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464929\Documents\ELRPT 2020-2021\"/>
    </mc:Choice>
  </mc:AlternateContent>
  <bookViews>
    <workbookView xWindow="0" yWindow="0" windowWidth="28800" windowHeight="12300" firstSheet="7" activeTab="10"/>
  </bookViews>
  <sheets>
    <sheet name="EDCS SUMMARY" sheetId="10" r:id="rId1"/>
    <sheet name="2019-2020 FINAL APPROVED BUDGET" sheetId="8" r:id="rId2"/>
    <sheet name="ADMINISTRATION" sheetId="4" r:id="rId3"/>
    <sheet name="FORUMS+ACTIVITIES" sheetId="3" r:id="rId4"/>
    <sheet name="BOARD+COLLEGE FUNDING BREAKDOWN" sheetId="6" r:id="rId5"/>
    <sheet name="DUAL CREDITS-cycle 6 approvals" sheetId="13" r:id="rId6"/>
    <sheet name="DUAL CREDITS-EDCS ENTRY" sheetId="14" r:id="rId7"/>
    <sheet name="2020-2021 ELRPT DATA SUMMARY" sheetId="16" r:id="rId8"/>
    <sheet name="2020-2021 FINAL DATA BY PROJECT" sheetId="12" r:id="rId9"/>
    <sheet name="2020-2021 FINAL DATA BY COLLEGE" sheetId="15" r:id="rId10"/>
    <sheet name="2020-2021 FINAL DATA BY BOARD" sheetId="11" r:id="rId11"/>
  </sheets>
  <externalReferences>
    <externalReference r:id="rId12"/>
  </externalReferences>
  <definedNames>
    <definedName name="_xlnm.Print_Titles" localSheetId="1">'2019-2020 FINAL APPROVED BUDGET'!$1:$1</definedName>
    <definedName name="_xlnm.Print_Titles" localSheetId="6">'DUAL CREDITS-EDCS ENTRY'!$1:$1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6" l="1"/>
  <c r="I12" i="16"/>
  <c r="H12" i="16"/>
  <c r="M12" i="16" s="1"/>
  <c r="G12" i="16"/>
  <c r="F12" i="16"/>
  <c r="L12" i="16" s="1"/>
  <c r="E12" i="16"/>
  <c r="D12" i="16"/>
  <c r="K12" i="16" s="1"/>
  <c r="C12" i="16"/>
  <c r="M10" i="16"/>
  <c r="L10" i="16"/>
  <c r="K10" i="16"/>
  <c r="J10" i="16"/>
  <c r="I10" i="16"/>
  <c r="M9" i="16"/>
  <c r="L9" i="16"/>
  <c r="K9" i="16"/>
  <c r="J9" i="16"/>
  <c r="I9" i="16"/>
  <c r="M8" i="16"/>
  <c r="L8" i="16"/>
  <c r="K8" i="16"/>
  <c r="J8" i="16"/>
  <c r="I8" i="16"/>
  <c r="M7" i="16"/>
  <c r="L7" i="16"/>
  <c r="K7" i="16"/>
  <c r="J7" i="16"/>
  <c r="I7" i="16"/>
  <c r="M6" i="16"/>
  <c r="L6" i="16"/>
  <c r="K6" i="16"/>
  <c r="J6" i="16"/>
  <c r="I6" i="16"/>
  <c r="M5" i="16"/>
  <c r="L5" i="16"/>
  <c r="K5" i="16"/>
  <c r="J5" i="16"/>
  <c r="I5" i="16"/>
  <c r="M4" i="16"/>
  <c r="L4" i="16"/>
  <c r="K4" i="16"/>
  <c r="J4" i="16"/>
  <c r="I4" i="16"/>
  <c r="M3" i="16"/>
  <c r="L3" i="16"/>
  <c r="K3" i="16"/>
  <c r="J3" i="16"/>
  <c r="I3" i="16"/>
  <c r="M2" i="16"/>
  <c r="L2" i="16"/>
  <c r="K2" i="16"/>
  <c r="J2" i="16"/>
  <c r="I2" i="16"/>
  <c r="FF76" i="11"/>
  <c r="FG76" i="11"/>
  <c r="FF38" i="11"/>
  <c r="FG38" i="11"/>
  <c r="FF13" i="11"/>
  <c r="FG13" i="11"/>
  <c r="FG89" i="11"/>
  <c r="FF89" i="11"/>
  <c r="FG88" i="11"/>
  <c r="FF88" i="11"/>
  <c r="FG87" i="11"/>
  <c r="FF87" i="11"/>
  <c r="FG86" i="11"/>
  <c r="FF86" i="11"/>
  <c r="FG85" i="11"/>
  <c r="FF85" i="11"/>
  <c r="FG84" i="11"/>
  <c r="FF84" i="11"/>
  <c r="FG83" i="11"/>
  <c r="FF83" i="11"/>
  <c r="FG82" i="11"/>
  <c r="FF82" i="11"/>
  <c r="FG81" i="11"/>
  <c r="FF81" i="11"/>
  <c r="FG80" i="11"/>
  <c r="FF80" i="11"/>
  <c r="FG79" i="11"/>
  <c r="FF79" i="11"/>
  <c r="FG78" i="11"/>
  <c r="FF78" i="11"/>
  <c r="FG77" i="11"/>
  <c r="FF77" i="11"/>
  <c r="FG75" i="11"/>
  <c r="FF75" i="11"/>
  <c r="FG74" i="11"/>
  <c r="FF74" i="11"/>
  <c r="FG73" i="11"/>
  <c r="FF73" i="11"/>
  <c r="FG72" i="11"/>
  <c r="FF72" i="11"/>
  <c r="FG71" i="11"/>
  <c r="FF71" i="11"/>
  <c r="FG70" i="11"/>
  <c r="FF70" i="11"/>
  <c r="FG69" i="11"/>
  <c r="FF69" i="11"/>
  <c r="FG68" i="11"/>
  <c r="FF68" i="11"/>
  <c r="FG67" i="11"/>
  <c r="FF67" i="11"/>
  <c r="FG66" i="11"/>
  <c r="FF66" i="11"/>
  <c r="FG65" i="11"/>
  <c r="FF65" i="11"/>
  <c r="FG64" i="11"/>
  <c r="FF64" i="11"/>
  <c r="FG63" i="11"/>
  <c r="FF63" i="11"/>
  <c r="FG62" i="11"/>
  <c r="FF62" i="11"/>
  <c r="FG61" i="11"/>
  <c r="FF61" i="11"/>
  <c r="FG60" i="11"/>
  <c r="FF60" i="11"/>
  <c r="FG59" i="11"/>
  <c r="FF59" i="11"/>
  <c r="FG58" i="11"/>
  <c r="FF58" i="11"/>
  <c r="FG57" i="11"/>
  <c r="FF57" i="11"/>
  <c r="FG56" i="11"/>
  <c r="FF56" i="11"/>
  <c r="FG55" i="11"/>
  <c r="FF55" i="11"/>
  <c r="FG54" i="11"/>
  <c r="FF54" i="11"/>
  <c r="FG53" i="11"/>
  <c r="FF53" i="11"/>
  <c r="FG52" i="11"/>
  <c r="FF52" i="11"/>
  <c r="FG51" i="11"/>
  <c r="FF51" i="11"/>
  <c r="FG50" i="11"/>
  <c r="FF50" i="11"/>
  <c r="FG49" i="11"/>
  <c r="FF49" i="11"/>
  <c r="FG48" i="11"/>
  <c r="FF48" i="11"/>
  <c r="FG47" i="11"/>
  <c r="FF47" i="11"/>
  <c r="FG46" i="11"/>
  <c r="FF46" i="11"/>
  <c r="FG45" i="11"/>
  <c r="FF45" i="11"/>
  <c r="FG44" i="11"/>
  <c r="FF44" i="11"/>
  <c r="FG43" i="11"/>
  <c r="FF43" i="11"/>
  <c r="FG42" i="11"/>
  <c r="FF42" i="11"/>
  <c r="FG41" i="11"/>
  <c r="FF41" i="11"/>
  <c r="FG40" i="11"/>
  <c r="FF40" i="11"/>
  <c r="FG39" i="11"/>
  <c r="FF39" i="11"/>
  <c r="FG37" i="11"/>
  <c r="FF37" i="11"/>
  <c r="FG36" i="11"/>
  <c r="FF36" i="11"/>
  <c r="FG35" i="11"/>
  <c r="FF35" i="11"/>
  <c r="FG34" i="11"/>
  <c r="FF34" i="11"/>
  <c r="FG33" i="11"/>
  <c r="FF33" i="11"/>
  <c r="FG32" i="11"/>
  <c r="FF32" i="11"/>
  <c r="FG31" i="11"/>
  <c r="FF31" i="11"/>
  <c r="FG30" i="11"/>
  <c r="FF30" i="11"/>
  <c r="FG29" i="11"/>
  <c r="FF29" i="11"/>
  <c r="FG28" i="11"/>
  <c r="FF28" i="11"/>
  <c r="FG27" i="11"/>
  <c r="FF27" i="11"/>
  <c r="FG26" i="11"/>
  <c r="FF26" i="11"/>
  <c r="FG25" i="11"/>
  <c r="FF25" i="11"/>
  <c r="FG24" i="11"/>
  <c r="FF24" i="11"/>
  <c r="FG23" i="11"/>
  <c r="FF23" i="11"/>
  <c r="FG22" i="11"/>
  <c r="FF22" i="11"/>
  <c r="FG21" i="11"/>
  <c r="FF21" i="11"/>
  <c r="FG20" i="11"/>
  <c r="FF20" i="11"/>
  <c r="FG19" i="11"/>
  <c r="FF19" i="11"/>
  <c r="FG18" i="11"/>
  <c r="FF18" i="11"/>
  <c r="FG17" i="11"/>
  <c r="FF17" i="11"/>
  <c r="FG16" i="11"/>
  <c r="FF16" i="11"/>
  <c r="FG15" i="11"/>
  <c r="FF15" i="11"/>
  <c r="FG14" i="11"/>
  <c r="FF14" i="11"/>
  <c r="FG12" i="11"/>
  <c r="FF12" i="11"/>
  <c r="FG11" i="11"/>
  <c r="FF11" i="11"/>
  <c r="FG10" i="11"/>
  <c r="FF10" i="11"/>
  <c r="FG9" i="11"/>
  <c r="FF9" i="11"/>
  <c r="FG8" i="11"/>
  <c r="FF8" i="11"/>
  <c r="FG7" i="11"/>
  <c r="FF7" i="11"/>
  <c r="FG6" i="11"/>
  <c r="FF6" i="11"/>
  <c r="FG5" i="11"/>
  <c r="FF5" i="11"/>
  <c r="FG4" i="11"/>
  <c r="FF4" i="11"/>
  <c r="FG3" i="11"/>
  <c r="FF3" i="11"/>
  <c r="FG2" i="11"/>
  <c r="FF2" i="11"/>
  <c r="FH45" i="15"/>
  <c r="FG45" i="15"/>
  <c r="FF45" i="15"/>
  <c r="FE44" i="15"/>
  <c r="FG44" i="15" s="1"/>
  <c r="FD44" i="15"/>
  <c r="FH44" i="15" s="1"/>
  <c r="FC44" i="15"/>
  <c r="FB44" i="15"/>
  <c r="FA44" i="15"/>
  <c r="EZ44" i="15"/>
  <c r="EY44" i="15"/>
  <c r="EX44" i="15"/>
  <c r="EW44" i="15"/>
  <c r="EV44" i="15"/>
  <c r="EU44" i="15"/>
  <c r="ET44" i="15"/>
  <c r="ES44" i="15"/>
  <c r="ER44" i="15"/>
  <c r="EQ44" i="15"/>
  <c r="EP44" i="15"/>
  <c r="EO44" i="15"/>
  <c r="EN44" i="15"/>
  <c r="FF44" i="15" s="1"/>
  <c r="EM44" i="15"/>
  <c r="EL44" i="15"/>
  <c r="EK44" i="15"/>
  <c r="EJ44" i="15"/>
  <c r="EI44" i="15"/>
  <c r="EH44" i="15"/>
  <c r="EG44" i="15"/>
  <c r="EF44" i="15"/>
  <c r="EE44" i="15"/>
  <c r="ED44" i="15"/>
  <c r="EC44" i="15"/>
  <c r="EB44" i="15"/>
  <c r="EA44" i="15"/>
  <c r="DZ44" i="15"/>
  <c r="DY44" i="15"/>
  <c r="DX44" i="15"/>
  <c r="DW44" i="15"/>
  <c r="DV44" i="15"/>
  <c r="DU44" i="15"/>
  <c r="DT44" i="15"/>
  <c r="DS44" i="15"/>
  <c r="DR44" i="15"/>
  <c r="DQ44" i="15"/>
  <c r="DP44" i="15"/>
  <c r="DO44" i="15"/>
  <c r="DN44" i="15"/>
  <c r="DM44" i="15"/>
  <c r="DL44" i="15"/>
  <c r="DK44" i="15"/>
  <c r="DJ44" i="15"/>
  <c r="DI44" i="15"/>
  <c r="DH44" i="15"/>
  <c r="DG44" i="15"/>
  <c r="DF44" i="15"/>
  <c r="DE44" i="15"/>
  <c r="DD44" i="15"/>
  <c r="DC44" i="15"/>
  <c r="DB44" i="15"/>
  <c r="DA44" i="15"/>
  <c r="CZ44" i="15"/>
  <c r="CY44" i="15"/>
  <c r="CX44" i="15"/>
  <c r="CW44" i="15"/>
  <c r="CV44" i="15"/>
  <c r="CU44" i="15"/>
  <c r="CT44" i="15"/>
  <c r="CS44" i="15"/>
  <c r="CR44" i="15"/>
  <c r="CQ44" i="15"/>
  <c r="CP44" i="15"/>
  <c r="CO44" i="15"/>
  <c r="CN44" i="15"/>
  <c r="CM44" i="15"/>
  <c r="CL44" i="15"/>
  <c r="CK44" i="15"/>
  <c r="CJ44" i="15"/>
  <c r="CI44" i="15"/>
  <c r="CH44" i="15"/>
  <c r="CG44" i="15"/>
  <c r="CF44" i="15"/>
  <c r="CE44" i="15"/>
  <c r="CD44" i="15"/>
  <c r="CC44" i="15"/>
  <c r="CB44" i="15"/>
  <c r="CA44" i="15"/>
  <c r="BZ44" i="15"/>
  <c r="BY44" i="15"/>
  <c r="BX44" i="15"/>
  <c r="BW44" i="15"/>
  <c r="BV44" i="15"/>
  <c r="BU44" i="15"/>
  <c r="BT44" i="15"/>
  <c r="BS44" i="15"/>
  <c r="BR44" i="15"/>
  <c r="BQ44" i="15"/>
  <c r="BP44" i="15"/>
  <c r="BO44" i="15"/>
  <c r="BN44" i="15"/>
  <c r="BM44" i="15"/>
  <c r="BL44" i="15"/>
  <c r="BK44" i="15"/>
  <c r="BJ44" i="15"/>
  <c r="BI44" i="15"/>
  <c r="BH44" i="15"/>
  <c r="BG44" i="15"/>
  <c r="BF44" i="15"/>
  <c r="BE44" i="15"/>
  <c r="BD44" i="15"/>
  <c r="BC44" i="15"/>
  <c r="BB44" i="15"/>
  <c r="BA44" i="15"/>
  <c r="AZ44" i="15"/>
  <c r="AY44" i="15"/>
  <c r="AX44" i="15"/>
  <c r="AW44" i="15"/>
  <c r="AV44" i="15"/>
  <c r="AU44" i="15"/>
  <c r="AT44" i="15"/>
  <c r="AS44" i="15"/>
  <c r="AR44" i="15"/>
  <c r="AQ44" i="15"/>
  <c r="AP44" i="15"/>
  <c r="AO44" i="15"/>
  <c r="AN44" i="15"/>
  <c r="AM44" i="15"/>
  <c r="AL44" i="15"/>
  <c r="AK44" i="15"/>
  <c r="AJ44" i="15"/>
  <c r="AI44" i="15"/>
  <c r="AH44" i="15"/>
  <c r="AG44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FH43" i="15"/>
  <c r="FG43" i="15"/>
  <c r="FF43" i="15"/>
  <c r="FH42" i="15"/>
  <c r="FG42" i="15"/>
  <c r="FF42" i="15"/>
  <c r="FE41" i="15"/>
  <c r="FG41" i="15" s="1"/>
  <c r="FD41" i="15"/>
  <c r="FH41" i="15" s="1"/>
  <c r="FC41" i="15"/>
  <c r="FB41" i="15"/>
  <c r="FA41" i="15"/>
  <c r="EZ41" i="15"/>
  <c r="EY41" i="15"/>
  <c r="EX41" i="15"/>
  <c r="EW41" i="15"/>
  <c r="EV41" i="15"/>
  <c r="EU41" i="15"/>
  <c r="ET41" i="15"/>
  <c r="ES41" i="15"/>
  <c r="ER41" i="15"/>
  <c r="EQ41" i="15"/>
  <c r="FF41" i="15" s="1"/>
  <c r="EP41" i="15"/>
  <c r="EO41" i="15"/>
  <c r="EN41" i="15"/>
  <c r="EM41" i="15"/>
  <c r="EL41" i="15"/>
  <c r="EK41" i="15"/>
  <c r="EJ41" i="15"/>
  <c r="EI41" i="15"/>
  <c r="EH41" i="15"/>
  <c r="EG41" i="15"/>
  <c r="EF41" i="15"/>
  <c r="EE41" i="15"/>
  <c r="ED41" i="15"/>
  <c r="EC41" i="15"/>
  <c r="EB41" i="15"/>
  <c r="EA41" i="15"/>
  <c r="DZ41" i="15"/>
  <c r="DY41" i="15"/>
  <c r="DX41" i="15"/>
  <c r="DW41" i="15"/>
  <c r="DV41" i="15"/>
  <c r="DU41" i="15"/>
  <c r="DT41" i="15"/>
  <c r="DS41" i="15"/>
  <c r="DR41" i="15"/>
  <c r="DQ41" i="15"/>
  <c r="DP41" i="15"/>
  <c r="DO41" i="15"/>
  <c r="DN41" i="15"/>
  <c r="DM41" i="15"/>
  <c r="DL41" i="15"/>
  <c r="DK41" i="15"/>
  <c r="DJ41" i="15"/>
  <c r="DI41" i="15"/>
  <c r="DH41" i="15"/>
  <c r="DG41" i="15"/>
  <c r="DF41" i="15"/>
  <c r="DE41" i="15"/>
  <c r="DD41" i="15"/>
  <c r="DC41" i="15"/>
  <c r="DB41" i="15"/>
  <c r="DA41" i="15"/>
  <c r="CZ41" i="15"/>
  <c r="CY41" i="15"/>
  <c r="CX41" i="15"/>
  <c r="CW41" i="15"/>
  <c r="CV41" i="15"/>
  <c r="CU41" i="15"/>
  <c r="CT41" i="15"/>
  <c r="CS41" i="15"/>
  <c r="CR41" i="15"/>
  <c r="CQ41" i="15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FH40" i="15"/>
  <c r="FG40" i="15"/>
  <c r="FF40" i="15"/>
  <c r="FH39" i="15"/>
  <c r="FG39" i="15"/>
  <c r="FF39" i="15"/>
  <c r="FH38" i="15"/>
  <c r="FG38" i="15"/>
  <c r="FF38" i="15"/>
  <c r="FH37" i="15"/>
  <c r="FG37" i="15"/>
  <c r="FF37" i="15"/>
  <c r="FH36" i="15"/>
  <c r="FG36" i="15"/>
  <c r="FF36" i="15"/>
  <c r="FH35" i="15"/>
  <c r="FG35" i="15"/>
  <c r="FF35" i="15"/>
  <c r="FH34" i="15"/>
  <c r="FG34" i="15"/>
  <c r="FF34" i="15"/>
  <c r="FH33" i="15"/>
  <c r="FG33" i="15"/>
  <c r="FF33" i="15"/>
  <c r="FH32" i="15"/>
  <c r="FG32" i="15"/>
  <c r="FF32" i="15"/>
  <c r="FH31" i="15"/>
  <c r="FG31" i="15"/>
  <c r="FF31" i="15"/>
  <c r="FH30" i="15"/>
  <c r="FG30" i="15"/>
  <c r="FF30" i="15"/>
  <c r="FH29" i="15"/>
  <c r="FG29" i="15"/>
  <c r="FF29" i="15"/>
  <c r="FH28" i="15"/>
  <c r="FG28" i="15"/>
  <c r="FF28" i="15"/>
  <c r="FH27" i="15"/>
  <c r="FG27" i="15"/>
  <c r="FF27" i="15"/>
  <c r="FH26" i="15"/>
  <c r="FG26" i="15"/>
  <c r="FF26" i="15"/>
  <c r="FH25" i="15"/>
  <c r="FG25" i="15"/>
  <c r="FF25" i="15"/>
  <c r="FE24" i="15"/>
  <c r="FG24" i="15" s="1"/>
  <c r="FD24" i="15"/>
  <c r="FH24" i="15" s="1"/>
  <c r="FC24" i="15"/>
  <c r="FB24" i="15"/>
  <c r="FA24" i="15"/>
  <c r="EZ24" i="15"/>
  <c r="EY24" i="15"/>
  <c r="EX24" i="15"/>
  <c r="EW24" i="15"/>
  <c r="EV24" i="15"/>
  <c r="EU24" i="15"/>
  <c r="ET24" i="15"/>
  <c r="ES24" i="15"/>
  <c r="ER24" i="15"/>
  <c r="EQ24" i="15"/>
  <c r="FF24" i="15" s="1"/>
  <c r="EP24" i="15"/>
  <c r="EO24" i="15"/>
  <c r="EN24" i="15"/>
  <c r="EM24" i="15"/>
  <c r="EL24" i="15"/>
  <c r="EK24" i="15"/>
  <c r="EJ24" i="15"/>
  <c r="EI24" i="15"/>
  <c r="EH24" i="15"/>
  <c r="EG24" i="15"/>
  <c r="EF24" i="15"/>
  <c r="EE24" i="15"/>
  <c r="ED24" i="15"/>
  <c r="EC24" i="15"/>
  <c r="EB24" i="15"/>
  <c r="EA24" i="15"/>
  <c r="DZ24" i="15"/>
  <c r="DY24" i="15"/>
  <c r="DX24" i="15"/>
  <c r="DW24" i="15"/>
  <c r="DV24" i="15"/>
  <c r="DU24" i="15"/>
  <c r="DT24" i="15"/>
  <c r="DS24" i="15"/>
  <c r="DR24" i="15"/>
  <c r="DQ24" i="15"/>
  <c r="DP24" i="15"/>
  <c r="DO24" i="15"/>
  <c r="DN24" i="15"/>
  <c r="DM24" i="15"/>
  <c r="DL24" i="15"/>
  <c r="DK24" i="15"/>
  <c r="DJ24" i="15"/>
  <c r="DI24" i="15"/>
  <c r="DH24" i="15"/>
  <c r="DG24" i="15"/>
  <c r="DF24" i="15"/>
  <c r="DE24" i="15"/>
  <c r="DD24" i="15"/>
  <c r="DC24" i="15"/>
  <c r="DB24" i="15"/>
  <c r="DA24" i="15"/>
  <c r="CZ24" i="15"/>
  <c r="CY24" i="15"/>
  <c r="CX24" i="15"/>
  <c r="CW24" i="15"/>
  <c r="CV24" i="15"/>
  <c r="CU24" i="15"/>
  <c r="CT24" i="15"/>
  <c r="CS24" i="15"/>
  <c r="CR24" i="15"/>
  <c r="CQ24" i="15"/>
  <c r="CP24" i="15"/>
  <c r="CO24" i="15"/>
  <c r="CN24" i="15"/>
  <c r="CM24" i="15"/>
  <c r="CL24" i="15"/>
  <c r="CK24" i="15"/>
  <c r="CJ24" i="15"/>
  <c r="CI24" i="15"/>
  <c r="CH24" i="15"/>
  <c r="CG24" i="15"/>
  <c r="CF24" i="15"/>
  <c r="CE24" i="15"/>
  <c r="CD24" i="15"/>
  <c r="CC24" i="15"/>
  <c r="CB24" i="15"/>
  <c r="CA24" i="15"/>
  <c r="BZ24" i="15"/>
  <c r="BY24" i="15"/>
  <c r="BX24" i="15"/>
  <c r="BW24" i="15"/>
  <c r="BV24" i="15"/>
  <c r="BU24" i="15"/>
  <c r="BT24" i="15"/>
  <c r="BS24" i="15"/>
  <c r="BR24" i="15"/>
  <c r="BQ24" i="15"/>
  <c r="BP24" i="15"/>
  <c r="BO24" i="15"/>
  <c r="BN24" i="15"/>
  <c r="BM24" i="15"/>
  <c r="BL24" i="15"/>
  <c r="BK24" i="15"/>
  <c r="BJ24" i="15"/>
  <c r="BI24" i="15"/>
  <c r="BH24" i="15"/>
  <c r="BG24" i="15"/>
  <c r="BF24" i="15"/>
  <c r="BE24" i="15"/>
  <c r="BD24" i="15"/>
  <c r="BC24" i="15"/>
  <c r="BB24" i="15"/>
  <c r="BA24" i="15"/>
  <c r="AZ24" i="15"/>
  <c r="AY24" i="15"/>
  <c r="AX24" i="15"/>
  <c r="AW24" i="15"/>
  <c r="AV24" i="15"/>
  <c r="AU24" i="15"/>
  <c r="AT24" i="15"/>
  <c r="AS24" i="15"/>
  <c r="AR24" i="15"/>
  <c r="AQ24" i="15"/>
  <c r="AP24" i="15"/>
  <c r="AO24" i="15"/>
  <c r="AN24" i="15"/>
  <c r="AM24" i="15"/>
  <c r="AL24" i="15"/>
  <c r="AK24" i="15"/>
  <c r="AJ24" i="15"/>
  <c r="AI24" i="15"/>
  <c r="AH24" i="15"/>
  <c r="AG24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FH23" i="15"/>
  <c r="FG23" i="15"/>
  <c r="FF23" i="15"/>
  <c r="FH22" i="15"/>
  <c r="FG22" i="15"/>
  <c r="FF22" i="15"/>
  <c r="FH21" i="15"/>
  <c r="FG21" i="15"/>
  <c r="FF21" i="15"/>
  <c r="FH20" i="15"/>
  <c r="FG20" i="15"/>
  <c r="FF20" i="15"/>
  <c r="FH19" i="15"/>
  <c r="FG19" i="15"/>
  <c r="FF19" i="15"/>
  <c r="FH18" i="15"/>
  <c r="FG18" i="15"/>
  <c r="FF18" i="15"/>
  <c r="FH17" i="15"/>
  <c r="FG17" i="15"/>
  <c r="FF17" i="15"/>
  <c r="FH16" i="15"/>
  <c r="FG16" i="15"/>
  <c r="FF16" i="15"/>
  <c r="FH15" i="15"/>
  <c r="FG15" i="15"/>
  <c r="FF15" i="15"/>
  <c r="FH14" i="15"/>
  <c r="FG14" i="15"/>
  <c r="FF14" i="15"/>
  <c r="FH13" i="15"/>
  <c r="FG13" i="15"/>
  <c r="FF13" i="15"/>
  <c r="FH12" i="15"/>
  <c r="FG12" i="15"/>
  <c r="FF12" i="15"/>
  <c r="FH11" i="15"/>
  <c r="FG11" i="15"/>
  <c r="FF11" i="15"/>
  <c r="FH10" i="15"/>
  <c r="FG10" i="15"/>
  <c r="FF10" i="15"/>
  <c r="FH9" i="15"/>
  <c r="FG9" i="15"/>
  <c r="FF9" i="15"/>
  <c r="FH8" i="15"/>
  <c r="FG8" i="15"/>
  <c r="FF8" i="15"/>
  <c r="FH7" i="15"/>
  <c r="FG7" i="15"/>
  <c r="FF7" i="15"/>
  <c r="FH6" i="15"/>
  <c r="FG6" i="15"/>
  <c r="FF6" i="15"/>
  <c r="FH5" i="15"/>
  <c r="FG5" i="15"/>
  <c r="FF5" i="15"/>
  <c r="FH4" i="15"/>
  <c r="FG4" i="15"/>
  <c r="FF4" i="15"/>
  <c r="FH3" i="15"/>
  <c r="FG3" i="15"/>
  <c r="FF3" i="15"/>
  <c r="FH2" i="15"/>
  <c r="FG2" i="15"/>
  <c r="FF2" i="15"/>
  <c r="FH42" i="12"/>
  <c r="FG42" i="12"/>
  <c r="FF42" i="12"/>
  <c r="FH41" i="12"/>
  <c r="FG41" i="12"/>
  <c r="FF41" i="12"/>
  <c r="FH40" i="12"/>
  <c r="FG40" i="12"/>
  <c r="FF40" i="12"/>
  <c r="FH39" i="12"/>
  <c r="FG39" i="12"/>
  <c r="FF39" i="12"/>
  <c r="FH38" i="12"/>
  <c r="FG38" i="12"/>
  <c r="FF38" i="12"/>
  <c r="FH37" i="12"/>
  <c r="FG37" i="12"/>
  <c r="FF37" i="12"/>
  <c r="FH36" i="12"/>
  <c r="FG36" i="12"/>
  <c r="FF36" i="12"/>
  <c r="FH35" i="12"/>
  <c r="FG35" i="12"/>
  <c r="FF35" i="12"/>
  <c r="FH34" i="12"/>
  <c r="FG34" i="12"/>
  <c r="FF34" i="12"/>
  <c r="FH33" i="12"/>
  <c r="FG33" i="12"/>
  <c r="FF33" i="12"/>
  <c r="FH32" i="12"/>
  <c r="FG32" i="12"/>
  <c r="FF32" i="12"/>
  <c r="FH31" i="12"/>
  <c r="FG31" i="12"/>
  <c r="FF31" i="12"/>
  <c r="FH30" i="12"/>
  <c r="FG30" i="12"/>
  <c r="FF30" i="12"/>
  <c r="FH29" i="12"/>
  <c r="FG29" i="12"/>
  <c r="FF29" i="12"/>
  <c r="FH28" i="12"/>
  <c r="FG28" i="12"/>
  <c r="FF28" i="12"/>
  <c r="FH27" i="12"/>
  <c r="FG27" i="12"/>
  <c r="FF27" i="12"/>
  <c r="FH26" i="12"/>
  <c r="FG26" i="12"/>
  <c r="FF26" i="12"/>
  <c r="FH25" i="12"/>
  <c r="FG25" i="12"/>
  <c r="FF25" i="12"/>
  <c r="FH24" i="12"/>
  <c r="FG24" i="12"/>
  <c r="FF24" i="12"/>
  <c r="FH23" i="12"/>
  <c r="FG23" i="12"/>
  <c r="FF23" i="12"/>
  <c r="FH22" i="12"/>
  <c r="FG22" i="12"/>
  <c r="FF22" i="12"/>
  <c r="FH21" i="12"/>
  <c r="FG21" i="12"/>
  <c r="FF21" i="12"/>
  <c r="FH20" i="12"/>
  <c r="FG20" i="12"/>
  <c r="FF20" i="12"/>
  <c r="FH19" i="12"/>
  <c r="FG19" i="12"/>
  <c r="FF19" i="12"/>
  <c r="FH18" i="12"/>
  <c r="FG18" i="12"/>
  <c r="FF18" i="12"/>
  <c r="FH17" i="12"/>
  <c r="FG17" i="12"/>
  <c r="FF17" i="12"/>
  <c r="FH16" i="12"/>
  <c r="FG16" i="12"/>
  <c r="FF16" i="12"/>
  <c r="FH15" i="12"/>
  <c r="FG15" i="12"/>
  <c r="FF15" i="12"/>
  <c r="FH14" i="12"/>
  <c r="FG14" i="12"/>
  <c r="FF14" i="12"/>
  <c r="FH13" i="12"/>
  <c r="FG13" i="12"/>
  <c r="FF13" i="12"/>
  <c r="FH12" i="12"/>
  <c r="FG12" i="12"/>
  <c r="FF12" i="12"/>
  <c r="FH11" i="12"/>
  <c r="FG11" i="12"/>
  <c r="FF11" i="12"/>
  <c r="FH10" i="12"/>
  <c r="FG10" i="12"/>
  <c r="FF10" i="12"/>
  <c r="FH9" i="12"/>
  <c r="FG9" i="12"/>
  <c r="FF9" i="12"/>
  <c r="FH8" i="12"/>
  <c r="FG8" i="12"/>
  <c r="FF8" i="12"/>
  <c r="FH7" i="12"/>
  <c r="FG7" i="12"/>
  <c r="FF7" i="12"/>
  <c r="FH6" i="12"/>
  <c r="FG6" i="12"/>
  <c r="FF6" i="12"/>
  <c r="FH5" i="12"/>
  <c r="FG5" i="12"/>
  <c r="FF5" i="12"/>
  <c r="FH4" i="12"/>
  <c r="FG4" i="12"/>
  <c r="FF4" i="12"/>
  <c r="FH3" i="12"/>
  <c r="FG3" i="12"/>
  <c r="FF3" i="12"/>
  <c r="FH2" i="12"/>
  <c r="FG2" i="12"/>
  <c r="FF2" i="12"/>
  <c r="F201" i="8" l="1"/>
  <c r="F202" i="8" s="1"/>
  <c r="F203" i="8" s="1"/>
  <c r="F204" i="8" s="1"/>
  <c r="F205" i="8" s="1"/>
  <c r="F206" i="8" s="1"/>
  <c r="F207" i="8" s="1"/>
  <c r="F208" i="8" s="1"/>
  <c r="F209" i="8" s="1"/>
  <c r="F210" i="8" s="1"/>
  <c r="F211" i="8" s="1"/>
  <c r="F212" i="8" s="1"/>
  <c r="F213" i="8" s="1"/>
  <c r="F214" i="8" s="1"/>
  <c r="F215" i="8" s="1"/>
  <c r="F216" i="8" s="1"/>
  <c r="F217" i="8" s="1"/>
  <c r="F218" i="8" s="1"/>
  <c r="F219" i="8" s="1"/>
  <c r="F220" i="8" s="1"/>
  <c r="F221" i="8" s="1"/>
  <c r="F222" i="8" s="1"/>
  <c r="F223" i="8" s="1"/>
  <c r="F224" i="8" s="1"/>
  <c r="F225" i="8" s="1"/>
  <c r="F226" i="8" s="1"/>
  <c r="F227" i="8" s="1"/>
  <c r="F228" i="8" s="1"/>
  <c r="F229" i="8" s="1"/>
  <c r="F230" i="8" s="1"/>
  <c r="F231" i="8" s="1"/>
  <c r="F232" i="8" s="1"/>
  <c r="F233" i="8" s="1"/>
  <c r="F234" i="8" s="1"/>
  <c r="F235" i="8" s="1"/>
  <c r="AO252" i="14" l="1"/>
  <c r="AO251" i="14"/>
  <c r="AS252" i="14"/>
  <c r="AH252" i="14"/>
  <c r="AI252" i="14"/>
  <c r="AS251" i="14"/>
  <c r="AH251" i="14"/>
  <c r="AI251" i="14"/>
  <c r="AS134" i="14"/>
  <c r="AO134" i="14"/>
  <c r="AO120" i="14"/>
  <c r="AU120" i="14" s="1"/>
  <c r="AP120" i="14"/>
  <c r="AR120" i="14"/>
  <c r="AS120" i="14"/>
  <c r="AO121" i="14"/>
  <c r="AP121" i="14"/>
  <c r="AR121" i="14"/>
  <c r="AS121" i="14"/>
  <c r="AO122" i="14"/>
  <c r="AP122" i="14"/>
  <c r="AR122" i="14"/>
  <c r="AS122" i="14"/>
  <c r="AI120" i="14"/>
  <c r="AI121" i="14"/>
  <c r="AQ43" i="14"/>
  <c r="M2" i="14"/>
  <c r="S2" i="14"/>
  <c r="Y2" i="14"/>
  <c r="AD2" i="14"/>
  <c r="AI2" i="14"/>
  <c r="M3" i="14"/>
  <c r="N3" i="14" s="1"/>
  <c r="S3" i="14"/>
  <c r="Y3" i="14"/>
  <c r="AD3" i="14"/>
  <c r="AI3" i="14"/>
  <c r="M4" i="14"/>
  <c r="V4" i="14" s="1"/>
  <c r="S4" i="14"/>
  <c r="Y4" i="14"/>
  <c r="AD4" i="14"/>
  <c r="AI4" i="14"/>
  <c r="M5" i="14"/>
  <c r="S5" i="14"/>
  <c r="Y5" i="14"/>
  <c r="AD5" i="14"/>
  <c r="AI5" i="14"/>
  <c r="M6" i="14"/>
  <c r="N6" i="14" s="1"/>
  <c r="S6" i="14"/>
  <c r="Y6" i="14"/>
  <c r="AD6" i="14"/>
  <c r="AI6" i="14"/>
  <c r="M7" i="14"/>
  <c r="Z7" i="14" s="1"/>
  <c r="N7" i="14"/>
  <c r="S7" i="14"/>
  <c r="V7" i="14"/>
  <c r="Y7" i="14"/>
  <c r="AD7" i="14"/>
  <c r="AI7" i="14"/>
  <c r="M8" i="14"/>
  <c r="V8" i="14" s="1"/>
  <c r="S8" i="14"/>
  <c r="Y8" i="14"/>
  <c r="AD8" i="14"/>
  <c r="AI8" i="14"/>
  <c r="M9" i="14"/>
  <c r="Z9" i="14" s="1"/>
  <c r="AH9" i="14" s="1"/>
  <c r="S9" i="14"/>
  <c r="Y9" i="14"/>
  <c r="AD9" i="14"/>
  <c r="AI9" i="14"/>
  <c r="M10" i="14"/>
  <c r="S10" i="14"/>
  <c r="Y10" i="14"/>
  <c r="AD10" i="14"/>
  <c r="AI10" i="14"/>
  <c r="M11" i="14"/>
  <c r="N11" i="14" s="1"/>
  <c r="S11" i="14"/>
  <c r="Y11" i="14"/>
  <c r="AD11" i="14"/>
  <c r="AI11" i="14"/>
  <c r="K12" i="14"/>
  <c r="L12" i="14"/>
  <c r="O12" i="14"/>
  <c r="P12" i="14"/>
  <c r="Q12" i="14"/>
  <c r="R12" i="14"/>
  <c r="T12" i="14"/>
  <c r="U12" i="14"/>
  <c r="W12" i="14"/>
  <c r="AA12" i="14"/>
  <c r="AB12" i="14"/>
  <c r="AC12" i="14"/>
  <c r="AE12" i="14"/>
  <c r="AF12" i="14"/>
  <c r="AG12" i="14"/>
  <c r="M13" i="14"/>
  <c r="Z13" i="14" s="1"/>
  <c r="S13" i="14"/>
  <c r="Y13" i="14"/>
  <c r="AD13" i="14"/>
  <c r="AI13" i="14"/>
  <c r="N14" i="14"/>
  <c r="S14" i="14"/>
  <c r="V14" i="14"/>
  <c r="Y14" i="14"/>
  <c r="AI14" i="14"/>
  <c r="N15" i="14"/>
  <c r="S15" i="14"/>
  <c r="V15" i="14"/>
  <c r="Y15" i="14"/>
  <c r="AI15" i="14"/>
  <c r="N16" i="14"/>
  <c r="X16" i="14" s="1"/>
  <c r="AJ16" i="14" s="1"/>
  <c r="S16" i="14"/>
  <c r="Y16" i="14"/>
  <c r="AI16" i="14"/>
  <c r="N17" i="14"/>
  <c r="S17" i="14"/>
  <c r="Y17" i="14"/>
  <c r="AI17" i="14"/>
  <c r="N18" i="14"/>
  <c r="S18" i="14"/>
  <c r="Y18" i="14"/>
  <c r="AI18" i="14"/>
  <c r="N19" i="14"/>
  <c r="S19" i="14"/>
  <c r="V19" i="14"/>
  <c r="Y19" i="14"/>
  <c r="AI19" i="14"/>
  <c r="N20" i="14"/>
  <c r="S20" i="14"/>
  <c r="V20" i="14"/>
  <c r="Y20" i="14"/>
  <c r="AI20" i="14"/>
  <c r="N21" i="14"/>
  <c r="S21" i="14"/>
  <c r="X21" i="14" s="1"/>
  <c r="AJ21" i="14" s="1"/>
  <c r="V21" i="14"/>
  <c r="Y21" i="14"/>
  <c r="AI21" i="14"/>
  <c r="N22" i="14"/>
  <c r="S22" i="14"/>
  <c r="V22" i="14"/>
  <c r="Y22" i="14"/>
  <c r="AI22" i="14"/>
  <c r="N23" i="14"/>
  <c r="S23" i="14"/>
  <c r="V23" i="14"/>
  <c r="Y23" i="14"/>
  <c r="AI23" i="14"/>
  <c r="N24" i="14"/>
  <c r="S24" i="14"/>
  <c r="V24" i="14"/>
  <c r="Y24" i="14"/>
  <c r="AI24" i="14"/>
  <c r="N25" i="14"/>
  <c r="S25" i="14"/>
  <c r="V25" i="14"/>
  <c r="Y25" i="14"/>
  <c r="AI25" i="14"/>
  <c r="N26" i="14"/>
  <c r="S26" i="14"/>
  <c r="V26" i="14"/>
  <c r="Y26" i="14"/>
  <c r="AI26" i="14"/>
  <c r="N27" i="14"/>
  <c r="S27" i="14"/>
  <c r="Y27" i="14"/>
  <c r="AI27" i="14"/>
  <c r="N28" i="14"/>
  <c r="S28" i="14"/>
  <c r="V28" i="14"/>
  <c r="Y28" i="14"/>
  <c r="AI28" i="14"/>
  <c r="N29" i="14"/>
  <c r="S29" i="14"/>
  <c r="V29" i="14"/>
  <c r="Y29" i="14"/>
  <c r="AI29" i="14"/>
  <c r="X30" i="14"/>
  <c r="Y30" i="14"/>
  <c r="AI30" i="14"/>
  <c r="AJ30" i="14"/>
  <c r="X31" i="14"/>
  <c r="AJ31" i="14" s="1"/>
  <c r="Y31" i="14"/>
  <c r="AI31" i="14"/>
  <c r="X32" i="14"/>
  <c r="AJ32" i="14" s="1"/>
  <c r="Y32" i="14"/>
  <c r="AI32" i="14"/>
  <c r="X33" i="14"/>
  <c r="AJ33" i="14" s="1"/>
  <c r="Y33" i="14"/>
  <c r="AI33" i="14"/>
  <c r="M34" i="14"/>
  <c r="Z34" i="14" s="1"/>
  <c r="AH34" i="14" s="1"/>
  <c r="S34" i="14"/>
  <c r="X34" i="14" s="1"/>
  <c r="Y34" i="14"/>
  <c r="AI34" i="14"/>
  <c r="M35" i="14"/>
  <c r="S35" i="14"/>
  <c r="X35" i="14" s="1"/>
  <c r="Y35" i="14"/>
  <c r="AI35" i="14"/>
  <c r="M36" i="14"/>
  <c r="Z36" i="14" s="1"/>
  <c r="AH36" i="14" s="1"/>
  <c r="AJ36" i="14" s="1"/>
  <c r="S36" i="14"/>
  <c r="X36" i="14" s="1"/>
  <c r="Y36" i="14"/>
  <c r="AI36" i="14"/>
  <c r="M37" i="14"/>
  <c r="S37" i="14"/>
  <c r="X37" i="14" s="1"/>
  <c r="Y37" i="14"/>
  <c r="Z37" i="14"/>
  <c r="AH37" i="14" s="1"/>
  <c r="AJ37" i="14" s="1"/>
  <c r="AI37" i="14"/>
  <c r="M38" i="14"/>
  <c r="S38" i="14"/>
  <c r="X38" i="14" s="1"/>
  <c r="Y38" i="14"/>
  <c r="Z38" i="14"/>
  <c r="AH38" i="14" s="1"/>
  <c r="AI38" i="14"/>
  <c r="M39" i="14"/>
  <c r="Z39" i="14" s="1"/>
  <c r="AH39" i="14" s="1"/>
  <c r="AJ39" i="14" s="1"/>
  <c r="S39" i="14"/>
  <c r="X39" i="14" s="1"/>
  <c r="Y39" i="14"/>
  <c r="AI39" i="14"/>
  <c r="M40" i="14"/>
  <c r="S40" i="14"/>
  <c r="X40" i="14" s="1"/>
  <c r="Y40" i="14"/>
  <c r="Z40" i="14"/>
  <c r="AH40" i="14" s="1"/>
  <c r="AJ40" i="14" s="1"/>
  <c r="AI40" i="14"/>
  <c r="M41" i="14"/>
  <c r="Z41" i="14" s="1"/>
  <c r="AH41" i="14" s="1"/>
  <c r="AJ41" i="14" s="1"/>
  <c r="S41" i="14"/>
  <c r="X41" i="14" s="1"/>
  <c r="Y41" i="14"/>
  <c r="AI41" i="14"/>
  <c r="M42" i="14"/>
  <c r="Z42" i="14" s="1"/>
  <c r="AH42" i="14" s="1"/>
  <c r="S42" i="14"/>
  <c r="X42" i="14" s="1"/>
  <c r="Y42" i="14"/>
  <c r="AI42" i="14"/>
  <c r="K43" i="14"/>
  <c r="L43" i="14"/>
  <c r="O43" i="14"/>
  <c r="P43" i="14"/>
  <c r="Q43" i="14"/>
  <c r="R43" i="14"/>
  <c r="T43" i="14"/>
  <c r="U43" i="14"/>
  <c r="W43" i="14"/>
  <c r="AA43" i="14"/>
  <c r="AB43" i="14"/>
  <c r="AC43" i="14"/>
  <c r="AD43" i="14"/>
  <c r="AE43" i="14"/>
  <c r="AF43" i="14"/>
  <c r="AG43" i="14"/>
  <c r="M44" i="14"/>
  <c r="N44" i="14" s="1"/>
  <c r="S44" i="14"/>
  <c r="Y44" i="14"/>
  <c r="AD44" i="14"/>
  <c r="AH44" i="14" s="1"/>
  <c r="AI44" i="14"/>
  <c r="N45" i="14"/>
  <c r="X45" i="14" s="1"/>
  <c r="AJ45" i="14" s="1"/>
  <c r="S45" i="14"/>
  <c r="Y45" i="14"/>
  <c r="AD45" i="14"/>
  <c r="AI45" i="14"/>
  <c r="N46" i="14"/>
  <c r="X46" i="14" s="1"/>
  <c r="AJ46" i="14" s="1"/>
  <c r="S46" i="14"/>
  <c r="Y46" i="14"/>
  <c r="AD46" i="14"/>
  <c r="AI46" i="14"/>
  <c r="N47" i="14"/>
  <c r="X47" i="14" s="1"/>
  <c r="AJ47" i="14" s="1"/>
  <c r="S47" i="14"/>
  <c r="Y47" i="14"/>
  <c r="AD47" i="14"/>
  <c r="AI47" i="14"/>
  <c r="M48" i="14"/>
  <c r="Z48" i="14" s="1"/>
  <c r="S48" i="14"/>
  <c r="Y48" i="14"/>
  <c r="AD48" i="14"/>
  <c r="AI48" i="14"/>
  <c r="M49" i="14"/>
  <c r="V49" i="14" s="1"/>
  <c r="S49" i="14"/>
  <c r="Y49" i="14"/>
  <c r="AD49" i="14"/>
  <c r="AI49" i="14"/>
  <c r="M50" i="14"/>
  <c r="S50" i="14"/>
  <c r="X50" i="14" s="1"/>
  <c r="Y50" i="14"/>
  <c r="AD50" i="14"/>
  <c r="AH50" i="14" s="1"/>
  <c r="AJ50" i="14" s="1"/>
  <c r="AI50" i="14"/>
  <c r="K51" i="14"/>
  <c r="L51" i="14"/>
  <c r="O51" i="14"/>
  <c r="P51" i="14"/>
  <c r="Q51" i="14"/>
  <c r="R51" i="14"/>
  <c r="T51" i="14"/>
  <c r="U51" i="14"/>
  <c r="W51" i="14"/>
  <c r="AA51" i="14"/>
  <c r="AB51" i="14"/>
  <c r="AC51" i="14"/>
  <c r="AE51" i="14"/>
  <c r="AF51" i="14"/>
  <c r="AG51" i="14"/>
  <c r="M52" i="14"/>
  <c r="N52" i="14" s="1"/>
  <c r="X52" i="14" s="1"/>
  <c r="S52" i="14"/>
  <c r="V52" i="14"/>
  <c r="Y52" i="14"/>
  <c r="Z52" i="14"/>
  <c r="AD52" i="14"/>
  <c r="AI52" i="14"/>
  <c r="M53" i="14"/>
  <c r="V53" i="14" s="1"/>
  <c r="S53" i="14"/>
  <c r="Y53" i="14"/>
  <c r="Z53" i="14"/>
  <c r="AD53" i="14"/>
  <c r="AI53" i="14"/>
  <c r="AI61" i="14" s="1"/>
  <c r="M54" i="14"/>
  <c r="V54" i="14" s="1"/>
  <c r="S54" i="14"/>
  <c r="Y54" i="14"/>
  <c r="AD54" i="14"/>
  <c r="AI54" i="14"/>
  <c r="M55" i="14"/>
  <c r="N55" i="14" s="1"/>
  <c r="S55" i="14"/>
  <c r="Y55" i="14"/>
  <c r="AI55" i="14"/>
  <c r="M56" i="14"/>
  <c r="S56" i="14"/>
  <c r="Y56" i="14"/>
  <c r="AI56" i="14"/>
  <c r="X57" i="14"/>
  <c r="AJ57" i="14" s="1"/>
  <c r="Y57" i="14"/>
  <c r="AI57" i="14"/>
  <c r="X58" i="14"/>
  <c r="AJ58" i="14" s="1"/>
  <c r="Y58" i="14"/>
  <c r="AI58" i="14"/>
  <c r="Y59" i="14"/>
  <c r="AI59" i="14"/>
  <c r="AJ59" i="14"/>
  <c r="Y60" i="14"/>
  <c r="AI60" i="14"/>
  <c r="AJ60" i="14"/>
  <c r="K61" i="14"/>
  <c r="L61" i="14"/>
  <c r="O61" i="14"/>
  <c r="P61" i="14"/>
  <c r="Q61" i="14"/>
  <c r="R61" i="14"/>
  <c r="T61" i="14"/>
  <c r="U61" i="14"/>
  <c r="W61" i="14"/>
  <c r="AA61" i="14"/>
  <c r="AB61" i="14"/>
  <c r="AC61" i="14"/>
  <c r="AE61" i="14"/>
  <c r="AF61" i="14"/>
  <c r="AG61" i="14"/>
  <c r="M62" i="14"/>
  <c r="S62" i="14"/>
  <c r="Y62" i="14"/>
  <c r="Z62" i="14"/>
  <c r="AD62" i="14"/>
  <c r="AI62" i="14"/>
  <c r="M63" i="14"/>
  <c r="Z63" i="14" s="1"/>
  <c r="S63" i="14"/>
  <c r="V63" i="14"/>
  <c r="Y63" i="14"/>
  <c r="AD63" i="14"/>
  <c r="AI63" i="14"/>
  <c r="M64" i="14"/>
  <c r="V64" i="14" s="1"/>
  <c r="S64" i="14"/>
  <c r="Y64" i="14"/>
  <c r="AD64" i="14"/>
  <c r="AI64" i="14"/>
  <c r="K65" i="14"/>
  <c r="L65" i="14"/>
  <c r="O65" i="14"/>
  <c r="P65" i="14"/>
  <c r="Q65" i="14"/>
  <c r="R65" i="14"/>
  <c r="T65" i="14"/>
  <c r="U65" i="14"/>
  <c r="W65" i="14"/>
  <c r="AA65" i="14"/>
  <c r="AB65" i="14"/>
  <c r="AC65" i="14"/>
  <c r="AE65" i="14"/>
  <c r="AF65" i="14"/>
  <c r="AG65" i="14"/>
  <c r="M66" i="14"/>
  <c r="Z66" i="14" s="1"/>
  <c r="AH66" i="14" s="1"/>
  <c r="N66" i="14"/>
  <c r="S66" i="14"/>
  <c r="Y66" i="14"/>
  <c r="AD66" i="14"/>
  <c r="AI66" i="14"/>
  <c r="M67" i="14"/>
  <c r="Z67" i="14" s="1"/>
  <c r="N67" i="14"/>
  <c r="S67" i="14"/>
  <c r="Y67" i="14"/>
  <c r="AD67" i="14"/>
  <c r="AI67" i="14"/>
  <c r="M68" i="14"/>
  <c r="S68" i="14"/>
  <c r="Y68" i="14"/>
  <c r="Z68" i="14"/>
  <c r="AH68" i="14" s="1"/>
  <c r="AD68" i="14"/>
  <c r="AI68" i="14"/>
  <c r="M69" i="14"/>
  <c r="N69" i="14" s="1"/>
  <c r="S69" i="14"/>
  <c r="Y69" i="14"/>
  <c r="AD69" i="14"/>
  <c r="AI69" i="14"/>
  <c r="M70" i="14"/>
  <c r="V70" i="14" s="1"/>
  <c r="S70" i="14"/>
  <c r="Y70" i="14"/>
  <c r="AD70" i="14"/>
  <c r="AI70" i="14"/>
  <c r="M71" i="14"/>
  <c r="N71" i="14" s="1"/>
  <c r="X71" i="14" s="1"/>
  <c r="S71" i="14"/>
  <c r="Y71" i="14"/>
  <c r="Z71" i="14"/>
  <c r="AH71" i="14" s="1"/>
  <c r="AD71" i="14"/>
  <c r="AI71" i="14"/>
  <c r="M72" i="14"/>
  <c r="Z72" i="14" s="1"/>
  <c r="S72" i="14"/>
  <c r="Y72" i="14"/>
  <c r="AD72" i="14"/>
  <c r="AI72" i="14"/>
  <c r="M73" i="14"/>
  <c r="V73" i="14" s="1"/>
  <c r="S73" i="14"/>
  <c r="Y73" i="14"/>
  <c r="AD73" i="14"/>
  <c r="AI73" i="14"/>
  <c r="M74" i="14"/>
  <c r="Z74" i="14" s="1"/>
  <c r="AH74" i="14" s="1"/>
  <c r="N74" i="14"/>
  <c r="S74" i="14"/>
  <c r="Y74" i="14"/>
  <c r="AD74" i="14"/>
  <c r="AI74" i="14"/>
  <c r="M75" i="14"/>
  <c r="Z75" i="14" s="1"/>
  <c r="N75" i="14"/>
  <c r="X75" i="14" s="1"/>
  <c r="S75" i="14"/>
  <c r="Y75" i="14"/>
  <c r="AD75" i="14"/>
  <c r="AI75" i="14"/>
  <c r="M76" i="14"/>
  <c r="V76" i="14" s="1"/>
  <c r="S76" i="14"/>
  <c r="Y76" i="14"/>
  <c r="AD76" i="14"/>
  <c r="AI76" i="14"/>
  <c r="M77" i="14"/>
  <c r="Z77" i="14" s="1"/>
  <c r="S77" i="14"/>
  <c r="Y77" i="14"/>
  <c r="AD77" i="14"/>
  <c r="AI77" i="14"/>
  <c r="K78" i="14"/>
  <c r="L78" i="14"/>
  <c r="M78" i="14"/>
  <c r="O78" i="14"/>
  <c r="P78" i="14"/>
  <c r="Q78" i="14"/>
  <c r="R78" i="14"/>
  <c r="T78" i="14"/>
  <c r="U78" i="14"/>
  <c r="W78" i="14"/>
  <c r="AA78" i="14"/>
  <c r="AB78" i="14"/>
  <c r="AC78" i="14"/>
  <c r="AE78" i="14"/>
  <c r="AF78" i="14"/>
  <c r="AG78" i="14"/>
  <c r="M79" i="14"/>
  <c r="V79" i="14" s="1"/>
  <c r="N79" i="14"/>
  <c r="S79" i="14"/>
  <c r="Y79" i="14"/>
  <c r="AD79" i="14"/>
  <c r="AI79" i="14"/>
  <c r="M80" i="14"/>
  <c r="Z80" i="14" s="1"/>
  <c r="N80" i="14"/>
  <c r="S80" i="14"/>
  <c r="Y80" i="14"/>
  <c r="AD80" i="14"/>
  <c r="AI80" i="14"/>
  <c r="M81" i="14"/>
  <c r="N81" i="14" s="1"/>
  <c r="S81" i="14"/>
  <c r="Y81" i="14"/>
  <c r="AD81" i="14"/>
  <c r="AI81" i="14"/>
  <c r="M82" i="14"/>
  <c r="Z82" i="14" s="1"/>
  <c r="AH82" i="14" s="1"/>
  <c r="N82" i="14"/>
  <c r="S82" i="14"/>
  <c r="Y82" i="14"/>
  <c r="AD82" i="14"/>
  <c r="AI82" i="14"/>
  <c r="M83" i="14"/>
  <c r="N83" i="14" s="1"/>
  <c r="S83" i="14"/>
  <c r="Y83" i="14"/>
  <c r="AD83" i="14"/>
  <c r="AI83" i="14"/>
  <c r="M84" i="14"/>
  <c r="S84" i="14"/>
  <c r="Y84" i="14"/>
  <c r="AD84" i="14"/>
  <c r="AI84" i="14"/>
  <c r="M85" i="14"/>
  <c r="Z85" i="14" s="1"/>
  <c r="S85" i="14"/>
  <c r="Y85" i="14"/>
  <c r="AD85" i="14"/>
  <c r="AI85" i="14"/>
  <c r="M86" i="14"/>
  <c r="Z86" i="14" s="1"/>
  <c r="N86" i="14"/>
  <c r="S86" i="14"/>
  <c r="Y86" i="14"/>
  <c r="AD86" i="14"/>
  <c r="AI86" i="14"/>
  <c r="M87" i="14"/>
  <c r="V87" i="14" s="1"/>
  <c r="S87" i="14"/>
  <c r="Y87" i="14"/>
  <c r="AD87" i="14"/>
  <c r="AI87" i="14"/>
  <c r="M88" i="14"/>
  <c r="Z88" i="14" s="1"/>
  <c r="N88" i="14"/>
  <c r="S88" i="14"/>
  <c r="Y88" i="14"/>
  <c r="AD88" i="14"/>
  <c r="AI88" i="14"/>
  <c r="M89" i="14"/>
  <c r="V89" i="14" s="1"/>
  <c r="S89" i="14"/>
  <c r="Y89" i="14"/>
  <c r="AD89" i="14"/>
  <c r="AI89" i="14"/>
  <c r="M90" i="14"/>
  <c r="V90" i="14" s="1"/>
  <c r="S90" i="14"/>
  <c r="Y90" i="14"/>
  <c r="Z90" i="14"/>
  <c r="AH90" i="14" s="1"/>
  <c r="AD90" i="14"/>
  <c r="AI90" i="14"/>
  <c r="M91" i="14"/>
  <c r="N91" i="14" s="1"/>
  <c r="S91" i="14"/>
  <c r="Y91" i="14"/>
  <c r="AD91" i="14"/>
  <c r="AI91" i="14"/>
  <c r="M92" i="14"/>
  <c r="Z92" i="14" s="1"/>
  <c r="AH92" i="14" s="1"/>
  <c r="S92" i="14"/>
  <c r="Y92" i="14"/>
  <c r="AD92" i="14"/>
  <c r="AI92" i="14"/>
  <c r="M93" i="14"/>
  <c r="S93" i="14"/>
  <c r="Y93" i="14"/>
  <c r="AD93" i="14"/>
  <c r="AI93" i="14"/>
  <c r="M94" i="14"/>
  <c r="N94" i="14" s="1"/>
  <c r="S94" i="14"/>
  <c r="V94" i="14"/>
  <c r="Y94" i="14"/>
  <c r="AD94" i="14"/>
  <c r="AI94" i="14"/>
  <c r="M95" i="14"/>
  <c r="S95" i="14"/>
  <c r="Y95" i="14"/>
  <c r="AD95" i="14"/>
  <c r="AI95" i="14"/>
  <c r="M96" i="14"/>
  <c r="Z96" i="14" s="1"/>
  <c r="N96" i="14"/>
  <c r="X96" i="14" s="1"/>
  <c r="S96" i="14"/>
  <c r="V96" i="14"/>
  <c r="Y96" i="14"/>
  <c r="AD96" i="14"/>
  <c r="AI96" i="14"/>
  <c r="M97" i="14"/>
  <c r="N97" i="14" s="1"/>
  <c r="S97" i="14"/>
  <c r="Y97" i="14"/>
  <c r="AD97" i="14"/>
  <c r="AI97" i="14"/>
  <c r="M98" i="14"/>
  <c r="V98" i="14" s="1"/>
  <c r="S98" i="14"/>
  <c r="Y98" i="14"/>
  <c r="AD98" i="14"/>
  <c r="AI98" i="14"/>
  <c r="M99" i="14"/>
  <c r="N99" i="14" s="1"/>
  <c r="S99" i="14"/>
  <c r="Y99" i="14"/>
  <c r="AD99" i="14"/>
  <c r="AI99" i="14"/>
  <c r="M100" i="14"/>
  <c r="Z100" i="14" s="1"/>
  <c r="AH100" i="14" s="1"/>
  <c r="N100" i="14"/>
  <c r="S100" i="14"/>
  <c r="Y100" i="14"/>
  <c r="AD100" i="14"/>
  <c r="AI100" i="14"/>
  <c r="M101" i="14"/>
  <c r="S101" i="14"/>
  <c r="Y101" i="14"/>
  <c r="Z101" i="14"/>
  <c r="AH101" i="14" s="1"/>
  <c r="AD101" i="14"/>
  <c r="AI101" i="14"/>
  <c r="K102" i="14"/>
  <c r="L102" i="14"/>
  <c r="O102" i="14"/>
  <c r="P102" i="14"/>
  <c r="Q102" i="14"/>
  <c r="R102" i="14"/>
  <c r="T102" i="14"/>
  <c r="U102" i="14"/>
  <c r="W102" i="14"/>
  <c r="AA102" i="14"/>
  <c r="AB102" i="14"/>
  <c r="AC102" i="14"/>
  <c r="AE102" i="14"/>
  <c r="AF102" i="14"/>
  <c r="AG102" i="14"/>
  <c r="M103" i="14"/>
  <c r="Z103" i="14" s="1"/>
  <c r="S103" i="14"/>
  <c r="Y103" i="14"/>
  <c r="AD103" i="14"/>
  <c r="AH103" i="14" s="1"/>
  <c r="AI103" i="14"/>
  <c r="M104" i="14"/>
  <c r="Z104" i="14" s="1"/>
  <c r="S104" i="14"/>
  <c r="Y104" i="14"/>
  <c r="AD104" i="14"/>
  <c r="AI104" i="14"/>
  <c r="M105" i="14"/>
  <c r="Z105" i="14" s="1"/>
  <c r="AH105" i="14" s="1"/>
  <c r="S105" i="14"/>
  <c r="Y105" i="14"/>
  <c r="AD105" i="14"/>
  <c r="AI105" i="14"/>
  <c r="M106" i="14"/>
  <c r="S106" i="14"/>
  <c r="Y106" i="14"/>
  <c r="AD106" i="14"/>
  <c r="AI106" i="14"/>
  <c r="M107" i="14"/>
  <c r="N107" i="14" s="1"/>
  <c r="X107" i="14" s="1"/>
  <c r="S107" i="14"/>
  <c r="Y107" i="14"/>
  <c r="AD107" i="14"/>
  <c r="AI107" i="14"/>
  <c r="K108" i="14"/>
  <c r="L108" i="14"/>
  <c r="O108" i="14"/>
  <c r="P108" i="14"/>
  <c r="Q108" i="14"/>
  <c r="R108" i="14"/>
  <c r="T108" i="14"/>
  <c r="U108" i="14"/>
  <c r="W108" i="14"/>
  <c r="AA108" i="14"/>
  <c r="AB108" i="14"/>
  <c r="AC108" i="14"/>
  <c r="AE108" i="14"/>
  <c r="AF108" i="14"/>
  <c r="AG108" i="14"/>
  <c r="M109" i="14"/>
  <c r="Z109" i="14" s="1"/>
  <c r="S109" i="14"/>
  <c r="Y109" i="14"/>
  <c r="AD109" i="14"/>
  <c r="AI109" i="14"/>
  <c r="M110" i="14"/>
  <c r="Z110" i="14" s="1"/>
  <c r="S110" i="14"/>
  <c r="Y110" i="14"/>
  <c r="AD110" i="14"/>
  <c r="AI110" i="14"/>
  <c r="M111" i="14"/>
  <c r="Z111" i="14" s="1"/>
  <c r="S111" i="14"/>
  <c r="Y111" i="14"/>
  <c r="AD111" i="14"/>
  <c r="AI111" i="14"/>
  <c r="M112" i="14"/>
  <c r="V112" i="14" s="1"/>
  <c r="S112" i="14"/>
  <c r="Y112" i="14"/>
  <c r="AD112" i="14"/>
  <c r="AI112" i="14"/>
  <c r="M113" i="14"/>
  <c r="N113" i="14" s="1"/>
  <c r="S113" i="14"/>
  <c r="Y113" i="14"/>
  <c r="AD113" i="14"/>
  <c r="AI113" i="14"/>
  <c r="M114" i="14"/>
  <c r="N114" i="14" s="1"/>
  <c r="S114" i="14"/>
  <c r="V114" i="14"/>
  <c r="Y114" i="14"/>
  <c r="AD114" i="14"/>
  <c r="AI114" i="14"/>
  <c r="M115" i="14"/>
  <c r="S115" i="14"/>
  <c r="Y115" i="14"/>
  <c r="AD115" i="14"/>
  <c r="AI115" i="14"/>
  <c r="M116" i="14"/>
  <c r="N116" i="14" s="1"/>
  <c r="S116" i="14"/>
  <c r="V116" i="14"/>
  <c r="Y116" i="14"/>
  <c r="AD116" i="14"/>
  <c r="AI116" i="14"/>
  <c r="M117" i="14"/>
  <c r="Z117" i="14" s="1"/>
  <c r="N117" i="14"/>
  <c r="S117" i="14"/>
  <c r="V117" i="14"/>
  <c r="Y117" i="14"/>
  <c r="AD117" i="14"/>
  <c r="AI117" i="14"/>
  <c r="K118" i="14"/>
  <c r="L118" i="14"/>
  <c r="O118" i="14"/>
  <c r="P118" i="14"/>
  <c r="Q118" i="14"/>
  <c r="R118" i="14"/>
  <c r="T118" i="14"/>
  <c r="U118" i="14"/>
  <c r="W118" i="14"/>
  <c r="AA118" i="14"/>
  <c r="AB118" i="14"/>
  <c r="AC118" i="14"/>
  <c r="AE118" i="14"/>
  <c r="AF118" i="14"/>
  <c r="AG118" i="14"/>
  <c r="M119" i="14"/>
  <c r="N119" i="14" s="1"/>
  <c r="S119" i="14"/>
  <c r="V119" i="14"/>
  <c r="Y119" i="14"/>
  <c r="Z119" i="14"/>
  <c r="AD119" i="14"/>
  <c r="AI119" i="14"/>
  <c r="M120" i="14"/>
  <c r="S120" i="14"/>
  <c r="Y120" i="14"/>
  <c r="M121" i="14"/>
  <c r="S121" i="14"/>
  <c r="Y121" i="14"/>
  <c r="M122" i="14"/>
  <c r="Z122" i="14" s="1"/>
  <c r="S122" i="14"/>
  <c r="Y122" i="14"/>
  <c r="AD122" i="14"/>
  <c r="AI122" i="14"/>
  <c r="K123" i="14"/>
  <c r="L123" i="14"/>
  <c r="O123" i="14"/>
  <c r="P123" i="14"/>
  <c r="Q123" i="14"/>
  <c r="R123" i="14"/>
  <c r="T123" i="14"/>
  <c r="U123" i="14"/>
  <c r="W123" i="14"/>
  <c r="AA123" i="14"/>
  <c r="AB123" i="14"/>
  <c r="AC123" i="14"/>
  <c r="AE123" i="14"/>
  <c r="AF123" i="14"/>
  <c r="AG123" i="14"/>
  <c r="M124" i="14"/>
  <c r="Z124" i="14" s="1"/>
  <c r="S124" i="14"/>
  <c r="Y124" i="14"/>
  <c r="AD124" i="14"/>
  <c r="AI124" i="14"/>
  <c r="M125" i="14"/>
  <c r="S125" i="14"/>
  <c r="Y125" i="14"/>
  <c r="AD125" i="14"/>
  <c r="AI125" i="14"/>
  <c r="M126" i="14"/>
  <c r="N126" i="14" s="1"/>
  <c r="S126" i="14"/>
  <c r="Y126" i="14"/>
  <c r="AD126" i="14"/>
  <c r="AI126" i="14"/>
  <c r="M127" i="14"/>
  <c r="Z127" i="14" s="1"/>
  <c r="S127" i="14"/>
  <c r="Y127" i="14"/>
  <c r="AD127" i="14"/>
  <c r="AH127" i="14" s="1"/>
  <c r="AI127" i="14"/>
  <c r="M128" i="14"/>
  <c r="S128" i="14"/>
  <c r="Y128" i="14"/>
  <c r="Z128" i="14"/>
  <c r="AD128" i="14"/>
  <c r="AH128" i="14"/>
  <c r="AI128" i="14"/>
  <c r="K129" i="14"/>
  <c r="L129" i="14"/>
  <c r="O129" i="14"/>
  <c r="P129" i="14"/>
  <c r="Q129" i="14"/>
  <c r="R129" i="14"/>
  <c r="T129" i="14"/>
  <c r="U129" i="14"/>
  <c r="W129" i="14"/>
  <c r="AA129" i="14"/>
  <c r="AB129" i="14"/>
  <c r="AC129" i="14"/>
  <c r="AE129" i="14"/>
  <c r="AF129" i="14"/>
  <c r="AG129" i="14"/>
  <c r="M130" i="14"/>
  <c r="Z130" i="14" s="1"/>
  <c r="S130" i="14"/>
  <c r="Y130" i="14"/>
  <c r="AD130" i="14"/>
  <c r="AD133" i="14" s="1"/>
  <c r="AI130" i="14"/>
  <c r="AI133" i="14" s="1"/>
  <c r="M131" i="14"/>
  <c r="S131" i="14"/>
  <c r="Y131" i="14"/>
  <c r="AD131" i="14"/>
  <c r="AI131" i="14"/>
  <c r="M132" i="14"/>
  <c r="N132" i="14" s="1"/>
  <c r="S132" i="14"/>
  <c r="V132" i="14"/>
  <c r="Y132" i="14"/>
  <c r="Z132" i="14"/>
  <c r="AD132" i="14"/>
  <c r="AI132" i="14"/>
  <c r="K133" i="14"/>
  <c r="L133" i="14"/>
  <c r="O133" i="14"/>
  <c r="P133" i="14"/>
  <c r="Q133" i="14"/>
  <c r="R133" i="14"/>
  <c r="T133" i="14"/>
  <c r="U133" i="14"/>
  <c r="W133" i="14"/>
  <c r="AA133" i="14"/>
  <c r="AB133" i="14"/>
  <c r="AC133" i="14"/>
  <c r="AE133" i="14"/>
  <c r="AF133" i="14"/>
  <c r="AG133" i="14"/>
  <c r="M134" i="14"/>
  <c r="N134" i="14" s="1"/>
  <c r="S134" i="14"/>
  <c r="Y134" i="14"/>
  <c r="AD134" i="14"/>
  <c r="M135" i="14"/>
  <c r="N135" i="14" s="1"/>
  <c r="S135" i="14"/>
  <c r="S137" i="14" s="1"/>
  <c r="Y135" i="14"/>
  <c r="AI135" i="14"/>
  <c r="M136" i="14"/>
  <c r="Z136" i="14" s="1"/>
  <c r="S136" i="14"/>
  <c r="Y136" i="14"/>
  <c r="AD136" i="14"/>
  <c r="AD137" i="14" s="1"/>
  <c r="AI136" i="14"/>
  <c r="K137" i="14"/>
  <c r="L137" i="14"/>
  <c r="O137" i="14"/>
  <c r="P137" i="14"/>
  <c r="Q137" i="14"/>
  <c r="R137" i="14"/>
  <c r="T137" i="14"/>
  <c r="U137" i="14"/>
  <c r="W137" i="14"/>
  <c r="AA137" i="14"/>
  <c r="AB137" i="14"/>
  <c r="AC137" i="14"/>
  <c r="AE137" i="14"/>
  <c r="AF137" i="14"/>
  <c r="AG137" i="14"/>
  <c r="M138" i="14"/>
  <c r="S138" i="14"/>
  <c r="Y138" i="14"/>
  <c r="Z138" i="14"/>
  <c r="AH138" i="14" s="1"/>
  <c r="AD138" i="14"/>
  <c r="AI138" i="14"/>
  <c r="M139" i="14"/>
  <c r="N139" i="14" s="1"/>
  <c r="X139" i="14" s="1"/>
  <c r="S139" i="14"/>
  <c r="Y139" i="14"/>
  <c r="AD139" i="14"/>
  <c r="AI139" i="14"/>
  <c r="M140" i="14"/>
  <c r="Z140" i="14" s="1"/>
  <c r="AH140" i="14" s="1"/>
  <c r="N140" i="14"/>
  <c r="S140" i="14"/>
  <c r="V140" i="14"/>
  <c r="Y140" i="14"/>
  <c r="AI140" i="14"/>
  <c r="M141" i="14"/>
  <c r="V141" i="14" s="1"/>
  <c r="N141" i="14"/>
  <c r="S141" i="14"/>
  <c r="Y141" i="14"/>
  <c r="AI141" i="14"/>
  <c r="M142" i="14"/>
  <c r="N142" i="14" s="1"/>
  <c r="X142" i="14" s="1"/>
  <c r="S142" i="14"/>
  <c r="Y142" i="14"/>
  <c r="AI142" i="14"/>
  <c r="M143" i="14"/>
  <c r="V143" i="14" s="1"/>
  <c r="N143" i="14"/>
  <c r="S143" i="14"/>
  <c r="Y143" i="14"/>
  <c r="AI143" i="14"/>
  <c r="M144" i="14"/>
  <c r="S144" i="14"/>
  <c r="Y144" i="14"/>
  <c r="AI144" i="14"/>
  <c r="K145" i="14"/>
  <c r="L145" i="14"/>
  <c r="O145" i="14"/>
  <c r="P145" i="14"/>
  <c r="Q145" i="14"/>
  <c r="R145" i="14"/>
  <c r="T145" i="14"/>
  <c r="U145" i="14"/>
  <c r="W145" i="14"/>
  <c r="AA145" i="14"/>
  <c r="AB145" i="14"/>
  <c r="AC145" i="14"/>
  <c r="AD145" i="14"/>
  <c r="AE145" i="14"/>
  <c r="AF145" i="14"/>
  <c r="AG145" i="14"/>
  <c r="M146" i="14"/>
  <c r="S146" i="14"/>
  <c r="Y146" i="14"/>
  <c r="AI146" i="14"/>
  <c r="M147" i="14"/>
  <c r="V147" i="14" s="1"/>
  <c r="N147" i="14"/>
  <c r="X147" i="14" s="1"/>
  <c r="S147" i="14"/>
  <c r="Y147" i="14"/>
  <c r="Z147" i="14"/>
  <c r="AH147" i="14" s="1"/>
  <c r="AI147" i="14"/>
  <c r="M148" i="14"/>
  <c r="S148" i="14"/>
  <c r="Y148" i="14"/>
  <c r="Y151" i="14" s="1"/>
  <c r="AI148" i="14"/>
  <c r="M149" i="14"/>
  <c r="V149" i="14" s="1"/>
  <c r="S149" i="14"/>
  <c r="Y149" i="14"/>
  <c r="AI149" i="14"/>
  <c r="M150" i="14"/>
  <c r="S150" i="14"/>
  <c r="Y150" i="14"/>
  <c r="AI150" i="14"/>
  <c r="K151" i="14"/>
  <c r="L151" i="14"/>
  <c r="O151" i="14"/>
  <c r="P151" i="14"/>
  <c r="Q151" i="14"/>
  <c r="R151" i="14"/>
  <c r="T151" i="14"/>
  <c r="U151" i="14"/>
  <c r="W151" i="14"/>
  <c r="AA151" i="14"/>
  <c r="AB151" i="14"/>
  <c r="AC151" i="14"/>
  <c r="AD151" i="14"/>
  <c r="AE151" i="14"/>
  <c r="AF151" i="14"/>
  <c r="AG151" i="14"/>
  <c r="M152" i="14"/>
  <c r="Z152" i="14" s="1"/>
  <c r="N152" i="14"/>
  <c r="S152" i="14"/>
  <c r="Y152" i="14"/>
  <c r="AD152" i="14"/>
  <c r="AH152" i="14" s="1"/>
  <c r="AI152" i="14"/>
  <c r="M153" i="14"/>
  <c r="Z153" i="14" s="1"/>
  <c r="S153" i="14"/>
  <c r="S154" i="14" s="1"/>
  <c r="Y153" i="14"/>
  <c r="Y154" i="14" s="1"/>
  <c r="AD153" i="14"/>
  <c r="AI153" i="14"/>
  <c r="K154" i="14"/>
  <c r="L154" i="14"/>
  <c r="M154" i="14"/>
  <c r="O154" i="14"/>
  <c r="P154" i="14"/>
  <c r="Q154" i="14"/>
  <c r="R154" i="14"/>
  <c r="T154" i="14"/>
  <c r="U154" i="14"/>
  <c r="W154" i="14"/>
  <c r="AA154" i="14"/>
  <c r="AB154" i="14"/>
  <c r="AC154" i="14"/>
  <c r="AE154" i="14"/>
  <c r="AF154" i="14"/>
  <c r="AG154" i="14"/>
  <c r="M155" i="14"/>
  <c r="S155" i="14"/>
  <c r="S157" i="14" s="1"/>
  <c r="Y155" i="14"/>
  <c r="Y157" i="14" s="1"/>
  <c r="AD155" i="14"/>
  <c r="AI155" i="14"/>
  <c r="M156" i="14"/>
  <c r="N156" i="14"/>
  <c r="S156" i="14"/>
  <c r="V156" i="14"/>
  <c r="V157" i="14" s="1"/>
  <c r="Y156" i="14"/>
  <c r="Z156" i="14"/>
  <c r="AD156" i="14"/>
  <c r="AI156" i="14"/>
  <c r="K157" i="14"/>
  <c r="L157" i="14"/>
  <c r="O157" i="14"/>
  <c r="P157" i="14"/>
  <c r="Q157" i="14"/>
  <c r="R157" i="14"/>
  <c r="T157" i="14"/>
  <c r="U157" i="14"/>
  <c r="W157" i="14"/>
  <c r="AA157" i="14"/>
  <c r="AB157" i="14"/>
  <c r="AC157" i="14"/>
  <c r="AE157" i="14"/>
  <c r="AF157" i="14"/>
  <c r="AG157" i="14"/>
  <c r="M158" i="14"/>
  <c r="N158" i="14" s="1"/>
  <c r="S158" i="14"/>
  <c r="Y158" i="14"/>
  <c r="Z158" i="14"/>
  <c r="AD158" i="14"/>
  <c r="AH158" i="14" s="1"/>
  <c r="AI158" i="14"/>
  <c r="M159" i="14"/>
  <c r="V159" i="14" s="1"/>
  <c r="S159" i="14"/>
  <c r="Y159" i="14"/>
  <c r="AD159" i="14"/>
  <c r="AI159" i="14"/>
  <c r="M160" i="14"/>
  <c r="S160" i="14"/>
  <c r="Y160" i="14"/>
  <c r="AD160" i="14"/>
  <c r="AI160" i="14"/>
  <c r="M161" i="14"/>
  <c r="S161" i="14"/>
  <c r="Y161" i="14"/>
  <c r="AD161" i="14"/>
  <c r="AI161" i="14"/>
  <c r="M162" i="14"/>
  <c r="N162" i="14" s="1"/>
  <c r="S162" i="14"/>
  <c r="Y162" i="14"/>
  <c r="AD162" i="14"/>
  <c r="AI162" i="14"/>
  <c r="M163" i="14"/>
  <c r="Z163" i="14" s="1"/>
  <c r="S163" i="14"/>
  <c r="Y163" i="14"/>
  <c r="AD163" i="14"/>
  <c r="AI163" i="14"/>
  <c r="M164" i="14"/>
  <c r="Z164" i="14" s="1"/>
  <c r="S164" i="14"/>
  <c r="Y164" i="14"/>
  <c r="AD164" i="14"/>
  <c r="AI164" i="14"/>
  <c r="K165" i="14"/>
  <c r="L165" i="14"/>
  <c r="O165" i="14"/>
  <c r="P165" i="14"/>
  <c r="Q165" i="14"/>
  <c r="R165" i="14"/>
  <c r="T165" i="14"/>
  <c r="U165" i="14"/>
  <c r="W165" i="14"/>
  <c r="AA165" i="14"/>
  <c r="AB165" i="14"/>
  <c r="AC165" i="14"/>
  <c r="AE165" i="14"/>
  <c r="AF165" i="14"/>
  <c r="AG165" i="14"/>
  <c r="M166" i="14"/>
  <c r="S166" i="14"/>
  <c r="Y166" i="14"/>
  <c r="AD166" i="14"/>
  <c r="AI166" i="14"/>
  <c r="M167" i="14"/>
  <c r="Z167" i="14" s="1"/>
  <c r="N167" i="14"/>
  <c r="S167" i="14"/>
  <c r="V167" i="14"/>
  <c r="Y167" i="14"/>
  <c r="AD167" i="14"/>
  <c r="AI167" i="14"/>
  <c r="M168" i="14"/>
  <c r="V168" i="14" s="1"/>
  <c r="N168" i="14"/>
  <c r="S168" i="14"/>
  <c r="Y168" i="14"/>
  <c r="AD168" i="14"/>
  <c r="AI168" i="14"/>
  <c r="M169" i="14"/>
  <c r="N169" i="14" s="1"/>
  <c r="S169" i="14"/>
  <c r="Y169" i="14"/>
  <c r="AD169" i="14"/>
  <c r="AI169" i="14"/>
  <c r="M170" i="14"/>
  <c r="N170" i="14" s="1"/>
  <c r="S170" i="14"/>
  <c r="Y170" i="14"/>
  <c r="AD170" i="14"/>
  <c r="AI170" i="14"/>
  <c r="M171" i="14"/>
  <c r="Z171" i="14" s="1"/>
  <c r="S171" i="14"/>
  <c r="Y171" i="14"/>
  <c r="AD171" i="14"/>
  <c r="AI171" i="14"/>
  <c r="M172" i="14"/>
  <c r="S172" i="14"/>
  <c r="Y172" i="14"/>
  <c r="Z172" i="14"/>
  <c r="AD172" i="14"/>
  <c r="AI172" i="14"/>
  <c r="M173" i="14"/>
  <c r="Z173" i="14" s="1"/>
  <c r="AH173" i="14" s="1"/>
  <c r="S173" i="14"/>
  <c r="Y173" i="14"/>
  <c r="AD173" i="14"/>
  <c r="AI173" i="14"/>
  <c r="M174" i="14"/>
  <c r="Z174" i="14" s="1"/>
  <c r="S174" i="14"/>
  <c r="Y174" i="14"/>
  <c r="AD174" i="14"/>
  <c r="AI174" i="14"/>
  <c r="M175" i="14"/>
  <c r="Z175" i="14" s="1"/>
  <c r="S175" i="14"/>
  <c r="V175" i="14"/>
  <c r="Y175" i="14"/>
  <c r="AD175" i="14"/>
  <c r="AI175" i="14"/>
  <c r="M176" i="14"/>
  <c r="V176" i="14" s="1"/>
  <c r="S176" i="14"/>
  <c r="Y176" i="14"/>
  <c r="AD176" i="14"/>
  <c r="AI176" i="14"/>
  <c r="M177" i="14"/>
  <c r="Z177" i="14" s="1"/>
  <c r="N177" i="14"/>
  <c r="S177" i="14"/>
  <c r="V177" i="14"/>
  <c r="Y177" i="14"/>
  <c r="AD177" i="14"/>
  <c r="AI177" i="14"/>
  <c r="M178" i="14"/>
  <c r="N178" i="14" s="1"/>
  <c r="S178" i="14"/>
  <c r="Y178" i="14"/>
  <c r="Z178" i="14"/>
  <c r="AH178" i="14" s="1"/>
  <c r="AD178" i="14"/>
  <c r="AI178" i="14"/>
  <c r="M179" i="14"/>
  <c r="Z179" i="14" s="1"/>
  <c r="S179" i="14"/>
  <c r="Y179" i="14"/>
  <c r="AD179" i="14"/>
  <c r="AI179" i="14"/>
  <c r="M180" i="14"/>
  <c r="Z180" i="14" s="1"/>
  <c r="S180" i="14"/>
  <c r="Y180" i="14"/>
  <c r="AD180" i="14"/>
  <c r="AI180" i="14"/>
  <c r="M181" i="14"/>
  <c r="Z181" i="14" s="1"/>
  <c r="S181" i="14"/>
  <c r="Y181" i="14"/>
  <c r="AD181" i="14"/>
  <c r="AI181" i="14"/>
  <c r="M182" i="14"/>
  <c r="S182" i="14"/>
  <c r="Y182" i="14"/>
  <c r="Z182" i="14"/>
  <c r="AD182" i="14"/>
  <c r="AI182" i="14"/>
  <c r="M183" i="14"/>
  <c r="Z183" i="14" s="1"/>
  <c r="S183" i="14"/>
  <c r="V183" i="14"/>
  <c r="Y183" i="14"/>
  <c r="AD183" i="14"/>
  <c r="AI183" i="14"/>
  <c r="K184" i="14"/>
  <c r="L184" i="14"/>
  <c r="O184" i="14"/>
  <c r="P184" i="14"/>
  <c r="Q184" i="14"/>
  <c r="R184" i="14"/>
  <c r="T184" i="14"/>
  <c r="U184" i="14"/>
  <c r="W184" i="14"/>
  <c r="AA184" i="14"/>
  <c r="AB184" i="14"/>
  <c r="AC184" i="14"/>
  <c r="AE184" i="14"/>
  <c r="AF184" i="14"/>
  <c r="AG184" i="14"/>
  <c r="M185" i="14"/>
  <c r="Z185" i="14" s="1"/>
  <c r="S185" i="14"/>
  <c r="Y185" i="14"/>
  <c r="AD185" i="14"/>
  <c r="AI185" i="14"/>
  <c r="M186" i="14"/>
  <c r="Z186" i="14" s="1"/>
  <c r="S186" i="14"/>
  <c r="Y186" i="14"/>
  <c r="AD186" i="14"/>
  <c r="AI186" i="14"/>
  <c r="M187" i="14"/>
  <c r="N187" i="14" s="1"/>
  <c r="S187" i="14"/>
  <c r="Y187" i="14"/>
  <c r="AD187" i="14"/>
  <c r="AI187" i="14"/>
  <c r="M188" i="14"/>
  <c r="Z188" i="14" s="1"/>
  <c r="S188" i="14"/>
  <c r="Y188" i="14"/>
  <c r="AD188" i="14"/>
  <c r="AI188" i="14"/>
  <c r="M189" i="14"/>
  <c r="N189" i="14" s="1"/>
  <c r="S189" i="14"/>
  <c r="Y189" i="14"/>
  <c r="Z189" i="14"/>
  <c r="AD189" i="14"/>
  <c r="AI189" i="14"/>
  <c r="M190" i="14"/>
  <c r="Z190" i="14" s="1"/>
  <c r="AH190" i="14" s="1"/>
  <c r="S190" i="14"/>
  <c r="Y190" i="14"/>
  <c r="AD190" i="14"/>
  <c r="AI190" i="14"/>
  <c r="M191" i="14"/>
  <c r="Z191" i="14" s="1"/>
  <c r="S191" i="14"/>
  <c r="Y191" i="14"/>
  <c r="AD191" i="14"/>
  <c r="AI191" i="14"/>
  <c r="M192" i="14"/>
  <c r="Z192" i="14" s="1"/>
  <c r="S192" i="14"/>
  <c r="Y192" i="14"/>
  <c r="AD192" i="14"/>
  <c r="AI192" i="14"/>
  <c r="M193" i="14"/>
  <c r="S193" i="14"/>
  <c r="Y193" i="14"/>
  <c r="AD193" i="14"/>
  <c r="AI193" i="14"/>
  <c r="M194" i="14"/>
  <c r="Z194" i="14" s="1"/>
  <c r="AH194" i="14" s="1"/>
  <c r="N194" i="14"/>
  <c r="S194" i="14"/>
  <c r="Y194" i="14"/>
  <c r="AI194" i="14"/>
  <c r="M195" i="14"/>
  <c r="N195" i="14" s="1"/>
  <c r="S195" i="14"/>
  <c r="Y195" i="14"/>
  <c r="AD195" i="14"/>
  <c r="AI195" i="14"/>
  <c r="M196" i="14"/>
  <c r="N196" i="14"/>
  <c r="S196" i="14"/>
  <c r="Y196" i="14"/>
  <c r="Z196" i="14"/>
  <c r="AH196" i="14" s="1"/>
  <c r="AD196" i="14"/>
  <c r="AI196" i="14"/>
  <c r="K197" i="14"/>
  <c r="L197" i="14"/>
  <c r="O197" i="14"/>
  <c r="P197" i="14"/>
  <c r="Q197" i="14"/>
  <c r="R197" i="14"/>
  <c r="T197" i="14"/>
  <c r="U197" i="14"/>
  <c r="W197" i="14"/>
  <c r="AA197" i="14"/>
  <c r="AB197" i="14"/>
  <c r="AC197" i="14"/>
  <c r="AE197" i="14"/>
  <c r="AF197" i="14"/>
  <c r="AG197" i="14"/>
  <c r="M198" i="14"/>
  <c r="Z198" i="14" s="1"/>
  <c r="S198" i="14"/>
  <c r="V198" i="14"/>
  <c r="Y198" i="14"/>
  <c r="AD198" i="14"/>
  <c r="AI198" i="14"/>
  <c r="M199" i="14"/>
  <c r="N199" i="14" s="1"/>
  <c r="X199" i="14" s="1"/>
  <c r="Y199" i="14"/>
  <c r="AD199" i="14"/>
  <c r="AI199" i="14"/>
  <c r="X200" i="14"/>
  <c r="AJ200" i="14" s="1"/>
  <c r="Y200" i="14"/>
  <c r="Z200" i="14"/>
  <c r="AI200" i="14"/>
  <c r="M201" i="14"/>
  <c r="N201" i="14" s="1"/>
  <c r="S201" i="14"/>
  <c r="Y201" i="14"/>
  <c r="Y203" i="14" s="1"/>
  <c r="AD201" i="14"/>
  <c r="AI201" i="14"/>
  <c r="M202" i="14"/>
  <c r="Z202" i="14" s="1"/>
  <c r="S202" i="14"/>
  <c r="S203" i="14" s="1"/>
  <c r="Y202" i="14"/>
  <c r="AD202" i="14"/>
  <c r="AI202" i="14"/>
  <c r="K203" i="14"/>
  <c r="L203" i="14"/>
  <c r="O203" i="14"/>
  <c r="P203" i="14"/>
  <c r="Q203" i="14"/>
  <c r="R203" i="14"/>
  <c r="T203" i="14"/>
  <c r="U203" i="14"/>
  <c r="W203" i="14"/>
  <c r="AA203" i="14"/>
  <c r="AB203" i="14"/>
  <c r="AC203" i="14"/>
  <c r="AE203" i="14"/>
  <c r="AF203" i="14"/>
  <c r="AG203" i="14"/>
  <c r="M204" i="14"/>
  <c r="N204" i="14" s="1"/>
  <c r="S204" i="14"/>
  <c r="Y204" i="14"/>
  <c r="AD204" i="14"/>
  <c r="AI204" i="14"/>
  <c r="M205" i="14"/>
  <c r="Z205" i="14" s="1"/>
  <c r="N205" i="14"/>
  <c r="S205" i="14"/>
  <c r="V205" i="14"/>
  <c r="Y205" i="14"/>
  <c r="AD205" i="14"/>
  <c r="AH205" i="14"/>
  <c r="AI205" i="14"/>
  <c r="M206" i="14"/>
  <c r="Z206" i="14" s="1"/>
  <c r="S206" i="14"/>
  <c r="Y206" i="14"/>
  <c r="AD206" i="14"/>
  <c r="AI206" i="14"/>
  <c r="M207" i="14"/>
  <c r="Z207" i="14" s="1"/>
  <c r="N207" i="14"/>
  <c r="S207" i="14"/>
  <c r="Y207" i="14"/>
  <c r="AD207" i="14"/>
  <c r="AI207" i="14"/>
  <c r="K208" i="14"/>
  <c r="L208" i="14"/>
  <c r="O208" i="14"/>
  <c r="P208" i="14"/>
  <c r="Q208" i="14"/>
  <c r="R208" i="14"/>
  <c r="T208" i="14"/>
  <c r="U208" i="14"/>
  <c r="W208" i="14"/>
  <c r="AA208" i="14"/>
  <c r="AB208" i="14"/>
  <c r="AC208" i="14"/>
  <c r="AE208" i="14"/>
  <c r="AF208" i="14"/>
  <c r="AG208" i="14"/>
  <c r="M209" i="14"/>
  <c r="S209" i="14"/>
  <c r="Y209" i="14"/>
  <c r="AD209" i="14"/>
  <c r="AI209" i="14"/>
  <c r="M210" i="14"/>
  <c r="Z210" i="14" s="1"/>
  <c r="N210" i="14"/>
  <c r="S210" i="14"/>
  <c r="V210" i="14"/>
  <c r="Y210" i="14"/>
  <c r="AD210" i="14"/>
  <c r="AI210" i="14"/>
  <c r="M211" i="14"/>
  <c r="S211" i="14"/>
  <c r="Y211" i="14"/>
  <c r="AD211" i="14"/>
  <c r="AI211" i="14"/>
  <c r="M212" i="14"/>
  <c r="Z212" i="14" s="1"/>
  <c r="S212" i="14"/>
  <c r="V212" i="14"/>
  <c r="Y212" i="14"/>
  <c r="AD212" i="14"/>
  <c r="AI212" i="14"/>
  <c r="M213" i="14"/>
  <c r="V213" i="14" s="1"/>
  <c r="S213" i="14"/>
  <c r="Y213" i="14"/>
  <c r="AD213" i="14"/>
  <c r="AI213" i="14"/>
  <c r="M214" i="14"/>
  <c r="Z214" i="14" s="1"/>
  <c r="N214" i="14"/>
  <c r="S214" i="14"/>
  <c r="Y214" i="14"/>
  <c r="AD214" i="14"/>
  <c r="AI214" i="14"/>
  <c r="M215" i="14"/>
  <c r="N215" i="14" s="1"/>
  <c r="S215" i="14"/>
  <c r="Y215" i="14"/>
  <c r="AD215" i="14"/>
  <c r="AI215" i="14"/>
  <c r="M216" i="14"/>
  <c r="Z216" i="14" s="1"/>
  <c r="N216" i="14"/>
  <c r="S216" i="14"/>
  <c r="Y216" i="14"/>
  <c r="AD216" i="14"/>
  <c r="AI216" i="14"/>
  <c r="M217" i="14"/>
  <c r="S217" i="14"/>
  <c r="Y217" i="14"/>
  <c r="Z217" i="14"/>
  <c r="AH217" i="14" s="1"/>
  <c r="AD217" i="14"/>
  <c r="AI217" i="14"/>
  <c r="M218" i="14"/>
  <c r="N218" i="14" s="1"/>
  <c r="X218" i="14" s="1"/>
  <c r="S218" i="14"/>
  <c r="Y218" i="14"/>
  <c r="AD218" i="14"/>
  <c r="AI218" i="14"/>
  <c r="M219" i="14"/>
  <c r="S219" i="14"/>
  <c r="Y219" i="14"/>
  <c r="AD219" i="14"/>
  <c r="AI219" i="14"/>
  <c r="M220" i="14"/>
  <c r="S220" i="14"/>
  <c r="Y220" i="14"/>
  <c r="AD220" i="14"/>
  <c r="AI220" i="14"/>
  <c r="M221" i="14"/>
  <c r="Z221" i="14" s="1"/>
  <c r="AH221" i="14" s="1"/>
  <c r="S221" i="14"/>
  <c r="Y221" i="14"/>
  <c r="AD221" i="14"/>
  <c r="AI221" i="14"/>
  <c r="M222" i="14"/>
  <c r="Z222" i="14" s="1"/>
  <c r="S222" i="14"/>
  <c r="Y222" i="14"/>
  <c r="AD222" i="14"/>
  <c r="AI222" i="14"/>
  <c r="M223" i="14"/>
  <c r="Z223" i="14" s="1"/>
  <c r="N223" i="14"/>
  <c r="S223" i="14"/>
  <c r="V223" i="14"/>
  <c r="Y223" i="14"/>
  <c r="AD223" i="14"/>
  <c r="AI223" i="14"/>
  <c r="M224" i="14"/>
  <c r="V224" i="14" s="1"/>
  <c r="S224" i="14"/>
  <c r="Y224" i="14"/>
  <c r="Z224" i="14"/>
  <c r="AD224" i="14"/>
  <c r="AI224" i="14"/>
  <c r="M225" i="14"/>
  <c r="Z225" i="14" s="1"/>
  <c r="N225" i="14"/>
  <c r="S225" i="14"/>
  <c r="Y225" i="14"/>
  <c r="AD225" i="14"/>
  <c r="AI225" i="14"/>
  <c r="M226" i="14"/>
  <c r="N226" i="14" s="1"/>
  <c r="S226" i="14"/>
  <c r="Y226" i="14"/>
  <c r="AD226" i="14"/>
  <c r="AI226" i="14"/>
  <c r="M227" i="14"/>
  <c r="Z227" i="14" s="1"/>
  <c r="N227" i="14"/>
  <c r="S227" i="14"/>
  <c r="V227" i="14"/>
  <c r="Y227" i="14"/>
  <c r="AD227" i="14"/>
  <c r="AH227" i="14"/>
  <c r="AI227" i="14"/>
  <c r="M228" i="14"/>
  <c r="S228" i="14"/>
  <c r="Y228" i="14"/>
  <c r="Z228" i="14"/>
  <c r="AD228" i="14"/>
  <c r="AI228" i="14"/>
  <c r="M229" i="14"/>
  <c r="N229" i="14" s="1"/>
  <c r="S229" i="14"/>
  <c r="Y229" i="14"/>
  <c r="AD229" i="14"/>
  <c r="AI229" i="14"/>
  <c r="M230" i="14"/>
  <c r="S230" i="14"/>
  <c r="Y230" i="14"/>
  <c r="AD230" i="14"/>
  <c r="AI230" i="14"/>
  <c r="K231" i="14"/>
  <c r="L231" i="14"/>
  <c r="O231" i="14"/>
  <c r="P231" i="14"/>
  <c r="Q231" i="14"/>
  <c r="R231" i="14"/>
  <c r="T231" i="14"/>
  <c r="U231" i="14"/>
  <c r="W231" i="14"/>
  <c r="AA231" i="14"/>
  <c r="AB231" i="14"/>
  <c r="AC231" i="14"/>
  <c r="AE231" i="14"/>
  <c r="AF231" i="14"/>
  <c r="AG231" i="14"/>
  <c r="M232" i="14"/>
  <c r="Z232" i="14" s="1"/>
  <c r="AH232" i="14" s="1"/>
  <c r="S232" i="14"/>
  <c r="Y232" i="14"/>
  <c r="Y234" i="14" s="1"/>
  <c r="AD232" i="14"/>
  <c r="AI232" i="14"/>
  <c r="AI234" i="14" s="1"/>
  <c r="M233" i="14"/>
  <c r="S233" i="14"/>
  <c r="Y233" i="14"/>
  <c r="AD233" i="14"/>
  <c r="AI233" i="14"/>
  <c r="K234" i="14"/>
  <c r="L234" i="14"/>
  <c r="O234" i="14"/>
  <c r="P234" i="14"/>
  <c r="Q234" i="14"/>
  <c r="R234" i="14"/>
  <c r="T234" i="14"/>
  <c r="U234" i="14"/>
  <c r="W234" i="14"/>
  <c r="AA234" i="14"/>
  <c r="AB234" i="14"/>
  <c r="AC234" i="14"/>
  <c r="AD234" i="14"/>
  <c r="AE234" i="14"/>
  <c r="AF234" i="14"/>
  <c r="AG234" i="14"/>
  <c r="M235" i="14"/>
  <c r="Z235" i="14" s="1"/>
  <c r="AH235" i="14" s="1"/>
  <c r="S235" i="14"/>
  <c r="Y235" i="14"/>
  <c r="AD235" i="14"/>
  <c r="AI235" i="14"/>
  <c r="M236" i="14"/>
  <c r="S236" i="14"/>
  <c r="Y236" i="14"/>
  <c r="AD236" i="14"/>
  <c r="AI236" i="14"/>
  <c r="M237" i="14"/>
  <c r="Z237" i="14" s="1"/>
  <c r="S237" i="14"/>
  <c r="Y237" i="14"/>
  <c r="AD237" i="14"/>
  <c r="AI237" i="14"/>
  <c r="M238" i="14"/>
  <c r="V238" i="14" s="1"/>
  <c r="N238" i="14"/>
  <c r="X238" i="14" s="1"/>
  <c r="S238" i="14"/>
  <c r="Y238" i="14"/>
  <c r="AD238" i="14"/>
  <c r="AI238" i="14"/>
  <c r="M239" i="14"/>
  <c r="V239" i="14" s="1"/>
  <c r="S239" i="14"/>
  <c r="Y239" i="14"/>
  <c r="AD239" i="14"/>
  <c r="AI239" i="14"/>
  <c r="M240" i="14"/>
  <c r="Z240" i="14" s="1"/>
  <c r="N240" i="14"/>
  <c r="S240" i="14"/>
  <c r="V240" i="14"/>
  <c r="Y240" i="14"/>
  <c r="AD240" i="14"/>
  <c r="AI240" i="14"/>
  <c r="K241" i="14"/>
  <c r="L241" i="14"/>
  <c r="O241" i="14"/>
  <c r="P241" i="14"/>
  <c r="Q241" i="14"/>
  <c r="R241" i="14"/>
  <c r="T241" i="14"/>
  <c r="U241" i="14"/>
  <c r="W241" i="14"/>
  <c r="AA241" i="14"/>
  <c r="AB241" i="14"/>
  <c r="AC241" i="14"/>
  <c r="AE241" i="14"/>
  <c r="AF241" i="14"/>
  <c r="AG241" i="14"/>
  <c r="M242" i="14"/>
  <c r="N242" i="14"/>
  <c r="S242" i="14"/>
  <c r="X242" i="14" s="1"/>
  <c r="V242" i="14"/>
  <c r="Y242" i="14"/>
  <c r="Z242" i="14"/>
  <c r="AD242" i="14"/>
  <c r="AI242" i="14"/>
  <c r="M243" i="14"/>
  <c r="N243" i="14"/>
  <c r="S243" i="14"/>
  <c r="V243" i="14"/>
  <c r="Y243" i="14"/>
  <c r="Z243" i="14"/>
  <c r="AD243" i="14"/>
  <c r="AI243" i="14"/>
  <c r="M244" i="14"/>
  <c r="N244" i="14"/>
  <c r="S244" i="14"/>
  <c r="V244" i="14"/>
  <c r="Y244" i="14"/>
  <c r="Z244" i="14"/>
  <c r="AD244" i="14"/>
  <c r="AI244" i="14"/>
  <c r="M245" i="14"/>
  <c r="Z245" i="14" s="1"/>
  <c r="S245" i="14"/>
  <c r="Y245" i="14"/>
  <c r="AD245" i="14"/>
  <c r="AI245" i="14"/>
  <c r="M246" i="14"/>
  <c r="M255" i="14" s="1"/>
  <c r="S246" i="14"/>
  <c r="Y246" i="14"/>
  <c r="AD246" i="14"/>
  <c r="AI246" i="14"/>
  <c r="M247" i="14"/>
  <c r="N247" i="14" s="1"/>
  <c r="S247" i="14"/>
  <c r="Y247" i="14"/>
  <c r="AD247" i="14"/>
  <c r="AI247" i="14"/>
  <c r="M248" i="14"/>
  <c r="Z248" i="14" s="1"/>
  <c r="AH248" i="14" s="1"/>
  <c r="S248" i="14"/>
  <c r="V248" i="14"/>
  <c r="Y248" i="14"/>
  <c r="AD248" i="14"/>
  <c r="AI248" i="14"/>
  <c r="M249" i="14"/>
  <c r="S249" i="14"/>
  <c r="Y249" i="14"/>
  <c r="AD249" i="14"/>
  <c r="AI249" i="14"/>
  <c r="M250" i="14"/>
  <c r="V250" i="14" s="1"/>
  <c r="S250" i="14"/>
  <c r="Y250" i="14"/>
  <c r="AD250" i="14"/>
  <c r="AI250" i="14"/>
  <c r="M251" i="14"/>
  <c r="N251" i="14"/>
  <c r="S251" i="14"/>
  <c r="Y251" i="14"/>
  <c r="AD251" i="14"/>
  <c r="M252" i="14"/>
  <c r="N252" i="14" s="1"/>
  <c r="X252" i="14" s="1"/>
  <c r="S252" i="14"/>
  <c r="Y252" i="14"/>
  <c r="AD252" i="14"/>
  <c r="M253" i="14"/>
  <c r="S253" i="14"/>
  <c r="Y253" i="14"/>
  <c r="AD253" i="14"/>
  <c r="AI253" i="14"/>
  <c r="M254" i="14"/>
  <c r="V254" i="14" s="1"/>
  <c r="X254" i="14" s="1"/>
  <c r="N254" i="14"/>
  <c r="S254" i="14"/>
  <c r="Y254" i="14"/>
  <c r="Z254" i="14"/>
  <c r="AH254" i="14" s="1"/>
  <c r="AD254" i="14"/>
  <c r="AI254" i="14"/>
  <c r="K255" i="14"/>
  <c r="L255" i="14"/>
  <c r="O255" i="14"/>
  <c r="P255" i="14"/>
  <c r="Q255" i="14"/>
  <c r="R255" i="14"/>
  <c r="T255" i="14"/>
  <c r="U255" i="14"/>
  <c r="W255" i="14"/>
  <c r="AA255" i="14"/>
  <c r="AB255" i="14"/>
  <c r="AC255" i="14"/>
  <c r="AE255" i="14"/>
  <c r="AF255" i="14"/>
  <c r="AG255" i="14"/>
  <c r="M256" i="14"/>
  <c r="Y256" i="14"/>
  <c r="AD256" i="14"/>
  <c r="AI256" i="14"/>
  <c r="M257" i="14"/>
  <c r="N257" i="14" s="1"/>
  <c r="Y257" i="14"/>
  <c r="AD257" i="14"/>
  <c r="AI257" i="14"/>
  <c r="M258" i="14"/>
  <c r="Z258" i="14" s="1"/>
  <c r="Y258" i="14"/>
  <c r="AD258" i="14"/>
  <c r="AI258" i="14"/>
  <c r="M259" i="14"/>
  <c r="Z259" i="14" s="1"/>
  <c r="N259" i="14"/>
  <c r="Y259" i="14"/>
  <c r="AD259" i="14"/>
  <c r="AI259" i="14"/>
  <c r="M260" i="14"/>
  <c r="Y260" i="14"/>
  <c r="AD260" i="14"/>
  <c r="AI260" i="14"/>
  <c r="M261" i="14"/>
  <c r="N261" i="14" s="1"/>
  <c r="Y261" i="14"/>
  <c r="Z261" i="14"/>
  <c r="AD261" i="14"/>
  <c r="AI261" i="14"/>
  <c r="M262" i="14"/>
  <c r="Z262" i="14" s="1"/>
  <c r="S262" i="14"/>
  <c r="Y262" i="14"/>
  <c r="AD262" i="14"/>
  <c r="AI262" i="14"/>
  <c r="M263" i="14"/>
  <c r="N263" i="14" s="1"/>
  <c r="S263" i="14"/>
  <c r="Y263" i="14"/>
  <c r="AD263" i="14"/>
  <c r="AI263" i="14"/>
  <c r="M264" i="14"/>
  <c r="N264" i="14" s="1"/>
  <c r="S264" i="14"/>
  <c r="Y264" i="14"/>
  <c r="Z264" i="14"/>
  <c r="AD264" i="14"/>
  <c r="AI264" i="14"/>
  <c r="M265" i="14"/>
  <c r="Z265" i="14" s="1"/>
  <c r="N265" i="14"/>
  <c r="S265" i="14"/>
  <c r="V265" i="14"/>
  <c r="Y265" i="14"/>
  <c r="AD265" i="14"/>
  <c r="AI265" i="14"/>
  <c r="X266" i="14"/>
  <c r="AJ266" i="14" s="1"/>
  <c r="Y266" i="14"/>
  <c r="Z266" i="14"/>
  <c r="AI266" i="14"/>
  <c r="X267" i="14"/>
  <c r="AJ267" i="14" s="1"/>
  <c r="Y267" i="14"/>
  <c r="Z267" i="14"/>
  <c r="AI267" i="14"/>
  <c r="K268" i="14"/>
  <c r="L268" i="14"/>
  <c r="O268" i="14"/>
  <c r="P268" i="14"/>
  <c r="Q268" i="14"/>
  <c r="R268" i="14"/>
  <c r="T268" i="14"/>
  <c r="U268" i="14"/>
  <c r="W268" i="14"/>
  <c r="AA268" i="14"/>
  <c r="AB268" i="14"/>
  <c r="AC268" i="14"/>
  <c r="AE268" i="14"/>
  <c r="AF268" i="14"/>
  <c r="AG268" i="14"/>
  <c r="M269" i="14"/>
  <c r="Z269" i="14" s="1"/>
  <c r="S269" i="14"/>
  <c r="Y269" i="14"/>
  <c r="AD269" i="14"/>
  <c r="AI269" i="14"/>
  <c r="N270" i="14"/>
  <c r="S270" i="14"/>
  <c r="S272" i="14" s="1"/>
  <c r="V270" i="14"/>
  <c r="Y270" i="14"/>
  <c r="Z270" i="14"/>
  <c r="AD270" i="14"/>
  <c r="AI270" i="14"/>
  <c r="X271" i="14"/>
  <c r="AJ271" i="14" s="1"/>
  <c r="Y271" i="14"/>
  <c r="Z271" i="14"/>
  <c r="AD271" i="14"/>
  <c r="AI271" i="14"/>
  <c r="K272" i="14"/>
  <c r="L272" i="14"/>
  <c r="M272" i="14"/>
  <c r="O272" i="14"/>
  <c r="P272" i="14"/>
  <c r="Q272" i="14"/>
  <c r="R272" i="14"/>
  <c r="T272" i="14"/>
  <c r="U272" i="14"/>
  <c r="V272" i="14"/>
  <c r="W272" i="14"/>
  <c r="AA272" i="14"/>
  <c r="AB272" i="14"/>
  <c r="AC272" i="14"/>
  <c r="AE272" i="14"/>
  <c r="AF272" i="14"/>
  <c r="AG272" i="14"/>
  <c r="M273" i="14"/>
  <c r="V273" i="14" s="1"/>
  <c r="Y273" i="14"/>
  <c r="AD273" i="14"/>
  <c r="AI273" i="14"/>
  <c r="M274" i="14"/>
  <c r="V274" i="14" s="1"/>
  <c r="V276" i="14" s="1"/>
  <c r="N274" i="14"/>
  <c r="N276" i="14" s="1"/>
  <c r="Y274" i="14"/>
  <c r="Z274" i="14"/>
  <c r="AD274" i="14"/>
  <c r="AD276" i="14" s="1"/>
  <c r="AI274" i="14"/>
  <c r="X275" i="14"/>
  <c r="Y275" i="14"/>
  <c r="AI275" i="14"/>
  <c r="AJ275" i="14"/>
  <c r="K276" i="14"/>
  <c r="L276" i="14"/>
  <c r="O276" i="14"/>
  <c r="P276" i="14"/>
  <c r="Q276" i="14"/>
  <c r="R276" i="14"/>
  <c r="S276" i="14"/>
  <c r="T276" i="14"/>
  <c r="U276" i="14"/>
  <c r="W276" i="14"/>
  <c r="AA276" i="14"/>
  <c r="AB276" i="14"/>
  <c r="AC276" i="14"/>
  <c r="AE276" i="14"/>
  <c r="AF276" i="14"/>
  <c r="AG276" i="14"/>
  <c r="M277" i="14"/>
  <c r="N277" i="14"/>
  <c r="V277" i="14"/>
  <c r="Y277" i="14"/>
  <c r="Z277" i="14"/>
  <c r="AD277" i="14"/>
  <c r="AI277" i="14"/>
  <c r="M278" i="14"/>
  <c r="Z278" i="14" s="1"/>
  <c r="AH278" i="14" s="1"/>
  <c r="Y278" i="14"/>
  <c r="AD278" i="14"/>
  <c r="AD285" i="14" s="1"/>
  <c r="AI278" i="14"/>
  <c r="M279" i="14"/>
  <c r="Z279" i="14" s="1"/>
  <c r="AH279" i="14" s="1"/>
  <c r="N279" i="14"/>
  <c r="X279" i="14" s="1"/>
  <c r="Y279" i="14"/>
  <c r="AD279" i="14"/>
  <c r="AI279" i="14"/>
  <c r="M280" i="14"/>
  <c r="N280" i="14"/>
  <c r="X280" i="14" s="1"/>
  <c r="Y280" i="14"/>
  <c r="AD280" i="14"/>
  <c r="AI280" i="14"/>
  <c r="N281" i="14"/>
  <c r="X281" i="14" s="1"/>
  <c r="AJ281" i="14" s="1"/>
  <c r="Y281" i="14"/>
  <c r="Z281" i="14"/>
  <c r="AD281" i="14"/>
  <c r="AI281" i="14"/>
  <c r="N282" i="14"/>
  <c r="X282" i="14" s="1"/>
  <c r="AJ282" i="14" s="1"/>
  <c r="Y282" i="14"/>
  <c r="Z282" i="14"/>
  <c r="AD282" i="14"/>
  <c r="AI282" i="14"/>
  <c r="N283" i="14"/>
  <c r="X283" i="14" s="1"/>
  <c r="AJ283" i="14" s="1"/>
  <c r="Y283" i="14"/>
  <c r="Z283" i="14"/>
  <c r="AD283" i="14"/>
  <c r="AI283" i="14"/>
  <c r="N284" i="14"/>
  <c r="X284" i="14" s="1"/>
  <c r="AJ284" i="14" s="1"/>
  <c r="Y284" i="14"/>
  <c r="Z284" i="14"/>
  <c r="AD284" i="14"/>
  <c r="AI284" i="14"/>
  <c r="K285" i="14"/>
  <c r="L285" i="14"/>
  <c r="O285" i="14"/>
  <c r="P285" i="14"/>
  <c r="Q285" i="14"/>
  <c r="R285" i="14"/>
  <c r="S285" i="14"/>
  <c r="T285" i="14"/>
  <c r="U285" i="14"/>
  <c r="V285" i="14"/>
  <c r="W285" i="14"/>
  <c r="AA285" i="14"/>
  <c r="AB285" i="14"/>
  <c r="AC285" i="14"/>
  <c r="AE285" i="14"/>
  <c r="AF285" i="14"/>
  <c r="AG285" i="14"/>
  <c r="M286" i="14"/>
  <c r="Z286" i="14" s="1"/>
  <c r="N286" i="14"/>
  <c r="S286" i="14"/>
  <c r="S293" i="14" s="1"/>
  <c r="Y286" i="14"/>
  <c r="AI286" i="14"/>
  <c r="M287" i="14"/>
  <c r="Y287" i="14"/>
  <c r="AI287" i="14"/>
  <c r="M288" i="14"/>
  <c r="Z288" i="14" s="1"/>
  <c r="AH288" i="14" s="1"/>
  <c r="N288" i="14"/>
  <c r="X288" i="14" s="1"/>
  <c r="Y288" i="14"/>
  <c r="AI288" i="14"/>
  <c r="Y289" i="14"/>
  <c r="AH289" i="14"/>
  <c r="AJ289" i="14" s="1"/>
  <c r="AI289" i="14"/>
  <c r="Y290" i="14"/>
  <c r="AH290" i="14"/>
  <c r="AJ290" i="14" s="1"/>
  <c r="AI290" i="14"/>
  <c r="X291" i="14"/>
  <c r="AJ291" i="14" s="1"/>
  <c r="Y291" i="14"/>
  <c r="AI291" i="14"/>
  <c r="X292" i="14"/>
  <c r="AJ292" i="14" s="1"/>
  <c r="Y292" i="14"/>
  <c r="AI292" i="14"/>
  <c r="K293" i="14"/>
  <c r="L293" i="14"/>
  <c r="O293" i="14"/>
  <c r="P293" i="14"/>
  <c r="Q293" i="14"/>
  <c r="R293" i="14"/>
  <c r="T293" i="14"/>
  <c r="U293" i="14"/>
  <c r="V293" i="14"/>
  <c r="W293" i="14"/>
  <c r="AA293" i="14"/>
  <c r="AB293" i="14"/>
  <c r="AC293" i="14"/>
  <c r="AD293" i="14"/>
  <c r="AE293" i="14"/>
  <c r="AF293" i="14"/>
  <c r="AG293" i="14"/>
  <c r="M294" i="14"/>
  <c r="N294" i="14"/>
  <c r="X294" i="14" s="1"/>
  <c r="Y294" i="14"/>
  <c r="AI294" i="14"/>
  <c r="M295" i="14"/>
  <c r="Z295" i="14" s="1"/>
  <c r="AH295" i="14" s="1"/>
  <c r="Y295" i="14"/>
  <c r="Y296" i="14" s="1"/>
  <c r="AI295" i="14"/>
  <c r="K296" i="14"/>
  <c r="L296" i="14"/>
  <c r="O296" i="14"/>
  <c r="P296" i="14"/>
  <c r="Q296" i="14"/>
  <c r="R296" i="14"/>
  <c r="S296" i="14"/>
  <c r="T296" i="14"/>
  <c r="U296" i="14"/>
  <c r="V296" i="14"/>
  <c r="W296" i="14"/>
  <c r="AA296" i="14"/>
  <c r="AB296" i="14"/>
  <c r="AC296" i="14"/>
  <c r="AD296" i="14"/>
  <c r="AE296" i="14"/>
  <c r="AF296" i="14"/>
  <c r="AG296" i="14"/>
  <c r="C5" i="10"/>
  <c r="D3" i="10"/>
  <c r="D4" i="10"/>
  <c r="D2" i="10"/>
  <c r="AI285" i="14" l="1"/>
  <c r="AI134" i="14"/>
  <c r="AI293" i="14"/>
  <c r="M276" i="14"/>
  <c r="N273" i="14"/>
  <c r="AI272" i="14"/>
  <c r="V259" i="14"/>
  <c r="N248" i="14"/>
  <c r="V235" i="14"/>
  <c r="V221" i="14"/>
  <c r="Z218" i="14"/>
  <c r="AH218" i="14" s="1"/>
  <c r="Y208" i="14"/>
  <c r="N198" i="14"/>
  <c r="X198" i="14" s="1"/>
  <c r="V181" i="14"/>
  <c r="X181" i="14" s="1"/>
  <c r="AH180" i="14"/>
  <c r="AH175" i="14"/>
  <c r="Z162" i="14"/>
  <c r="X158" i="14"/>
  <c r="Z139" i="14"/>
  <c r="Z135" i="14"/>
  <c r="AH135" i="14" s="1"/>
  <c r="Z126" i="14"/>
  <c r="AH126" i="14" s="1"/>
  <c r="M123" i="14"/>
  <c r="X114" i="14"/>
  <c r="V111" i="14"/>
  <c r="AH110" i="14"/>
  <c r="Z107" i="14"/>
  <c r="AH107" i="14" s="1"/>
  <c r="N76" i="14"/>
  <c r="X76" i="14" s="1"/>
  <c r="AH48" i="14"/>
  <c r="Y51" i="14"/>
  <c r="V13" i="14"/>
  <c r="X13" i="14" s="1"/>
  <c r="AU122" i="14"/>
  <c r="Y272" i="14"/>
  <c r="Z170" i="14"/>
  <c r="AI157" i="14"/>
  <c r="AD154" i="14"/>
  <c r="V152" i="14"/>
  <c r="X152" i="14" s="1"/>
  <c r="AJ152" i="14" s="1"/>
  <c r="Y145" i="14"/>
  <c r="Y137" i="14"/>
  <c r="N130" i="14"/>
  <c r="N122" i="14"/>
  <c r="Z116" i="14"/>
  <c r="AH116" i="14" s="1"/>
  <c r="Z112" i="14"/>
  <c r="AH112" i="14" s="1"/>
  <c r="Z97" i="14"/>
  <c r="AH85" i="14"/>
  <c r="V82" i="14"/>
  <c r="X82" i="14" s="1"/>
  <c r="AJ82" i="14" s="1"/>
  <c r="Z70" i="14"/>
  <c r="N54" i="14"/>
  <c r="X54" i="14" s="1"/>
  <c r="N9" i="14"/>
  <c r="Z6" i="14"/>
  <c r="V262" i="14"/>
  <c r="AJ254" i="14"/>
  <c r="M296" i="14"/>
  <c r="Y276" i="14"/>
  <c r="AH270" i="14"/>
  <c r="AH272" i="14" s="1"/>
  <c r="V269" i="14"/>
  <c r="V257" i="14"/>
  <c r="N235" i="14"/>
  <c r="N221" i="14"/>
  <c r="AH214" i="14"/>
  <c r="AH210" i="14"/>
  <c r="V207" i="14"/>
  <c r="X207" i="14" s="1"/>
  <c r="Z195" i="14"/>
  <c r="AH195" i="14" s="1"/>
  <c r="V194" i="14"/>
  <c r="X194" i="14" s="1"/>
  <c r="AJ194" i="14" s="1"/>
  <c r="N190" i="14"/>
  <c r="N186" i="14"/>
  <c r="N181" i="14"/>
  <c r="N173" i="14"/>
  <c r="AD157" i="14"/>
  <c r="V135" i="14"/>
  <c r="V137" i="14" s="1"/>
  <c r="AH130" i="14"/>
  <c r="AH122" i="14"/>
  <c r="AD123" i="14"/>
  <c r="Y118" i="14"/>
  <c r="N111" i="14"/>
  <c r="V83" i="14"/>
  <c r="N77" i="14"/>
  <c r="AD65" i="14"/>
  <c r="N13" i="14"/>
  <c r="S78" i="14"/>
  <c r="AH228" i="14"/>
  <c r="AH191" i="14"/>
  <c r="X141" i="14"/>
  <c r="V136" i="14"/>
  <c r="X116" i="14"/>
  <c r="V113" i="14"/>
  <c r="X113" i="14" s="1"/>
  <c r="X14" i="14"/>
  <c r="AJ14" i="14" s="1"/>
  <c r="N232" i="14"/>
  <c r="Z229" i="14"/>
  <c r="AH229" i="14" s="1"/>
  <c r="X223" i="14"/>
  <c r="N212" i="14"/>
  <c r="V188" i="14"/>
  <c r="N183" i="14"/>
  <c r="AH174" i="14"/>
  <c r="Y184" i="14"/>
  <c r="M165" i="14"/>
  <c r="M145" i="14"/>
  <c r="AH124" i="14"/>
  <c r="N109" i="14"/>
  <c r="N105" i="14"/>
  <c r="N87" i="14"/>
  <c r="X87" i="14" s="1"/>
  <c r="Z54" i="14"/>
  <c r="AH54" i="14" s="1"/>
  <c r="AJ54" i="14" s="1"/>
  <c r="X24" i="14"/>
  <c r="AJ24" i="14" s="1"/>
  <c r="X19" i="14"/>
  <c r="AJ19" i="14" s="1"/>
  <c r="AU121" i="14"/>
  <c r="X44" i="14"/>
  <c r="M43" i="14"/>
  <c r="X17" i="14"/>
  <c r="AJ17" i="14" s="1"/>
  <c r="AH7" i="14"/>
  <c r="AD12" i="14"/>
  <c r="X244" i="14"/>
  <c r="AH237" i="14"/>
  <c r="Y241" i="14"/>
  <c r="V229" i="14"/>
  <c r="X229" i="14" s="1"/>
  <c r="AH216" i="14"/>
  <c r="AH192" i="14"/>
  <c r="N188" i="14"/>
  <c r="N175" i="14"/>
  <c r="X175" i="14" s="1"/>
  <c r="AJ175" i="14" s="1"/>
  <c r="Z169" i="14"/>
  <c r="Z69" i="14"/>
  <c r="AH67" i="14"/>
  <c r="N63" i="14"/>
  <c r="Z55" i="14"/>
  <c r="AH55" i="14" s="1"/>
  <c r="N48" i="14"/>
  <c r="X25" i="14"/>
  <c r="AJ25" i="14" s="1"/>
  <c r="X22" i="14"/>
  <c r="AJ22" i="14" s="1"/>
  <c r="AJ158" i="14"/>
  <c r="AI137" i="14"/>
  <c r="AJ218" i="14"/>
  <c r="AH242" i="14"/>
  <c r="AH182" i="14"/>
  <c r="AH170" i="14"/>
  <c r="S151" i="14"/>
  <c r="AH274" i="14"/>
  <c r="Y268" i="14"/>
  <c r="Z250" i="14"/>
  <c r="AH250" i="14" s="1"/>
  <c r="X274" i="14"/>
  <c r="X276" i="14" s="1"/>
  <c r="X277" i="14"/>
  <c r="AH265" i="14"/>
  <c r="X259" i="14"/>
  <c r="Z257" i="14"/>
  <c r="AH257" i="14" s="1"/>
  <c r="AJ257" i="14" s="1"/>
  <c r="AH245" i="14"/>
  <c r="V232" i="14"/>
  <c r="V225" i="14"/>
  <c r="V214" i="14"/>
  <c r="X212" i="14"/>
  <c r="AH198" i="14"/>
  <c r="AH183" i="14"/>
  <c r="X177" i="14"/>
  <c r="V173" i="14"/>
  <c r="AH171" i="14"/>
  <c r="Y165" i="14"/>
  <c r="AJ147" i="14"/>
  <c r="Y133" i="14"/>
  <c r="AD129" i="14"/>
  <c r="V122" i="14"/>
  <c r="V105" i="14"/>
  <c r="X105" i="14" s="1"/>
  <c r="AJ105" i="14" s="1"/>
  <c r="Z81" i="14"/>
  <c r="AH81" i="14" s="1"/>
  <c r="V80" i="14"/>
  <c r="AH72" i="14"/>
  <c r="V48" i="14"/>
  <c r="X48" i="14" s="1"/>
  <c r="Z35" i="14"/>
  <c r="AH35" i="14" s="1"/>
  <c r="AJ35" i="14" s="1"/>
  <c r="V9" i="14"/>
  <c r="AD255" i="14"/>
  <c r="X215" i="14"/>
  <c r="AH264" i="14"/>
  <c r="X257" i="14"/>
  <c r="AH244" i="14"/>
  <c r="AJ244" i="14" s="1"/>
  <c r="AH139" i="14"/>
  <c r="AJ139" i="14" s="1"/>
  <c r="AH96" i="14"/>
  <c r="AJ96" i="14" s="1"/>
  <c r="AH261" i="14"/>
  <c r="AD241" i="14"/>
  <c r="AI276" i="14"/>
  <c r="N278" i="14"/>
  <c r="X278" i="14" s="1"/>
  <c r="AD272" i="14"/>
  <c r="AH269" i="14"/>
  <c r="AH262" i="14"/>
  <c r="AH259" i="14"/>
  <c r="AJ259" i="14" s="1"/>
  <c r="N250" i="14"/>
  <c r="X250" i="14" s="1"/>
  <c r="Z247" i="14"/>
  <c r="AH247" i="14" s="1"/>
  <c r="N246" i="14"/>
  <c r="N239" i="14"/>
  <c r="X239" i="14" s="1"/>
  <c r="N237" i="14"/>
  <c r="V216" i="14"/>
  <c r="V215" i="14"/>
  <c r="N213" i="14"/>
  <c r="X213" i="14" s="1"/>
  <c r="S208" i="14"/>
  <c r="N202" i="14"/>
  <c r="N192" i="14"/>
  <c r="Z187" i="14"/>
  <c r="AH187" i="14" s="1"/>
  <c r="V186" i="14"/>
  <c r="X186" i="14" s="1"/>
  <c r="AH185" i="14"/>
  <c r="N179" i="14"/>
  <c r="S184" i="14"/>
  <c r="N164" i="14"/>
  <c r="S165" i="14"/>
  <c r="N149" i="14"/>
  <c r="X149" i="14" s="1"/>
  <c r="Z143" i="14"/>
  <c r="AH143" i="14" s="1"/>
  <c r="N124" i="14"/>
  <c r="Z114" i="14"/>
  <c r="AH114" i="14" s="1"/>
  <c r="Z113" i="14"/>
  <c r="V99" i="14"/>
  <c r="Z94" i="14"/>
  <c r="N92" i="14"/>
  <c r="V88" i="14"/>
  <c r="X88" i="14" s="1"/>
  <c r="V86" i="14"/>
  <c r="X86" i="14" s="1"/>
  <c r="V77" i="14"/>
  <c r="V74" i="14"/>
  <c r="X74" i="14" s="1"/>
  <c r="AJ74" i="14" s="1"/>
  <c r="AH63" i="14"/>
  <c r="X28" i="14"/>
  <c r="AJ28" i="14" s="1"/>
  <c r="N8" i="14"/>
  <c r="X8" i="14" s="1"/>
  <c r="AH52" i="14"/>
  <c r="V51" i="14"/>
  <c r="X26" i="14"/>
  <c r="AJ26" i="14" s="1"/>
  <c r="X23" i="14"/>
  <c r="AJ23" i="14" s="1"/>
  <c r="X80" i="14"/>
  <c r="AJ71" i="14"/>
  <c r="X9" i="14"/>
  <c r="AH243" i="14"/>
  <c r="AH169" i="14"/>
  <c r="AH162" i="14"/>
  <c r="AH97" i="14"/>
  <c r="AH70" i="14"/>
  <c r="Z239" i="14"/>
  <c r="AH239" i="14" s="1"/>
  <c r="AJ239" i="14" s="1"/>
  <c r="AD231" i="14"/>
  <c r="X167" i="14"/>
  <c r="X143" i="14"/>
  <c r="AJ143" i="14" s="1"/>
  <c r="S118" i="14"/>
  <c r="AD118" i="14"/>
  <c r="X94" i="14"/>
  <c r="Y78" i="14"/>
  <c r="AH53" i="14"/>
  <c r="AH6" i="14"/>
  <c r="X214" i="14"/>
  <c r="AJ214" i="14" s="1"/>
  <c r="AJ107" i="14"/>
  <c r="X99" i="14"/>
  <c r="AH189" i="14"/>
  <c r="AJ189" i="14" s="1"/>
  <c r="AH240" i="14"/>
  <c r="AH277" i="14"/>
  <c r="AJ277" i="14" s="1"/>
  <c r="X273" i="14"/>
  <c r="S268" i="14"/>
  <c r="AH258" i="14"/>
  <c r="X227" i="14"/>
  <c r="AH206" i="14"/>
  <c r="X196" i="14"/>
  <c r="AJ196" i="14" s="1"/>
  <c r="X195" i="14"/>
  <c r="AJ195" i="14" s="1"/>
  <c r="V190" i="14"/>
  <c r="X190" i="14" s="1"/>
  <c r="AJ190" i="14" s="1"/>
  <c r="AH179" i="14"/>
  <c r="V171" i="14"/>
  <c r="V169" i="14"/>
  <c r="X168" i="14"/>
  <c r="V162" i="14"/>
  <c r="X162" i="14" s="1"/>
  <c r="M151" i="14"/>
  <c r="Z149" i="14"/>
  <c r="AH149" i="14" s="1"/>
  <c r="M133" i="14"/>
  <c r="V127" i="14"/>
  <c r="S129" i="14"/>
  <c r="AH119" i="14"/>
  <c r="N112" i="14"/>
  <c r="X112" i="14" s="1"/>
  <c r="V97" i="14"/>
  <c r="X97" i="14" s="1"/>
  <c r="V72" i="14"/>
  <c r="V69" i="14"/>
  <c r="X69" i="14" s="1"/>
  <c r="Y65" i="14"/>
  <c r="V55" i="14"/>
  <c r="X55" i="14" s="1"/>
  <c r="AJ55" i="14" s="1"/>
  <c r="X18" i="14"/>
  <c r="AJ18" i="14" s="1"/>
  <c r="X15" i="14"/>
  <c r="AJ15" i="14" s="1"/>
  <c r="AJ116" i="14"/>
  <c r="X77" i="14"/>
  <c r="AI268" i="14"/>
  <c r="X248" i="14"/>
  <c r="AJ248" i="14" s="1"/>
  <c r="AI203" i="14"/>
  <c r="N295" i="14"/>
  <c r="X295" i="14" s="1"/>
  <c r="AJ295" i="14" s="1"/>
  <c r="V261" i="14"/>
  <c r="X261" i="14" s="1"/>
  <c r="V245" i="14"/>
  <c r="AH224" i="14"/>
  <c r="AH222" i="14"/>
  <c r="Z199" i="14"/>
  <c r="AH199" i="14" s="1"/>
  <c r="AJ199" i="14" s="1"/>
  <c r="AD197" i="14"/>
  <c r="N176" i="14"/>
  <c r="X176" i="14" s="1"/>
  <c r="AH172" i="14"/>
  <c r="V170" i="14"/>
  <c r="X170" i="14" s="1"/>
  <c r="AI165" i="14"/>
  <c r="S145" i="14"/>
  <c r="M137" i="14"/>
  <c r="N136" i="14"/>
  <c r="X136" i="14" s="1"/>
  <c r="X134" i="14"/>
  <c r="Y123" i="14"/>
  <c r="N90" i="14"/>
  <c r="AD102" i="14"/>
  <c r="M61" i="14"/>
  <c r="Y61" i="14"/>
  <c r="S61" i="14"/>
  <c r="Z8" i="14"/>
  <c r="Z3" i="14"/>
  <c r="AH3" i="14" s="1"/>
  <c r="V237" i="14"/>
  <c r="Z215" i="14"/>
  <c r="AH215" i="14" s="1"/>
  <c r="V202" i="14"/>
  <c r="V192" i="14"/>
  <c r="Y197" i="14"/>
  <c r="V179" i="14"/>
  <c r="N171" i="14"/>
  <c r="V164" i="14"/>
  <c r="Z142" i="14"/>
  <c r="AH142" i="14" s="1"/>
  <c r="AH136" i="14"/>
  <c r="AI129" i="14"/>
  <c r="V124" i="14"/>
  <c r="X124" i="14" s="1"/>
  <c r="AJ124" i="14" s="1"/>
  <c r="V123" i="14"/>
  <c r="Z99" i="14"/>
  <c r="AH99" i="14" s="1"/>
  <c r="Z87" i="14"/>
  <c r="AH87" i="14" s="1"/>
  <c r="AJ87" i="14" s="1"/>
  <c r="Z79" i="14"/>
  <c r="AH79" i="14" s="1"/>
  <c r="Z76" i="14"/>
  <c r="AH76" i="14" s="1"/>
  <c r="AJ76" i="14" s="1"/>
  <c r="N72" i="14"/>
  <c r="N70" i="14"/>
  <c r="X70" i="14" s="1"/>
  <c r="N53" i="14"/>
  <c r="X53" i="14" s="1"/>
  <c r="AI12" i="14"/>
  <c r="X7" i="14"/>
  <c r="AJ7" i="14" s="1"/>
  <c r="AI78" i="14"/>
  <c r="AI123" i="14"/>
  <c r="AJ252" i="14"/>
  <c r="M293" i="14"/>
  <c r="Z287" i="14"/>
  <c r="AH287" i="14" s="1"/>
  <c r="AJ278" i="14"/>
  <c r="X251" i="14"/>
  <c r="N249" i="14"/>
  <c r="V249" i="14"/>
  <c r="Z249" i="14"/>
  <c r="AH249" i="14" s="1"/>
  <c r="AJ242" i="14"/>
  <c r="X240" i="14"/>
  <c r="S241" i="14"/>
  <c r="S231" i="14"/>
  <c r="N43" i="14"/>
  <c r="Y293" i="14"/>
  <c r="Y285" i="14"/>
  <c r="AD268" i="14"/>
  <c r="Y255" i="14"/>
  <c r="N236" i="14"/>
  <c r="V236" i="14"/>
  <c r="V241" i="14" s="1"/>
  <c r="Z236" i="14"/>
  <c r="M241" i="14"/>
  <c r="X132" i="14"/>
  <c r="S133" i="14"/>
  <c r="X285" i="14"/>
  <c r="Z219" i="14"/>
  <c r="AH219" i="14" s="1"/>
  <c r="N219" i="14"/>
  <c r="V219" i="14"/>
  <c r="N166" i="14"/>
  <c r="V166" i="14"/>
  <c r="Z166" i="14"/>
  <c r="M184" i="14"/>
  <c r="AJ279" i="14"/>
  <c r="X235" i="14"/>
  <c r="AJ235" i="14" s="1"/>
  <c r="N241" i="14"/>
  <c r="AI296" i="14"/>
  <c r="AJ288" i="14"/>
  <c r="X286" i="14"/>
  <c r="X265" i="14"/>
  <c r="N256" i="14"/>
  <c r="V256" i="14"/>
  <c r="M268" i="14"/>
  <c r="Z256" i="14"/>
  <c r="N253" i="14"/>
  <c r="V253" i="14"/>
  <c r="Z253" i="14"/>
  <c r="AH253" i="14" s="1"/>
  <c r="S255" i="14"/>
  <c r="X183" i="14"/>
  <c r="AJ52" i="14"/>
  <c r="X270" i="14"/>
  <c r="X272" i="14" s="1"/>
  <c r="N272" i="14"/>
  <c r="AJ251" i="14"/>
  <c r="X243" i="14"/>
  <c r="AJ243" i="14" s="1"/>
  <c r="AI241" i="14"/>
  <c r="N230" i="14"/>
  <c r="V230" i="14"/>
  <c r="Z230" i="14"/>
  <c r="AH230" i="14" s="1"/>
  <c r="Z154" i="14"/>
  <c r="AH153" i="14"/>
  <c r="V263" i="14"/>
  <c r="X263" i="14" s="1"/>
  <c r="Z263" i="14"/>
  <c r="AH263" i="14" s="1"/>
  <c r="AH286" i="14"/>
  <c r="Z276" i="14"/>
  <c r="N260" i="14"/>
  <c r="V260" i="14"/>
  <c r="Z260" i="14"/>
  <c r="AH260" i="14" s="1"/>
  <c r="AJ250" i="14"/>
  <c r="X296" i="14"/>
  <c r="Z280" i="14"/>
  <c r="AH280" i="14" s="1"/>
  <c r="AJ280" i="14" s="1"/>
  <c r="M285" i="14"/>
  <c r="V246" i="14"/>
  <c r="Z246" i="14"/>
  <c r="AH246" i="14" s="1"/>
  <c r="N220" i="14"/>
  <c r="V220" i="14"/>
  <c r="Z220" i="14"/>
  <c r="AH220" i="14" s="1"/>
  <c r="N211" i="14"/>
  <c r="V211" i="14"/>
  <c r="Z211" i="14"/>
  <c r="AH211" i="14" s="1"/>
  <c r="AI208" i="14"/>
  <c r="AD203" i="14"/>
  <c r="AH202" i="14"/>
  <c r="AH163" i="14"/>
  <c r="N287" i="14"/>
  <c r="X287" i="14" s="1"/>
  <c r="N285" i="14"/>
  <c r="AI255" i="14"/>
  <c r="N233" i="14"/>
  <c r="X233" i="14" s="1"/>
  <c r="V233" i="14"/>
  <c r="V234" i="14" s="1"/>
  <c r="M234" i="14"/>
  <c r="Z233" i="14"/>
  <c r="X232" i="14"/>
  <c r="N234" i="14"/>
  <c r="AI184" i="14"/>
  <c r="N146" i="14"/>
  <c r="Z146" i="14"/>
  <c r="Z84" i="14"/>
  <c r="AH84" i="14" s="1"/>
  <c r="N84" i="14"/>
  <c r="V84" i="14"/>
  <c r="X66" i="14"/>
  <c r="Z273" i="14"/>
  <c r="AH273" i="14" s="1"/>
  <c r="AJ273" i="14" s="1"/>
  <c r="Z272" i="14"/>
  <c r="V258" i="14"/>
  <c r="Z238" i="14"/>
  <c r="AH238" i="14" s="1"/>
  <c r="AJ238" i="14" s="1"/>
  <c r="N228" i="14"/>
  <c r="V228" i="14"/>
  <c r="V226" i="14"/>
  <c r="X226" i="14" s="1"/>
  <c r="X216" i="14"/>
  <c r="AJ216" i="14" s="1"/>
  <c r="Z213" i="14"/>
  <c r="AH213" i="14" s="1"/>
  <c r="AJ213" i="14" s="1"/>
  <c r="AI231" i="14"/>
  <c r="AD208" i="14"/>
  <c r="Z201" i="14"/>
  <c r="N191" i="14"/>
  <c r="V191" i="14"/>
  <c r="V189" i="14"/>
  <c r="X189" i="14" s="1"/>
  <c r="AH177" i="14"/>
  <c r="N174" i="14"/>
  <c r="X174" i="14" s="1"/>
  <c r="V174" i="14"/>
  <c r="X171" i="14"/>
  <c r="AJ171" i="14" s="1"/>
  <c r="Z168" i="14"/>
  <c r="AH168" i="14" s="1"/>
  <c r="AJ168" i="14" s="1"/>
  <c r="N159" i="14"/>
  <c r="Z159" i="14"/>
  <c r="S12" i="14"/>
  <c r="X3" i="14"/>
  <c r="AJ3" i="14" s="1"/>
  <c r="N193" i="14"/>
  <c r="V193" i="14"/>
  <c r="X173" i="14"/>
  <c r="AJ173" i="14" s="1"/>
  <c r="AH62" i="14"/>
  <c r="Z294" i="14"/>
  <c r="N269" i="14"/>
  <c r="X269" i="14" s="1"/>
  <c r="AJ269" i="14" s="1"/>
  <c r="V264" i="14"/>
  <c r="X264" i="14" s="1"/>
  <c r="AJ264" i="14" s="1"/>
  <c r="N262" i="14"/>
  <c r="X262" i="14" s="1"/>
  <c r="N258" i="14"/>
  <c r="V247" i="14"/>
  <c r="X247" i="14" s="1"/>
  <c r="AJ247" i="14" s="1"/>
  <c r="N245" i="14"/>
  <c r="X245" i="14" s="1"/>
  <c r="AJ245" i="14" s="1"/>
  <c r="X225" i="14"/>
  <c r="N217" i="14"/>
  <c r="V217" i="14"/>
  <c r="M203" i="14"/>
  <c r="X188" i="14"/>
  <c r="N172" i="14"/>
  <c r="V172" i="14"/>
  <c r="AD184" i="14"/>
  <c r="Z160" i="14"/>
  <c r="AH160" i="14" s="1"/>
  <c r="N160" i="14"/>
  <c r="V160" i="14"/>
  <c r="V153" i="14"/>
  <c r="V154" i="14" s="1"/>
  <c r="N153" i="14"/>
  <c r="AI145" i="14"/>
  <c r="M118" i="14"/>
  <c r="X117" i="14"/>
  <c r="N209" i="14"/>
  <c r="V209" i="14"/>
  <c r="M231" i="14"/>
  <c r="AJ227" i="14"/>
  <c r="M208" i="14"/>
  <c r="Z204" i="14"/>
  <c r="AJ198" i="14"/>
  <c r="S197" i="14"/>
  <c r="N182" i="14"/>
  <c r="V182" i="14"/>
  <c r="AH181" i="14"/>
  <c r="Z176" i="14"/>
  <c r="AH176" i="14" s="1"/>
  <c r="AJ176" i="14" s="1"/>
  <c r="X169" i="14"/>
  <c r="AH164" i="14"/>
  <c r="AH137" i="14"/>
  <c r="S123" i="14"/>
  <c r="X119" i="14"/>
  <c r="AH104" i="14"/>
  <c r="AD108" i="14"/>
  <c r="AJ44" i="14"/>
  <c r="AJ42" i="14"/>
  <c r="AJ38" i="14"/>
  <c r="AJ34" i="14"/>
  <c r="Z285" i="14"/>
  <c r="N224" i="14"/>
  <c r="X224" i="14" s="1"/>
  <c r="AJ224" i="14" s="1"/>
  <c r="Z209" i="14"/>
  <c r="V201" i="14"/>
  <c r="Z193" i="14"/>
  <c r="AH193" i="14" s="1"/>
  <c r="N180" i="14"/>
  <c r="V180" i="14"/>
  <c r="V178" i="14"/>
  <c r="X178" i="14" s="1"/>
  <c r="AJ178" i="14" s="1"/>
  <c r="N163" i="14"/>
  <c r="V163" i="14"/>
  <c r="V165" i="14" s="1"/>
  <c r="V161" i="14"/>
  <c r="Z161" i="14"/>
  <c r="AH161" i="14" s="1"/>
  <c r="N161" i="14"/>
  <c r="AH154" i="14"/>
  <c r="AI151" i="14"/>
  <c r="AJ114" i="14"/>
  <c r="AH223" i="14"/>
  <c r="AJ223" i="14" s="1"/>
  <c r="X221" i="14"/>
  <c r="AJ221" i="14" s="1"/>
  <c r="Y231" i="14"/>
  <c r="AH207" i="14"/>
  <c r="X205" i="14"/>
  <c r="AJ205" i="14" s="1"/>
  <c r="V187" i="14"/>
  <c r="M197" i="14"/>
  <c r="AH186" i="14"/>
  <c r="AD165" i="14"/>
  <c r="AJ112" i="14"/>
  <c r="V95" i="14"/>
  <c r="N95" i="14"/>
  <c r="Z95" i="14"/>
  <c r="AH95" i="14" s="1"/>
  <c r="S234" i="14"/>
  <c r="Z226" i="14"/>
  <c r="AH226" i="14" s="1"/>
  <c r="AJ226" i="14" s="1"/>
  <c r="AH225" i="14"/>
  <c r="N222" i="14"/>
  <c r="V222" i="14"/>
  <c r="AH212" i="14"/>
  <c r="AJ212" i="14" s="1"/>
  <c r="X210" i="14"/>
  <c r="AJ210" i="14" s="1"/>
  <c r="N206" i="14"/>
  <c r="V206" i="14"/>
  <c r="V204" i="14"/>
  <c r="X204" i="14" s="1"/>
  <c r="N203" i="14"/>
  <c r="AH188" i="14"/>
  <c r="AI197" i="14"/>
  <c r="N185" i="14"/>
  <c r="V185" i="14"/>
  <c r="AH167" i="14"/>
  <c r="AJ167" i="14" s="1"/>
  <c r="X156" i="14"/>
  <c r="M157" i="14"/>
  <c r="Z155" i="14"/>
  <c r="N155" i="14"/>
  <c r="V150" i="14"/>
  <c r="Z150" i="14"/>
  <c r="AH150" i="14" s="1"/>
  <c r="N150" i="14"/>
  <c r="V146" i="14"/>
  <c r="X126" i="14"/>
  <c r="AJ126" i="14" s="1"/>
  <c r="N110" i="14"/>
  <c r="X110" i="14" s="1"/>
  <c r="AJ110" i="14" s="1"/>
  <c r="V110" i="14"/>
  <c r="Z148" i="14"/>
  <c r="AH148" i="14" s="1"/>
  <c r="N148" i="14"/>
  <c r="X148" i="14" s="1"/>
  <c r="X140" i="14"/>
  <c r="Z137" i="14"/>
  <c r="Z121" i="14"/>
  <c r="AH121" i="14" s="1"/>
  <c r="N121" i="14"/>
  <c r="X121" i="14" s="1"/>
  <c r="X111" i="14"/>
  <c r="Z43" i="14"/>
  <c r="AH13" i="14"/>
  <c r="AH156" i="14"/>
  <c r="AI154" i="14"/>
  <c r="V144" i="14"/>
  <c r="V145" i="14" s="1"/>
  <c r="Z144" i="14"/>
  <c r="AH144" i="14" s="1"/>
  <c r="AH145" i="14" s="1"/>
  <c r="N144" i="14"/>
  <c r="N145" i="14" s="1"/>
  <c r="N138" i="14"/>
  <c r="V138" i="14"/>
  <c r="N125" i="14"/>
  <c r="V125" i="14"/>
  <c r="Z125" i="14"/>
  <c r="M129" i="14"/>
  <c r="X122" i="14"/>
  <c r="AJ122" i="14" s="1"/>
  <c r="N115" i="14"/>
  <c r="V115" i="14"/>
  <c r="Z115" i="14"/>
  <c r="AH115" i="14" s="1"/>
  <c r="AI118" i="14"/>
  <c r="X79" i="14"/>
  <c r="AD78" i="14"/>
  <c r="X63" i="14"/>
  <c r="X29" i="14"/>
  <c r="AJ29" i="14" s="1"/>
  <c r="N10" i="14"/>
  <c r="V10" i="14"/>
  <c r="Z10" i="14"/>
  <c r="AH10" i="14" s="1"/>
  <c r="AJ142" i="14"/>
  <c r="Z120" i="14"/>
  <c r="N120" i="14"/>
  <c r="AH117" i="14"/>
  <c r="AJ117" i="14" s="1"/>
  <c r="V106" i="14"/>
  <c r="Z106" i="14"/>
  <c r="AH106" i="14" s="1"/>
  <c r="N106" i="14"/>
  <c r="X106" i="14" s="1"/>
  <c r="X83" i="14"/>
  <c r="V56" i="14"/>
  <c r="V61" i="14" s="1"/>
  <c r="N56" i="14"/>
  <c r="Z56" i="14"/>
  <c r="Z141" i="14"/>
  <c r="AH141" i="14" s="1"/>
  <c r="AJ141" i="14" s="1"/>
  <c r="V130" i="14"/>
  <c r="X130" i="14" s="1"/>
  <c r="AH109" i="14"/>
  <c r="N98" i="14"/>
  <c r="X98" i="14" s="1"/>
  <c r="V92" i="14"/>
  <c r="Z91" i="14"/>
  <c r="AH91" i="14" s="1"/>
  <c r="N89" i="14"/>
  <c r="X89" i="14" s="1"/>
  <c r="AH80" i="14"/>
  <c r="AI102" i="14"/>
  <c r="Z73" i="14"/>
  <c r="AH73" i="14" s="1"/>
  <c r="N64" i="14"/>
  <c r="X64" i="14" s="1"/>
  <c r="Z49" i="14"/>
  <c r="AI43" i="14"/>
  <c r="N5" i="14"/>
  <c r="V5" i="14"/>
  <c r="Z5" i="14"/>
  <c r="AH5" i="14" s="1"/>
  <c r="Z4" i="14"/>
  <c r="AH4" i="14" s="1"/>
  <c r="AJ4" i="14" s="1"/>
  <c r="N4" i="14"/>
  <c r="X4" i="14" s="1"/>
  <c r="Y108" i="14"/>
  <c r="Y102" i="14"/>
  <c r="S51" i="14"/>
  <c r="X20" i="14"/>
  <c r="AJ20" i="14" s="1"/>
  <c r="N131" i="14"/>
  <c r="N133" i="14" s="1"/>
  <c r="V131" i="14"/>
  <c r="V103" i="14"/>
  <c r="M102" i="14"/>
  <c r="N93" i="14"/>
  <c r="V93" i="14"/>
  <c r="X92" i="14"/>
  <c r="AJ92" i="14" s="1"/>
  <c r="V81" i="14"/>
  <c r="X81" i="14" s="1"/>
  <c r="AJ81" i="14" s="1"/>
  <c r="AH77" i="14"/>
  <c r="AH75" i="14"/>
  <c r="AJ75" i="14" s="1"/>
  <c r="S65" i="14"/>
  <c r="Z11" i="14"/>
  <c r="AH11" i="14" s="1"/>
  <c r="AJ9" i="14"/>
  <c r="AH132" i="14"/>
  <c r="N128" i="14"/>
  <c r="V128" i="14"/>
  <c r="N127" i="14"/>
  <c r="X127" i="14" s="1"/>
  <c r="AJ127" i="14" s="1"/>
  <c r="Y129" i="14"/>
  <c r="AH113" i="14"/>
  <c r="V109" i="14"/>
  <c r="X109" i="14" s="1"/>
  <c r="M108" i="14"/>
  <c r="S108" i="14"/>
  <c r="V100" i="14"/>
  <c r="X100" i="14" s="1"/>
  <c r="AJ100" i="14" s="1"/>
  <c r="AH94" i="14"/>
  <c r="V91" i="14"/>
  <c r="X91" i="14" s="1"/>
  <c r="Z89" i="14"/>
  <c r="AH89" i="14" s="1"/>
  <c r="V67" i="14"/>
  <c r="Z78" i="14"/>
  <c r="AI65" i="14"/>
  <c r="N62" i="14"/>
  <c r="V62" i="14"/>
  <c r="V65" i="14" s="1"/>
  <c r="M65" i="14"/>
  <c r="AD51" i="14"/>
  <c r="M51" i="14"/>
  <c r="AH8" i="14"/>
  <c r="AJ8" i="14" s="1"/>
  <c r="V126" i="14"/>
  <c r="AH111" i="14"/>
  <c r="N104" i="14"/>
  <c r="V104" i="14"/>
  <c r="N103" i="14"/>
  <c r="Z98" i="14"/>
  <c r="AH98" i="14" s="1"/>
  <c r="AH88" i="14"/>
  <c r="Z83" i="14"/>
  <c r="AH83" i="14" s="1"/>
  <c r="AJ83" i="14" s="1"/>
  <c r="N73" i="14"/>
  <c r="X73" i="14" s="1"/>
  <c r="Z64" i="14"/>
  <c r="AH64" i="14" s="1"/>
  <c r="N49" i="14"/>
  <c r="X49" i="14" s="1"/>
  <c r="X27" i="14"/>
  <c r="AJ27" i="14" s="1"/>
  <c r="Y43" i="14"/>
  <c r="M12" i="14"/>
  <c r="V11" i="14"/>
  <c r="X11" i="14" s="1"/>
  <c r="N101" i="14"/>
  <c r="V101" i="14"/>
  <c r="X90" i="14"/>
  <c r="AJ90" i="14" s="1"/>
  <c r="AH86" i="14"/>
  <c r="N68" i="14"/>
  <c r="V68" i="14"/>
  <c r="X67" i="14"/>
  <c r="AJ67" i="14" s="1"/>
  <c r="AI51" i="14"/>
  <c r="Y12" i="14"/>
  <c r="Z131" i="14"/>
  <c r="AH131" i="14" s="1"/>
  <c r="Z123" i="14"/>
  <c r="AI108" i="14"/>
  <c r="Z93" i="14"/>
  <c r="AH93" i="14" s="1"/>
  <c r="N85" i="14"/>
  <c r="V85" i="14"/>
  <c r="S102" i="14"/>
  <c r="AH69" i="14"/>
  <c r="AD61" i="14"/>
  <c r="S43" i="14"/>
  <c r="N2" i="14"/>
  <c r="X2" i="14" s="1"/>
  <c r="V2" i="14"/>
  <c r="Z2" i="14"/>
  <c r="AH2" i="14" s="1"/>
  <c r="V6" i="14"/>
  <c r="X6" i="14" s="1"/>
  <c r="AJ6" i="14" s="1"/>
  <c r="AQ296" i="14"/>
  <c r="AQ293" i="14"/>
  <c r="AQ285" i="14"/>
  <c r="AN276" i="14"/>
  <c r="AQ276" i="14"/>
  <c r="AN272" i="14"/>
  <c r="AQ272" i="14"/>
  <c r="AN268" i="14"/>
  <c r="AQ268" i="14"/>
  <c r="AQ255" i="14"/>
  <c r="AN241" i="14"/>
  <c r="AQ241" i="14"/>
  <c r="AN234" i="14"/>
  <c r="AQ234" i="14"/>
  <c r="AN231" i="14"/>
  <c r="AQ231" i="14"/>
  <c r="AN208" i="14"/>
  <c r="AQ208" i="14"/>
  <c r="AN203" i="14"/>
  <c r="AQ203" i="14"/>
  <c r="AN200" i="14"/>
  <c r="AN197" i="14"/>
  <c r="AQ197" i="14"/>
  <c r="AN184" i="14"/>
  <c r="AQ184" i="14"/>
  <c r="AN165" i="14"/>
  <c r="AQ165" i="14"/>
  <c r="AN157" i="14"/>
  <c r="AQ157" i="14"/>
  <c r="AN154" i="14"/>
  <c r="AQ154" i="14"/>
  <c r="AN151" i="14"/>
  <c r="AQ151" i="14"/>
  <c r="AN145" i="14"/>
  <c r="AQ145" i="14"/>
  <c r="AN137" i="14"/>
  <c r="AQ137" i="14"/>
  <c r="AN133" i="14"/>
  <c r="AQ133" i="14"/>
  <c r="AQ129" i="14"/>
  <c r="AN123" i="14"/>
  <c r="AQ123" i="14"/>
  <c r="AN118" i="14"/>
  <c r="AQ118" i="14"/>
  <c r="AQ108" i="14"/>
  <c r="AQ102" i="14"/>
  <c r="AQ78" i="14"/>
  <c r="AN65" i="14"/>
  <c r="AQ65" i="14"/>
  <c r="AN61" i="14"/>
  <c r="AQ61" i="14"/>
  <c r="AN51" i="14"/>
  <c r="AQ51" i="14"/>
  <c r="AQ12" i="14"/>
  <c r="AN12" i="14"/>
  <c r="AS295" i="14"/>
  <c r="AR295" i="14"/>
  <c r="AP295" i="14"/>
  <c r="AO295" i="14"/>
  <c r="AS294" i="14"/>
  <c r="AR294" i="14"/>
  <c r="AP294" i="14"/>
  <c r="AP296" i="14" s="1"/>
  <c r="AO294" i="14"/>
  <c r="AS292" i="14"/>
  <c r="AR292" i="14"/>
  <c r="AP292" i="14"/>
  <c r="AO292" i="14"/>
  <c r="AS291" i="14"/>
  <c r="AR291" i="14"/>
  <c r="AP291" i="14"/>
  <c r="AO291" i="14"/>
  <c r="AS290" i="14"/>
  <c r="AR290" i="14"/>
  <c r="AP290" i="14"/>
  <c r="AO290" i="14"/>
  <c r="AS289" i="14"/>
  <c r="AR289" i="14"/>
  <c r="AP289" i="14"/>
  <c r="AO289" i="14"/>
  <c r="AS288" i="14"/>
  <c r="AR288" i="14"/>
  <c r="AP288" i="14"/>
  <c r="AO288" i="14"/>
  <c r="AS287" i="14"/>
  <c r="AR287" i="14"/>
  <c r="AP287" i="14"/>
  <c r="AO287" i="14"/>
  <c r="AS286" i="14"/>
  <c r="AR286" i="14"/>
  <c r="AP286" i="14"/>
  <c r="AO286" i="14"/>
  <c r="AS284" i="14"/>
  <c r="AR284" i="14"/>
  <c r="AP284" i="14"/>
  <c r="AO284" i="14"/>
  <c r="AS283" i="14"/>
  <c r="AR283" i="14"/>
  <c r="AP283" i="14"/>
  <c r="AO283" i="14"/>
  <c r="AS282" i="14"/>
  <c r="AR282" i="14"/>
  <c r="AP282" i="14"/>
  <c r="AO282" i="14"/>
  <c r="AS281" i="14"/>
  <c r="AR281" i="14"/>
  <c r="AP281" i="14"/>
  <c r="AO281" i="14"/>
  <c r="AS280" i="14"/>
  <c r="AR280" i="14"/>
  <c r="AP280" i="14"/>
  <c r="AO280" i="14"/>
  <c r="AS279" i="14"/>
  <c r="AR279" i="14"/>
  <c r="AP279" i="14"/>
  <c r="AO279" i="14"/>
  <c r="AS278" i="14"/>
  <c r="AR278" i="14"/>
  <c r="AP278" i="14"/>
  <c r="AP285" i="14" s="1"/>
  <c r="AO278" i="14"/>
  <c r="AS277" i="14"/>
  <c r="AR277" i="14"/>
  <c r="AP277" i="14"/>
  <c r="AO277" i="14"/>
  <c r="AN277" i="14"/>
  <c r="AS275" i="14"/>
  <c r="AR275" i="14"/>
  <c r="AP275" i="14"/>
  <c r="AO275" i="14"/>
  <c r="AN275" i="14"/>
  <c r="AS274" i="14"/>
  <c r="AR274" i="14"/>
  <c r="AP274" i="14"/>
  <c r="AO274" i="14"/>
  <c r="AN274" i="14"/>
  <c r="AS273" i="14"/>
  <c r="AR273" i="14"/>
  <c r="AP273" i="14"/>
  <c r="AO273" i="14"/>
  <c r="AN273" i="14"/>
  <c r="AS271" i="14"/>
  <c r="AR271" i="14"/>
  <c r="AP271" i="14"/>
  <c r="AO271" i="14"/>
  <c r="AN271" i="14"/>
  <c r="AS270" i="14"/>
  <c r="AR270" i="14"/>
  <c r="AP270" i="14"/>
  <c r="AO270" i="14"/>
  <c r="AN270" i="14"/>
  <c r="AM270" i="14"/>
  <c r="AM272" i="14" s="1"/>
  <c r="AS269" i="14"/>
  <c r="AR269" i="14"/>
  <c r="AP269" i="14"/>
  <c r="AO269" i="14"/>
  <c r="AN269" i="14"/>
  <c r="AS267" i="14"/>
  <c r="AR267" i="14"/>
  <c r="AP267" i="14"/>
  <c r="AO267" i="14"/>
  <c r="AN267" i="14"/>
  <c r="AS266" i="14"/>
  <c r="AR266" i="14"/>
  <c r="AP266" i="14"/>
  <c r="AO266" i="14"/>
  <c r="AN266" i="14"/>
  <c r="AS265" i="14"/>
  <c r="AR265" i="14"/>
  <c r="AP265" i="14"/>
  <c r="AO265" i="14"/>
  <c r="AN265" i="14"/>
  <c r="AS264" i="14"/>
  <c r="AR264" i="14"/>
  <c r="AP264" i="14"/>
  <c r="AO264" i="14"/>
  <c r="AN264" i="14"/>
  <c r="AS263" i="14"/>
  <c r="AR263" i="14"/>
  <c r="AP263" i="14"/>
  <c r="AO263" i="14"/>
  <c r="AN263" i="14"/>
  <c r="AS262" i="14"/>
  <c r="AR262" i="14"/>
  <c r="AP262" i="14"/>
  <c r="AO262" i="14"/>
  <c r="AN262" i="14"/>
  <c r="AS261" i="14"/>
  <c r="AR261" i="14"/>
  <c r="AP261" i="14"/>
  <c r="AO261" i="14"/>
  <c r="AN261" i="14"/>
  <c r="AS260" i="14"/>
  <c r="AR260" i="14"/>
  <c r="AP260" i="14"/>
  <c r="AO260" i="14"/>
  <c r="AN260" i="14"/>
  <c r="AS259" i="14"/>
  <c r="AR259" i="14"/>
  <c r="AP259" i="14"/>
  <c r="AO259" i="14"/>
  <c r="AN259" i="14"/>
  <c r="AS258" i="14"/>
  <c r="AR258" i="14"/>
  <c r="AP258" i="14"/>
  <c r="AO258" i="14"/>
  <c r="AN258" i="14"/>
  <c r="AS257" i="14"/>
  <c r="AR257" i="14"/>
  <c r="AP257" i="14"/>
  <c r="AO257" i="14"/>
  <c r="AN257" i="14"/>
  <c r="AS256" i="14"/>
  <c r="AR256" i="14"/>
  <c r="AP256" i="14"/>
  <c r="AO256" i="14"/>
  <c r="AN256" i="14"/>
  <c r="AS254" i="14"/>
  <c r="AR254" i="14"/>
  <c r="AP254" i="14"/>
  <c r="AO254" i="14"/>
  <c r="AS253" i="14"/>
  <c r="AR253" i="14"/>
  <c r="AP253" i="14"/>
  <c r="AO253" i="14"/>
  <c r="AR252" i="14"/>
  <c r="AP252" i="14"/>
  <c r="AR251" i="14"/>
  <c r="AP251" i="14"/>
  <c r="AS250" i="14"/>
  <c r="AR250" i="14"/>
  <c r="AP250" i="14"/>
  <c r="AO250" i="14"/>
  <c r="AS249" i="14"/>
  <c r="AR249" i="14"/>
  <c r="AP249" i="14"/>
  <c r="AO249" i="14"/>
  <c r="AS248" i="14"/>
  <c r="AR248" i="14"/>
  <c r="AP248" i="14"/>
  <c r="AO248" i="14"/>
  <c r="AS247" i="14"/>
  <c r="AR247" i="14"/>
  <c r="AP247" i="14"/>
  <c r="AO247" i="14"/>
  <c r="AS246" i="14"/>
  <c r="AR246" i="14"/>
  <c r="AP246" i="14"/>
  <c r="AO246" i="14"/>
  <c r="AS245" i="14"/>
  <c r="AR245" i="14"/>
  <c r="AP245" i="14"/>
  <c r="AO245" i="14"/>
  <c r="AS244" i="14"/>
  <c r="AR244" i="14"/>
  <c r="AP244" i="14"/>
  <c r="AO244" i="14"/>
  <c r="AS243" i="14"/>
  <c r="AR243" i="14"/>
  <c r="AP243" i="14"/>
  <c r="AO243" i="14"/>
  <c r="AS242" i="14"/>
  <c r="AR242" i="14"/>
  <c r="AP242" i="14"/>
  <c r="AO242" i="14"/>
  <c r="AS240" i="14"/>
  <c r="AR240" i="14"/>
  <c r="AP240" i="14"/>
  <c r="AO240" i="14"/>
  <c r="AN240" i="14"/>
  <c r="AS239" i="14"/>
  <c r="AR239" i="14"/>
  <c r="AP239" i="14"/>
  <c r="AO239" i="14"/>
  <c r="AN239" i="14"/>
  <c r="AS238" i="14"/>
  <c r="AR238" i="14"/>
  <c r="AP238" i="14"/>
  <c r="AO238" i="14"/>
  <c r="AN238" i="14"/>
  <c r="AS237" i="14"/>
  <c r="AR237" i="14"/>
  <c r="AP237" i="14"/>
  <c r="AO237" i="14"/>
  <c r="AN237" i="14"/>
  <c r="AS236" i="14"/>
  <c r="AR236" i="14"/>
  <c r="AP236" i="14"/>
  <c r="AO236" i="14"/>
  <c r="AN236" i="14"/>
  <c r="AS235" i="14"/>
  <c r="AR235" i="14"/>
  <c r="AP235" i="14"/>
  <c r="AO235" i="14"/>
  <c r="AN235" i="14"/>
  <c r="AS233" i="14"/>
  <c r="AR233" i="14"/>
  <c r="AP233" i="14"/>
  <c r="AO233" i="14"/>
  <c r="AN233" i="14"/>
  <c r="AS232" i="14"/>
  <c r="AR232" i="14"/>
  <c r="AP232" i="14"/>
  <c r="AO232" i="14"/>
  <c r="AN232" i="14"/>
  <c r="AS230" i="14"/>
  <c r="AR230" i="14"/>
  <c r="AP230" i="14"/>
  <c r="AO230" i="14"/>
  <c r="AN230" i="14"/>
  <c r="AS229" i="14"/>
  <c r="AR229" i="14"/>
  <c r="AP229" i="14"/>
  <c r="AO229" i="14"/>
  <c r="AN229" i="14"/>
  <c r="AS228" i="14"/>
  <c r="AR228" i="14"/>
  <c r="AP228" i="14"/>
  <c r="AO228" i="14"/>
  <c r="AN228" i="14"/>
  <c r="AS227" i="14"/>
  <c r="AR227" i="14"/>
  <c r="AP227" i="14"/>
  <c r="AO227" i="14"/>
  <c r="AN227" i="14"/>
  <c r="AS226" i="14"/>
  <c r="AR226" i="14"/>
  <c r="AP226" i="14"/>
  <c r="AO226" i="14"/>
  <c r="AN226" i="14"/>
  <c r="AS225" i="14"/>
  <c r="AR225" i="14"/>
  <c r="AP225" i="14"/>
  <c r="AO225" i="14"/>
  <c r="AN225" i="14"/>
  <c r="AS224" i="14"/>
  <c r="AR224" i="14"/>
  <c r="AP224" i="14"/>
  <c r="AO224" i="14"/>
  <c r="AN224" i="14"/>
  <c r="AS223" i="14"/>
  <c r="AR223" i="14"/>
  <c r="AP223" i="14"/>
  <c r="AO223" i="14"/>
  <c r="AN223" i="14"/>
  <c r="AS222" i="14"/>
  <c r="AR222" i="14"/>
  <c r="AP222" i="14"/>
  <c r="AO222" i="14"/>
  <c r="AN222" i="14"/>
  <c r="AS221" i="14"/>
  <c r="AR221" i="14"/>
  <c r="AP221" i="14"/>
  <c r="AO221" i="14"/>
  <c r="AN221" i="14"/>
  <c r="AS220" i="14"/>
  <c r="AR220" i="14"/>
  <c r="AP220" i="14"/>
  <c r="AO220" i="14"/>
  <c r="AN220" i="14"/>
  <c r="AS219" i="14"/>
  <c r="AR219" i="14"/>
  <c r="AP219" i="14"/>
  <c r="AO219" i="14"/>
  <c r="AN219" i="14"/>
  <c r="AS218" i="14"/>
  <c r="AR218" i="14"/>
  <c r="AP218" i="14"/>
  <c r="AO218" i="14"/>
  <c r="AN218" i="14"/>
  <c r="AS217" i="14"/>
  <c r="AR217" i="14"/>
  <c r="AP217" i="14"/>
  <c r="AO217" i="14"/>
  <c r="AN217" i="14"/>
  <c r="AS216" i="14"/>
  <c r="AR216" i="14"/>
  <c r="AP216" i="14"/>
  <c r="AO216" i="14"/>
  <c r="AN216" i="14"/>
  <c r="AS215" i="14"/>
  <c r="AR215" i="14"/>
  <c r="AP215" i="14"/>
  <c r="AO215" i="14"/>
  <c r="AN215" i="14"/>
  <c r="AS214" i="14"/>
  <c r="AR214" i="14"/>
  <c r="AP214" i="14"/>
  <c r="AO214" i="14"/>
  <c r="AN214" i="14"/>
  <c r="AS213" i="14"/>
  <c r="AR213" i="14"/>
  <c r="AP213" i="14"/>
  <c r="AO213" i="14"/>
  <c r="AN213" i="14"/>
  <c r="AS212" i="14"/>
  <c r="AR212" i="14"/>
  <c r="AP212" i="14"/>
  <c r="AO212" i="14"/>
  <c r="AN212" i="14"/>
  <c r="AS211" i="14"/>
  <c r="AR211" i="14"/>
  <c r="AP211" i="14"/>
  <c r="AO211" i="14"/>
  <c r="AN211" i="14"/>
  <c r="AS210" i="14"/>
  <c r="AR210" i="14"/>
  <c r="AP210" i="14"/>
  <c r="AO210" i="14"/>
  <c r="AN210" i="14"/>
  <c r="AS209" i="14"/>
  <c r="AR209" i="14"/>
  <c r="AP209" i="14"/>
  <c r="AO209" i="14"/>
  <c r="AN209" i="14"/>
  <c r="AS207" i="14"/>
  <c r="AR207" i="14"/>
  <c r="AP207" i="14"/>
  <c r="AO207" i="14"/>
  <c r="AN207" i="14"/>
  <c r="AS206" i="14"/>
  <c r="AR206" i="14"/>
  <c r="AP206" i="14"/>
  <c r="AO206" i="14"/>
  <c r="AN206" i="14"/>
  <c r="AS205" i="14"/>
  <c r="AR205" i="14"/>
  <c r="AP205" i="14"/>
  <c r="AO205" i="14"/>
  <c r="AN205" i="14"/>
  <c r="AS204" i="14"/>
  <c r="AR204" i="14"/>
  <c r="AP204" i="14"/>
  <c r="AO204" i="14"/>
  <c r="AN204" i="14"/>
  <c r="AS202" i="14"/>
  <c r="AR202" i="14"/>
  <c r="AP202" i="14"/>
  <c r="AO202" i="14"/>
  <c r="AN202" i="14"/>
  <c r="AS201" i="14"/>
  <c r="AR201" i="14"/>
  <c r="AP201" i="14"/>
  <c r="AO201" i="14"/>
  <c r="AN201" i="14"/>
  <c r="AS200" i="14"/>
  <c r="AR200" i="14"/>
  <c r="AP200" i="14"/>
  <c r="AO200" i="14"/>
  <c r="AS199" i="14"/>
  <c r="AR199" i="14"/>
  <c r="AP199" i="14"/>
  <c r="AO199" i="14"/>
  <c r="AN199" i="14"/>
  <c r="AS198" i="14"/>
  <c r="AR198" i="14"/>
  <c r="AP198" i="14"/>
  <c r="AO198" i="14"/>
  <c r="AN198" i="14"/>
  <c r="AS196" i="14"/>
  <c r="AR196" i="14"/>
  <c r="AP196" i="14"/>
  <c r="AO196" i="14"/>
  <c r="AN196" i="14"/>
  <c r="AS195" i="14"/>
  <c r="AR195" i="14"/>
  <c r="AP195" i="14"/>
  <c r="AO195" i="14"/>
  <c r="AN195" i="14"/>
  <c r="AS194" i="14"/>
  <c r="AR194" i="14"/>
  <c r="AP194" i="14"/>
  <c r="AO194" i="14"/>
  <c r="AN194" i="14"/>
  <c r="AS193" i="14"/>
  <c r="AR193" i="14"/>
  <c r="AP193" i="14"/>
  <c r="AO193" i="14"/>
  <c r="AN193" i="14"/>
  <c r="AS192" i="14"/>
  <c r="AR192" i="14"/>
  <c r="AP192" i="14"/>
  <c r="AO192" i="14"/>
  <c r="AN192" i="14"/>
  <c r="AS191" i="14"/>
  <c r="AR191" i="14"/>
  <c r="AP191" i="14"/>
  <c r="AO191" i="14"/>
  <c r="AN191" i="14"/>
  <c r="AS190" i="14"/>
  <c r="AR190" i="14"/>
  <c r="AP190" i="14"/>
  <c r="AO190" i="14"/>
  <c r="AN190" i="14"/>
  <c r="AS189" i="14"/>
  <c r="AR189" i="14"/>
  <c r="AP189" i="14"/>
  <c r="AO189" i="14"/>
  <c r="AN189" i="14"/>
  <c r="AS188" i="14"/>
  <c r="AR188" i="14"/>
  <c r="AP188" i="14"/>
  <c r="AO188" i="14"/>
  <c r="AN188" i="14"/>
  <c r="AS187" i="14"/>
  <c r="AR187" i="14"/>
  <c r="AP187" i="14"/>
  <c r="AO187" i="14"/>
  <c r="AN187" i="14"/>
  <c r="AS186" i="14"/>
  <c r="AR186" i="14"/>
  <c r="AP186" i="14"/>
  <c r="AO186" i="14"/>
  <c r="AN186" i="14"/>
  <c r="AS185" i="14"/>
  <c r="AR185" i="14"/>
  <c r="AP185" i="14"/>
  <c r="AO185" i="14"/>
  <c r="AN185" i="14"/>
  <c r="AS183" i="14"/>
  <c r="AR183" i="14"/>
  <c r="AP183" i="14"/>
  <c r="AO183" i="14"/>
  <c r="AN183" i="14"/>
  <c r="AS182" i="14"/>
  <c r="AR182" i="14"/>
  <c r="AP182" i="14"/>
  <c r="AO182" i="14"/>
  <c r="AN182" i="14"/>
  <c r="AS181" i="14"/>
  <c r="AR181" i="14"/>
  <c r="AP181" i="14"/>
  <c r="AO181" i="14"/>
  <c r="AN181" i="14"/>
  <c r="AS180" i="14"/>
  <c r="AR180" i="14"/>
  <c r="AP180" i="14"/>
  <c r="AO180" i="14"/>
  <c r="AN180" i="14"/>
  <c r="AS179" i="14"/>
  <c r="AR179" i="14"/>
  <c r="AP179" i="14"/>
  <c r="AO179" i="14"/>
  <c r="AN179" i="14"/>
  <c r="AS178" i="14"/>
  <c r="AR178" i="14"/>
  <c r="AP178" i="14"/>
  <c r="AO178" i="14"/>
  <c r="AN178" i="14"/>
  <c r="AS177" i="14"/>
  <c r="AR177" i="14"/>
  <c r="AP177" i="14"/>
  <c r="AO177" i="14"/>
  <c r="AN177" i="14"/>
  <c r="AS176" i="14"/>
  <c r="AR176" i="14"/>
  <c r="AP176" i="14"/>
  <c r="AO176" i="14"/>
  <c r="AN176" i="14"/>
  <c r="AS175" i="14"/>
  <c r="AR175" i="14"/>
  <c r="AP175" i="14"/>
  <c r="AO175" i="14"/>
  <c r="AN175" i="14"/>
  <c r="AS174" i="14"/>
  <c r="AR174" i="14"/>
  <c r="AP174" i="14"/>
  <c r="AO174" i="14"/>
  <c r="AN174" i="14"/>
  <c r="AS173" i="14"/>
  <c r="AR173" i="14"/>
  <c r="AP173" i="14"/>
  <c r="AO173" i="14"/>
  <c r="AN173" i="14"/>
  <c r="AS172" i="14"/>
  <c r="AR172" i="14"/>
  <c r="AP172" i="14"/>
  <c r="AO172" i="14"/>
  <c r="AN172" i="14"/>
  <c r="AS171" i="14"/>
  <c r="AR171" i="14"/>
  <c r="AP171" i="14"/>
  <c r="AO171" i="14"/>
  <c r="AN171" i="14"/>
  <c r="AS170" i="14"/>
  <c r="AR170" i="14"/>
  <c r="AP170" i="14"/>
  <c r="AO170" i="14"/>
  <c r="AN170" i="14"/>
  <c r="AS169" i="14"/>
  <c r="AR169" i="14"/>
  <c r="AP169" i="14"/>
  <c r="AO169" i="14"/>
  <c r="AN169" i="14"/>
  <c r="AS168" i="14"/>
  <c r="AR168" i="14"/>
  <c r="AP168" i="14"/>
  <c r="AO168" i="14"/>
  <c r="AN168" i="14"/>
  <c r="AS167" i="14"/>
  <c r="AR167" i="14"/>
  <c r="AP167" i="14"/>
  <c r="AO167" i="14"/>
  <c r="AN167" i="14"/>
  <c r="AS166" i="14"/>
  <c r="AR166" i="14"/>
  <c r="AP166" i="14"/>
  <c r="AO166" i="14"/>
  <c r="AS164" i="14"/>
  <c r="AR164" i="14"/>
  <c r="AP164" i="14"/>
  <c r="AO164" i="14"/>
  <c r="AN164" i="14"/>
  <c r="AS163" i="14"/>
  <c r="AR163" i="14"/>
  <c r="AP163" i="14"/>
  <c r="AO163" i="14"/>
  <c r="AN163" i="14"/>
  <c r="AS162" i="14"/>
  <c r="AR162" i="14"/>
  <c r="AP162" i="14"/>
  <c r="AO162" i="14"/>
  <c r="AN162" i="14"/>
  <c r="AS161" i="14"/>
  <c r="AR161" i="14"/>
  <c r="AP161" i="14"/>
  <c r="AO161" i="14"/>
  <c r="AN161" i="14"/>
  <c r="AS160" i="14"/>
  <c r="AR160" i="14"/>
  <c r="AP160" i="14"/>
  <c r="AO160" i="14"/>
  <c r="AN160" i="14"/>
  <c r="AS159" i="14"/>
  <c r="AR159" i="14"/>
  <c r="AP159" i="14"/>
  <c r="AO159" i="14"/>
  <c r="AN159" i="14"/>
  <c r="AS158" i="14"/>
  <c r="AR158" i="14"/>
  <c r="AP158" i="14"/>
  <c r="AO158" i="14"/>
  <c r="AN158" i="14"/>
  <c r="AM158" i="14"/>
  <c r="AS156" i="14"/>
  <c r="AR156" i="14"/>
  <c r="AP156" i="14"/>
  <c r="AO156" i="14"/>
  <c r="AN156" i="14"/>
  <c r="AS155" i="14"/>
  <c r="AR155" i="14"/>
  <c r="AP155" i="14"/>
  <c r="AO155" i="14"/>
  <c r="AN155" i="14"/>
  <c r="AS153" i="14"/>
  <c r="AR153" i="14"/>
  <c r="AP153" i="14"/>
  <c r="AO153" i="14"/>
  <c r="AN153" i="14"/>
  <c r="AS152" i="14"/>
  <c r="AR152" i="14"/>
  <c r="AP152" i="14"/>
  <c r="AO152" i="14"/>
  <c r="AN152" i="14"/>
  <c r="AS150" i="14"/>
  <c r="AR150" i="14"/>
  <c r="AP150" i="14"/>
  <c r="AO150" i="14"/>
  <c r="AN150" i="14"/>
  <c r="AS149" i="14"/>
  <c r="AR149" i="14"/>
  <c r="AP149" i="14"/>
  <c r="AO149" i="14"/>
  <c r="AN149" i="14"/>
  <c r="AS148" i="14"/>
  <c r="AR148" i="14"/>
  <c r="AP148" i="14"/>
  <c r="AO148" i="14"/>
  <c r="AN148" i="14"/>
  <c r="AS147" i="14"/>
  <c r="AR147" i="14"/>
  <c r="AP147" i="14"/>
  <c r="AO147" i="14"/>
  <c r="AN147" i="14"/>
  <c r="AS146" i="14"/>
  <c r="AR146" i="14"/>
  <c r="AP146" i="14"/>
  <c r="AO146" i="14"/>
  <c r="AN146" i="14"/>
  <c r="AS144" i="14"/>
  <c r="AR144" i="14"/>
  <c r="AP144" i="14"/>
  <c r="AO144" i="14"/>
  <c r="AN144" i="14"/>
  <c r="AS143" i="14"/>
  <c r="AR143" i="14"/>
  <c r="AP143" i="14"/>
  <c r="AO143" i="14"/>
  <c r="AN143" i="14"/>
  <c r="AS142" i="14"/>
  <c r="AR142" i="14"/>
  <c r="AP142" i="14"/>
  <c r="AO142" i="14"/>
  <c r="AN142" i="14"/>
  <c r="AS141" i="14"/>
  <c r="AR141" i="14"/>
  <c r="AP141" i="14"/>
  <c r="AO141" i="14"/>
  <c r="AN141" i="14"/>
  <c r="AS140" i="14"/>
  <c r="AR140" i="14"/>
  <c r="AP140" i="14"/>
  <c r="AO140" i="14"/>
  <c r="AN140" i="14"/>
  <c r="AS139" i="14"/>
  <c r="AR139" i="14"/>
  <c r="AP139" i="14"/>
  <c r="AO139" i="14"/>
  <c r="AN139" i="14"/>
  <c r="AS138" i="14"/>
  <c r="AR138" i="14"/>
  <c r="AP138" i="14"/>
  <c r="AO138" i="14"/>
  <c r="AN138" i="14"/>
  <c r="AS136" i="14"/>
  <c r="AR136" i="14"/>
  <c r="AP136" i="14"/>
  <c r="AO136" i="14"/>
  <c r="AN136" i="14"/>
  <c r="AS135" i="14"/>
  <c r="AR135" i="14"/>
  <c r="AP135" i="14"/>
  <c r="AO135" i="14"/>
  <c r="AN135" i="14"/>
  <c r="AR134" i="14"/>
  <c r="AP134" i="14"/>
  <c r="AN134" i="14"/>
  <c r="AM134" i="14"/>
  <c r="AS132" i="14"/>
  <c r="AR132" i="14"/>
  <c r="AP132" i="14"/>
  <c r="AO132" i="14"/>
  <c r="AN132" i="14"/>
  <c r="AS131" i="14"/>
  <c r="AR131" i="14"/>
  <c r="AP131" i="14"/>
  <c r="AO131" i="14"/>
  <c r="AN131" i="14"/>
  <c r="AS130" i="14"/>
  <c r="AR130" i="14"/>
  <c r="AP130" i="14"/>
  <c r="AO130" i="14"/>
  <c r="AN130" i="14"/>
  <c r="AS128" i="14"/>
  <c r="AR128" i="14"/>
  <c r="AP128" i="14"/>
  <c r="AO128" i="14"/>
  <c r="AS127" i="14"/>
  <c r="AR127" i="14"/>
  <c r="AP127" i="14"/>
  <c r="AO127" i="14"/>
  <c r="AS126" i="14"/>
  <c r="AR126" i="14"/>
  <c r="AP126" i="14"/>
  <c r="AO126" i="14"/>
  <c r="AS125" i="14"/>
  <c r="AR125" i="14"/>
  <c r="AP125" i="14"/>
  <c r="AO125" i="14"/>
  <c r="AS124" i="14"/>
  <c r="AR124" i="14"/>
  <c r="AP124" i="14"/>
  <c r="AO124" i="14"/>
  <c r="AN124" i="14"/>
  <c r="AN122" i="14"/>
  <c r="AN121" i="14"/>
  <c r="AN120" i="14"/>
  <c r="AS119" i="14"/>
  <c r="AR119" i="14"/>
  <c r="AP119" i="14"/>
  <c r="AO119" i="14"/>
  <c r="AN119" i="14"/>
  <c r="AS117" i="14"/>
  <c r="AR117" i="14"/>
  <c r="AP117" i="14"/>
  <c r="AO117" i="14"/>
  <c r="AN117" i="14"/>
  <c r="AS116" i="14"/>
  <c r="AR116" i="14"/>
  <c r="AP116" i="14"/>
  <c r="AO116" i="14"/>
  <c r="AN116" i="14"/>
  <c r="AS115" i="14"/>
  <c r="AR115" i="14"/>
  <c r="AP115" i="14"/>
  <c r="AO115" i="14"/>
  <c r="AN115" i="14"/>
  <c r="AS114" i="14"/>
  <c r="AR114" i="14"/>
  <c r="AP114" i="14"/>
  <c r="AO114" i="14"/>
  <c r="AN114" i="14"/>
  <c r="AS113" i="14"/>
  <c r="AR113" i="14"/>
  <c r="AP113" i="14"/>
  <c r="AO113" i="14"/>
  <c r="AN113" i="14"/>
  <c r="AS112" i="14"/>
  <c r="AR112" i="14"/>
  <c r="AP112" i="14"/>
  <c r="AO112" i="14"/>
  <c r="AN112" i="14"/>
  <c r="AS111" i="14"/>
  <c r="AR111" i="14"/>
  <c r="AP111" i="14"/>
  <c r="AO111" i="14"/>
  <c r="AN111" i="14"/>
  <c r="AS110" i="14"/>
  <c r="AR110" i="14"/>
  <c r="AP110" i="14"/>
  <c r="AO110" i="14"/>
  <c r="AN110" i="14"/>
  <c r="AS109" i="14"/>
  <c r="AR109" i="14"/>
  <c r="AP109" i="14"/>
  <c r="AO109" i="14"/>
  <c r="AN109" i="14"/>
  <c r="AS107" i="14"/>
  <c r="AR107" i="14"/>
  <c r="AP107" i="14"/>
  <c r="AO107" i="14"/>
  <c r="AN107" i="14"/>
  <c r="AS106" i="14"/>
  <c r="AR106" i="14"/>
  <c r="AP106" i="14"/>
  <c r="AO106" i="14"/>
  <c r="AN106" i="14"/>
  <c r="AS105" i="14"/>
  <c r="AR105" i="14"/>
  <c r="AP105" i="14"/>
  <c r="AO105" i="14"/>
  <c r="AN105" i="14"/>
  <c r="AS104" i="14"/>
  <c r="AR104" i="14"/>
  <c r="AP104" i="14"/>
  <c r="AO104" i="14"/>
  <c r="AN104" i="14"/>
  <c r="AS103" i="14"/>
  <c r="AR103" i="14"/>
  <c r="AP103" i="14"/>
  <c r="AO103" i="14"/>
  <c r="AN103" i="14"/>
  <c r="AS101" i="14"/>
  <c r="AR101" i="14"/>
  <c r="AP101" i="14"/>
  <c r="AO101" i="14"/>
  <c r="AN101" i="14"/>
  <c r="AS100" i="14"/>
  <c r="AR100" i="14"/>
  <c r="AP100" i="14"/>
  <c r="AO100" i="14"/>
  <c r="AN100" i="14"/>
  <c r="AS99" i="14"/>
  <c r="AR99" i="14"/>
  <c r="AP99" i="14"/>
  <c r="AO99" i="14"/>
  <c r="AN99" i="14"/>
  <c r="AS98" i="14"/>
  <c r="AR98" i="14"/>
  <c r="AP98" i="14"/>
  <c r="AO98" i="14"/>
  <c r="AN98" i="14"/>
  <c r="AS97" i="14"/>
  <c r="AR97" i="14"/>
  <c r="AP97" i="14"/>
  <c r="AO97" i="14"/>
  <c r="AN97" i="14"/>
  <c r="AS96" i="14"/>
  <c r="AR96" i="14"/>
  <c r="AP96" i="14"/>
  <c r="AO96" i="14"/>
  <c r="AN96" i="14"/>
  <c r="AS95" i="14"/>
  <c r="AR95" i="14"/>
  <c r="AP95" i="14"/>
  <c r="AO95" i="14"/>
  <c r="AN95" i="14"/>
  <c r="AS94" i="14"/>
  <c r="AR94" i="14"/>
  <c r="AP94" i="14"/>
  <c r="AO94" i="14"/>
  <c r="AN94" i="14"/>
  <c r="AS93" i="14"/>
  <c r="AR93" i="14"/>
  <c r="AP93" i="14"/>
  <c r="AO93" i="14"/>
  <c r="AN93" i="14"/>
  <c r="AS92" i="14"/>
  <c r="AR92" i="14"/>
  <c r="AP92" i="14"/>
  <c r="AO92" i="14"/>
  <c r="AN92" i="14"/>
  <c r="AS91" i="14"/>
  <c r="AR91" i="14"/>
  <c r="AP91" i="14"/>
  <c r="AO91" i="14"/>
  <c r="AN91" i="14"/>
  <c r="AS90" i="14"/>
  <c r="AR90" i="14"/>
  <c r="AP90" i="14"/>
  <c r="AO90" i="14"/>
  <c r="AN90" i="14"/>
  <c r="AS89" i="14"/>
  <c r="AR89" i="14"/>
  <c r="AP89" i="14"/>
  <c r="AO89" i="14"/>
  <c r="AN89" i="14"/>
  <c r="AS88" i="14"/>
  <c r="AR88" i="14"/>
  <c r="AP88" i="14"/>
  <c r="AO88" i="14"/>
  <c r="AN88" i="14"/>
  <c r="AS87" i="14"/>
  <c r="AR87" i="14"/>
  <c r="AP87" i="14"/>
  <c r="AO87" i="14"/>
  <c r="AN87" i="14"/>
  <c r="AS86" i="14"/>
  <c r="AR86" i="14"/>
  <c r="AP86" i="14"/>
  <c r="AO86" i="14"/>
  <c r="AN86" i="14"/>
  <c r="AS85" i="14"/>
  <c r="AR85" i="14"/>
  <c r="AP85" i="14"/>
  <c r="AO85" i="14"/>
  <c r="AN85" i="14"/>
  <c r="AS84" i="14"/>
  <c r="AR84" i="14"/>
  <c r="AP84" i="14"/>
  <c r="AO84" i="14"/>
  <c r="AN84" i="14"/>
  <c r="AS83" i="14"/>
  <c r="AR83" i="14"/>
  <c r="AP83" i="14"/>
  <c r="AO83" i="14"/>
  <c r="AN83" i="14"/>
  <c r="AS82" i="14"/>
  <c r="AR82" i="14"/>
  <c r="AP82" i="14"/>
  <c r="AO82" i="14"/>
  <c r="AN82" i="14"/>
  <c r="AS81" i="14"/>
  <c r="AR81" i="14"/>
  <c r="AP81" i="14"/>
  <c r="AO81" i="14"/>
  <c r="AN81" i="14"/>
  <c r="AS80" i="14"/>
  <c r="AR80" i="14"/>
  <c r="AP80" i="14"/>
  <c r="AO80" i="14"/>
  <c r="AN80" i="14"/>
  <c r="AS79" i="14"/>
  <c r="AR79" i="14"/>
  <c r="AP79" i="14"/>
  <c r="AO79" i="14"/>
  <c r="AN79" i="14"/>
  <c r="AS77" i="14"/>
  <c r="AR77" i="14"/>
  <c r="AP77" i="14"/>
  <c r="AO77" i="14"/>
  <c r="AN77" i="14"/>
  <c r="AS76" i="14"/>
  <c r="AR76" i="14"/>
  <c r="AP76" i="14"/>
  <c r="AO76" i="14"/>
  <c r="AN76" i="14"/>
  <c r="AS75" i="14"/>
  <c r="AR75" i="14"/>
  <c r="AP75" i="14"/>
  <c r="AO75" i="14"/>
  <c r="AN75" i="14"/>
  <c r="AS74" i="14"/>
  <c r="AR74" i="14"/>
  <c r="AP74" i="14"/>
  <c r="AO74" i="14"/>
  <c r="AN74" i="14"/>
  <c r="AS73" i="14"/>
  <c r="AR73" i="14"/>
  <c r="AP73" i="14"/>
  <c r="AO73" i="14"/>
  <c r="AN73" i="14"/>
  <c r="AS72" i="14"/>
  <c r="AR72" i="14"/>
  <c r="AP72" i="14"/>
  <c r="AO72" i="14"/>
  <c r="AN72" i="14"/>
  <c r="AS71" i="14"/>
  <c r="AR71" i="14"/>
  <c r="AP71" i="14"/>
  <c r="AO71" i="14"/>
  <c r="AN71" i="14"/>
  <c r="AS70" i="14"/>
  <c r="AR70" i="14"/>
  <c r="AP70" i="14"/>
  <c r="AO70" i="14"/>
  <c r="AN70" i="14"/>
  <c r="AS69" i="14"/>
  <c r="AR69" i="14"/>
  <c r="AP69" i="14"/>
  <c r="AO69" i="14"/>
  <c r="AN69" i="14"/>
  <c r="AS68" i="14"/>
  <c r="AR68" i="14"/>
  <c r="AP68" i="14"/>
  <c r="AO68" i="14"/>
  <c r="AN68" i="14"/>
  <c r="AS67" i="14"/>
  <c r="AR67" i="14"/>
  <c r="AP67" i="14"/>
  <c r="AO67" i="14"/>
  <c r="AN67" i="14"/>
  <c r="AS66" i="14"/>
  <c r="AR66" i="14"/>
  <c r="AP66" i="14"/>
  <c r="AO66" i="14"/>
  <c r="AN66" i="14"/>
  <c r="AS64" i="14"/>
  <c r="AR64" i="14"/>
  <c r="AP64" i="14"/>
  <c r="AO64" i="14"/>
  <c r="AN64" i="14"/>
  <c r="AS63" i="14"/>
  <c r="AR63" i="14"/>
  <c r="AP63" i="14"/>
  <c r="AO63" i="14"/>
  <c r="AN63" i="14"/>
  <c r="AS62" i="14"/>
  <c r="AR62" i="14"/>
  <c r="AP62" i="14"/>
  <c r="AO62" i="14"/>
  <c r="AN62" i="14"/>
  <c r="AS60" i="14"/>
  <c r="AR60" i="14"/>
  <c r="AP60" i="14"/>
  <c r="AO60" i="14"/>
  <c r="AN60" i="14"/>
  <c r="AS59" i="14"/>
  <c r="AR59" i="14"/>
  <c r="AP59" i="14"/>
  <c r="AO59" i="14"/>
  <c r="AN59" i="14"/>
  <c r="AS58" i="14"/>
  <c r="AR58" i="14"/>
  <c r="AP58" i="14"/>
  <c r="AO58" i="14"/>
  <c r="AN58" i="14"/>
  <c r="AS57" i="14"/>
  <c r="AR57" i="14"/>
  <c r="AP57" i="14"/>
  <c r="AO57" i="14"/>
  <c r="AN57" i="14"/>
  <c r="AS56" i="14"/>
  <c r="AR56" i="14"/>
  <c r="AP56" i="14"/>
  <c r="AO56" i="14"/>
  <c r="AN56" i="14"/>
  <c r="AS55" i="14"/>
  <c r="AR55" i="14"/>
  <c r="AP55" i="14"/>
  <c r="AO55" i="14"/>
  <c r="AN55" i="14"/>
  <c r="AS54" i="14"/>
  <c r="AR54" i="14"/>
  <c r="AP54" i="14"/>
  <c r="AO54" i="14"/>
  <c r="AN54" i="14"/>
  <c r="AS53" i="14"/>
  <c r="AR53" i="14"/>
  <c r="AP53" i="14"/>
  <c r="AO53" i="14"/>
  <c r="AN53" i="14"/>
  <c r="AS52" i="14"/>
  <c r="AR52" i="14"/>
  <c r="AP52" i="14"/>
  <c r="AO52" i="14"/>
  <c r="AN52" i="14"/>
  <c r="AS50" i="14"/>
  <c r="AR50" i="14"/>
  <c r="AP50" i="14"/>
  <c r="AO50" i="14"/>
  <c r="AN50" i="14"/>
  <c r="AS49" i="14"/>
  <c r="AR49" i="14"/>
  <c r="AP49" i="14"/>
  <c r="AO49" i="14"/>
  <c r="AN49" i="14"/>
  <c r="AS48" i="14"/>
  <c r="AR48" i="14"/>
  <c r="AP48" i="14"/>
  <c r="AO48" i="14"/>
  <c r="AN48" i="14"/>
  <c r="AS47" i="14"/>
  <c r="AR47" i="14"/>
  <c r="AP47" i="14"/>
  <c r="AO47" i="14"/>
  <c r="AN47" i="14"/>
  <c r="AS46" i="14"/>
  <c r="AR46" i="14"/>
  <c r="AP46" i="14"/>
  <c r="AO46" i="14"/>
  <c r="AN46" i="14"/>
  <c r="AS45" i="14"/>
  <c r="AR45" i="14"/>
  <c r="AP45" i="14"/>
  <c r="AO45" i="14"/>
  <c r="AN45" i="14"/>
  <c r="AS44" i="14"/>
  <c r="AR44" i="14"/>
  <c r="AP44" i="14"/>
  <c r="AO44" i="14"/>
  <c r="AN44" i="14"/>
  <c r="AS42" i="14"/>
  <c r="AR42" i="14"/>
  <c r="AP42" i="14"/>
  <c r="AO42" i="14"/>
  <c r="AN42" i="14"/>
  <c r="AS41" i="14"/>
  <c r="AR41" i="14"/>
  <c r="AP41" i="14"/>
  <c r="AO41" i="14"/>
  <c r="AN41" i="14"/>
  <c r="AS40" i="14"/>
  <c r="AR40" i="14"/>
  <c r="AP40" i="14"/>
  <c r="AO40" i="14"/>
  <c r="AN40" i="14"/>
  <c r="AS39" i="14"/>
  <c r="AR39" i="14"/>
  <c r="AP39" i="14"/>
  <c r="AO39" i="14"/>
  <c r="AN39" i="14"/>
  <c r="AS38" i="14"/>
  <c r="AR38" i="14"/>
  <c r="AP38" i="14"/>
  <c r="AO38" i="14"/>
  <c r="AN38" i="14"/>
  <c r="AS37" i="14"/>
  <c r="AR37" i="14"/>
  <c r="AP37" i="14"/>
  <c r="AO37" i="14"/>
  <c r="AN37" i="14"/>
  <c r="AS36" i="14"/>
  <c r="AR36" i="14"/>
  <c r="AP36" i="14"/>
  <c r="AO36" i="14"/>
  <c r="AN36" i="14"/>
  <c r="AS35" i="14"/>
  <c r="AR35" i="14"/>
  <c r="AP35" i="14"/>
  <c r="AO35" i="14"/>
  <c r="AN35" i="14"/>
  <c r="AS34" i="14"/>
  <c r="AR34" i="14"/>
  <c r="AP34" i="14"/>
  <c r="AO34" i="14"/>
  <c r="AN34" i="14"/>
  <c r="AS33" i="14"/>
  <c r="AR33" i="14"/>
  <c r="AP33" i="14"/>
  <c r="AO33" i="14"/>
  <c r="AN33" i="14"/>
  <c r="AS32" i="14"/>
  <c r="AR32" i="14"/>
  <c r="AP32" i="14"/>
  <c r="AO32" i="14"/>
  <c r="AN32" i="14"/>
  <c r="AS31" i="14"/>
  <c r="AR31" i="14"/>
  <c r="AP31" i="14"/>
  <c r="AO31" i="14"/>
  <c r="AN31" i="14"/>
  <c r="AS30" i="14"/>
  <c r="AR30" i="14"/>
  <c r="AP30" i="14"/>
  <c r="AO30" i="14"/>
  <c r="AN30" i="14"/>
  <c r="AS29" i="14"/>
  <c r="AR29" i="14"/>
  <c r="AP29" i="14"/>
  <c r="AO29" i="14"/>
  <c r="AN29" i="14"/>
  <c r="AS28" i="14"/>
  <c r="AR28" i="14"/>
  <c r="AP28" i="14"/>
  <c r="AO28" i="14"/>
  <c r="AN28" i="14"/>
  <c r="AS27" i="14"/>
  <c r="AR27" i="14"/>
  <c r="AP27" i="14"/>
  <c r="AO27" i="14"/>
  <c r="AN27" i="14"/>
  <c r="AS26" i="14"/>
  <c r="AR26" i="14"/>
  <c r="AP26" i="14"/>
  <c r="AO26" i="14"/>
  <c r="AN26" i="14"/>
  <c r="AS25" i="14"/>
  <c r="AR25" i="14"/>
  <c r="AP25" i="14"/>
  <c r="AO25" i="14"/>
  <c r="AN25" i="14"/>
  <c r="AS24" i="14"/>
  <c r="AR24" i="14"/>
  <c r="AP24" i="14"/>
  <c r="AO24" i="14"/>
  <c r="AN24" i="14"/>
  <c r="AS23" i="14"/>
  <c r="AR23" i="14"/>
  <c r="AP23" i="14"/>
  <c r="AO23" i="14"/>
  <c r="AN23" i="14"/>
  <c r="AS22" i="14"/>
  <c r="AR22" i="14"/>
  <c r="AP22" i="14"/>
  <c r="AO22" i="14"/>
  <c r="AN22" i="14"/>
  <c r="AS21" i="14"/>
  <c r="AR21" i="14"/>
  <c r="AP21" i="14"/>
  <c r="AO21" i="14"/>
  <c r="AN21" i="14"/>
  <c r="AS20" i="14"/>
  <c r="AR20" i="14"/>
  <c r="AP20" i="14"/>
  <c r="AO20" i="14"/>
  <c r="AN20" i="14"/>
  <c r="AS19" i="14"/>
  <c r="AR19" i="14"/>
  <c r="AP19" i="14"/>
  <c r="AO19" i="14"/>
  <c r="AN19" i="14"/>
  <c r="AS18" i="14"/>
  <c r="AR18" i="14"/>
  <c r="AP18" i="14"/>
  <c r="AO18" i="14"/>
  <c r="AN18" i="14"/>
  <c r="AS17" i="14"/>
  <c r="AR17" i="14"/>
  <c r="AP17" i="14"/>
  <c r="AO17" i="14"/>
  <c r="AN17" i="14"/>
  <c r="AS16" i="14"/>
  <c r="AR16" i="14"/>
  <c r="AP16" i="14"/>
  <c r="AO16" i="14"/>
  <c r="AN16" i="14"/>
  <c r="AS15" i="14"/>
  <c r="AR15" i="14"/>
  <c r="AP15" i="14"/>
  <c r="AO15" i="14"/>
  <c r="AN15" i="14"/>
  <c r="AS14" i="14"/>
  <c r="AR14" i="14"/>
  <c r="AP14" i="14"/>
  <c r="AO14" i="14"/>
  <c r="AN14" i="14"/>
  <c r="AS13" i="14"/>
  <c r="AR13" i="14"/>
  <c r="AP13" i="14"/>
  <c r="AO13" i="14"/>
  <c r="AN13" i="14"/>
  <c r="AS11" i="14"/>
  <c r="AR11" i="14"/>
  <c r="AP11" i="14"/>
  <c r="AO11" i="14"/>
  <c r="AN11" i="14"/>
  <c r="AS10" i="14"/>
  <c r="AR10" i="14"/>
  <c r="AP10" i="14"/>
  <c r="AO10" i="14"/>
  <c r="AN10" i="14"/>
  <c r="AS9" i="14"/>
  <c r="AR9" i="14"/>
  <c r="AP9" i="14"/>
  <c r="AO9" i="14"/>
  <c r="AN9" i="14"/>
  <c r="AS8" i="14"/>
  <c r="AR8" i="14"/>
  <c r="AP8" i="14"/>
  <c r="AO8" i="14"/>
  <c r="AN8" i="14"/>
  <c r="AS7" i="14"/>
  <c r="AR7" i="14"/>
  <c r="AP7" i="14"/>
  <c r="AO7" i="14"/>
  <c r="AN7" i="14"/>
  <c r="AS6" i="14"/>
  <c r="AR6" i="14"/>
  <c r="AP6" i="14"/>
  <c r="AO6" i="14"/>
  <c r="AN6" i="14"/>
  <c r="AS5" i="14"/>
  <c r="AR5" i="14"/>
  <c r="AP5" i="14"/>
  <c r="AO5" i="14"/>
  <c r="AN5" i="14"/>
  <c r="AS4" i="14"/>
  <c r="AR4" i="14"/>
  <c r="AP4" i="14"/>
  <c r="AO4" i="14"/>
  <c r="AN4" i="14"/>
  <c r="AS3" i="14"/>
  <c r="AR3" i="14"/>
  <c r="AP3" i="14"/>
  <c r="AO3" i="14"/>
  <c r="AN3" i="14"/>
  <c r="AS2" i="14"/>
  <c r="AR2" i="14"/>
  <c r="AP2" i="14"/>
  <c r="AO2" i="14"/>
  <c r="AN2" i="14"/>
  <c r="AK2" i="14"/>
  <c r="AM2" i="14"/>
  <c r="AN1" i="14"/>
  <c r="AJ262" i="14" l="1"/>
  <c r="AH255" i="14"/>
  <c r="AJ265" i="14"/>
  <c r="AJ229" i="14"/>
  <c r="AH133" i="14"/>
  <c r="AH134" i="14"/>
  <c r="X135" i="14"/>
  <c r="AJ135" i="14" s="1"/>
  <c r="X219" i="14"/>
  <c r="AJ99" i="14"/>
  <c r="AJ169" i="14"/>
  <c r="AJ183" i="14"/>
  <c r="AR43" i="14"/>
  <c r="V231" i="14"/>
  <c r="AJ215" i="14"/>
  <c r="X185" i="14"/>
  <c r="AJ185" i="14" s="1"/>
  <c r="AJ181" i="14"/>
  <c r="AS296" i="14"/>
  <c r="AJ113" i="14"/>
  <c r="AJ207" i="14"/>
  <c r="X179" i="14"/>
  <c r="AJ179" i="14" s="1"/>
  <c r="AH120" i="14"/>
  <c r="AH123" i="14" s="1"/>
  <c r="AJ2" i="14"/>
  <c r="AJ73" i="14"/>
  <c r="AJ148" i="14"/>
  <c r="X161" i="14"/>
  <c r="AJ161" i="14" s="1"/>
  <c r="V43" i="14"/>
  <c r="AJ134" i="14"/>
  <c r="AJ70" i="14"/>
  <c r="AJ77" i="14"/>
  <c r="N197" i="14"/>
  <c r="AJ174" i="14"/>
  <c r="AJ240" i="14"/>
  <c r="AJ97" i="14"/>
  <c r="AJ274" i="14"/>
  <c r="AJ276" i="14" s="1"/>
  <c r="AJ162" i="14"/>
  <c r="AJ136" i="14"/>
  <c r="AJ137" i="14" s="1"/>
  <c r="AJ261" i="14"/>
  <c r="AJ48" i="14"/>
  <c r="X51" i="14"/>
  <c r="AS43" i="14"/>
  <c r="AJ88" i="14"/>
  <c r="AH78" i="14"/>
  <c r="X5" i="14"/>
  <c r="AJ91" i="14"/>
  <c r="X10" i="14"/>
  <c r="V197" i="14"/>
  <c r="X160" i="14"/>
  <c r="AJ177" i="14"/>
  <c r="AH276" i="14"/>
  <c r="X68" i="14"/>
  <c r="AJ68" i="14" s="1"/>
  <c r="AJ98" i="14"/>
  <c r="V78" i="14"/>
  <c r="AJ149" i="14"/>
  <c r="AH108" i="14"/>
  <c r="AJ170" i="14"/>
  <c r="AO276" i="14"/>
  <c r="AJ89" i="14"/>
  <c r="AJ63" i="14"/>
  <c r="X95" i="14"/>
  <c r="AJ95" i="14" s="1"/>
  <c r="X72" i="14"/>
  <c r="AJ72" i="14" s="1"/>
  <c r="X237" i="14"/>
  <c r="AJ237" i="14" s="1"/>
  <c r="AO272" i="14"/>
  <c r="AP276" i="14"/>
  <c r="AJ86" i="14"/>
  <c r="V108" i="14"/>
  <c r="N137" i="14"/>
  <c r="AO293" i="14"/>
  <c r="N61" i="14"/>
  <c r="X104" i="14"/>
  <c r="AJ94" i="14"/>
  <c r="V255" i="14"/>
  <c r="AJ219" i="14"/>
  <c r="X192" i="14"/>
  <c r="AJ192" i="14" s="1"/>
  <c r="N296" i="14"/>
  <c r="AO43" i="14"/>
  <c r="AJ69" i="14"/>
  <c r="AJ64" i="14"/>
  <c r="Z293" i="14"/>
  <c r="X202" i="14"/>
  <c r="AJ202" i="14" s="1"/>
  <c r="AP43" i="14"/>
  <c r="AJ132" i="14"/>
  <c r="AJ10" i="14"/>
  <c r="Z255" i="14"/>
  <c r="N293" i="14"/>
  <c r="AJ53" i="14"/>
  <c r="X164" i="14"/>
  <c r="AJ164" i="14" s="1"/>
  <c r="AJ130" i="14"/>
  <c r="Z268" i="14"/>
  <c r="AH256" i="14"/>
  <c r="AR285" i="14"/>
  <c r="AR296" i="14"/>
  <c r="X101" i="14"/>
  <c r="AJ101" i="14" s="1"/>
  <c r="AJ111" i="14"/>
  <c r="X128" i="14"/>
  <c r="AJ128" i="14" s="1"/>
  <c r="X120" i="14"/>
  <c r="AJ120" i="14" s="1"/>
  <c r="N123" i="14"/>
  <c r="AH125" i="14"/>
  <c r="Z129" i="14"/>
  <c r="Z102" i="14"/>
  <c r="V203" i="14"/>
  <c r="X201" i="14"/>
  <c r="X203" i="14" s="1"/>
  <c r="N118" i="14"/>
  <c r="X209" i="14"/>
  <c r="N231" i="14"/>
  <c r="X172" i="14"/>
  <c r="AJ172" i="14" s="1"/>
  <c r="Z65" i="14"/>
  <c r="N78" i="14"/>
  <c r="X234" i="14"/>
  <c r="AJ232" i="14"/>
  <c r="X211" i="14"/>
  <c r="X293" i="14"/>
  <c r="V184" i="14"/>
  <c r="AJ287" i="14"/>
  <c r="X85" i="14"/>
  <c r="AJ85" i="14" s="1"/>
  <c r="Z12" i="14"/>
  <c r="N65" i="14"/>
  <c r="X62" i="14"/>
  <c r="X65" i="14" s="1"/>
  <c r="AH49" i="14"/>
  <c r="Z51" i="14"/>
  <c r="V129" i="14"/>
  <c r="AJ121" i="14"/>
  <c r="N157" i="14"/>
  <c r="X155" i="14"/>
  <c r="X157" i="14" s="1"/>
  <c r="AJ188" i="14"/>
  <c r="X222" i="14"/>
  <c r="AJ222" i="14" s="1"/>
  <c r="Z197" i="14"/>
  <c r="Z118" i="14"/>
  <c r="X153" i="14"/>
  <c r="X154" i="14" s="1"/>
  <c r="N154" i="14"/>
  <c r="AH65" i="14"/>
  <c r="X193" i="14"/>
  <c r="AJ193" i="14" s="1"/>
  <c r="AJ66" i="14"/>
  <c r="AJ78" i="14" s="1"/>
  <c r="Z234" i="14"/>
  <c r="AH233" i="14"/>
  <c r="AJ286" i="14"/>
  <c r="AJ293" i="14" s="1"/>
  <c r="AH293" i="14"/>
  <c r="X230" i="14"/>
  <c r="AJ230" i="14" s="1"/>
  <c r="V268" i="14"/>
  <c r="N184" i="14"/>
  <c r="X166" i="14"/>
  <c r="AH236" i="14"/>
  <c r="Z241" i="14"/>
  <c r="AP293" i="14"/>
  <c r="AP272" i="14"/>
  <c r="AR276" i="14"/>
  <c r="AH12" i="14"/>
  <c r="AJ109" i="14"/>
  <c r="AH118" i="14"/>
  <c r="Z133" i="14"/>
  <c r="X125" i="14"/>
  <c r="N129" i="14"/>
  <c r="AJ156" i="14"/>
  <c r="AH155" i="14"/>
  <c r="Z157" i="14"/>
  <c r="AJ225" i="14"/>
  <c r="Z108" i="14"/>
  <c r="AH209" i="14"/>
  <c r="Z231" i="14"/>
  <c r="AH204" i="14"/>
  <c r="Z208" i="14"/>
  <c r="N12" i="14"/>
  <c r="Z165" i="14"/>
  <c r="AH159" i="14"/>
  <c r="X246" i="14"/>
  <c r="AJ246" i="14" s="1"/>
  <c r="AJ263" i="14"/>
  <c r="X256" i="14"/>
  <c r="N268" i="14"/>
  <c r="AJ285" i="14"/>
  <c r="AH294" i="14"/>
  <c r="Z296" i="14"/>
  <c r="V118" i="14"/>
  <c r="V102" i="14"/>
  <c r="X131" i="14"/>
  <c r="AJ131" i="14" s="1"/>
  <c r="V133" i="14"/>
  <c r="X137" i="14"/>
  <c r="V12" i="14"/>
  <c r="V208" i="14"/>
  <c r="X163" i="14"/>
  <c r="AJ163" i="14" s="1"/>
  <c r="X258" i="14"/>
  <c r="AJ258" i="14" s="1"/>
  <c r="X12" i="14"/>
  <c r="N165" i="14"/>
  <c r="X159" i="14"/>
  <c r="X191" i="14"/>
  <c r="AJ191" i="14" s="1"/>
  <c r="X228" i="14"/>
  <c r="AJ228" i="14" s="1"/>
  <c r="X84" i="14"/>
  <c r="X220" i="14"/>
  <c r="AJ220" i="14" s="1"/>
  <c r="X236" i="14"/>
  <c r="X43" i="14"/>
  <c r="AH285" i="14"/>
  <c r="Z184" i="14"/>
  <c r="AH166" i="14"/>
  <c r="AH43" i="14"/>
  <c r="AJ13" i="14"/>
  <c r="AJ43" i="14" s="1"/>
  <c r="Z203" i="14"/>
  <c r="AH201" i="14"/>
  <c r="AJ84" i="14"/>
  <c r="X241" i="14"/>
  <c r="AJ79" i="14"/>
  <c r="X103" i="14"/>
  <c r="N108" i="14"/>
  <c r="AJ11" i="14"/>
  <c r="AJ5" i="14"/>
  <c r="AJ12" i="14" s="1"/>
  <c r="AJ80" i="14"/>
  <c r="AH102" i="14"/>
  <c r="Z61" i="14"/>
  <c r="AH56" i="14"/>
  <c r="AJ106" i="14"/>
  <c r="X115" i="14"/>
  <c r="X118" i="14" s="1"/>
  <c r="X138" i="14"/>
  <c r="AJ138" i="14" s="1"/>
  <c r="AJ140" i="14"/>
  <c r="V151" i="14"/>
  <c r="X206" i="14"/>
  <c r="AJ206" i="14" s="1"/>
  <c r="N208" i="14"/>
  <c r="AJ160" i="14"/>
  <c r="AH146" i="14"/>
  <c r="Z151" i="14"/>
  <c r="N255" i="14"/>
  <c r="AO296" i="14"/>
  <c r="N51" i="14"/>
  <c r="X93" i="14"/>
  <c r="AJ93" i="14" s="1"/>
  <c r="X56" i="14"/>
  <c r="X61" i="14" s="1"/>
  <c r="Z145" i="14"/>
  <c r="N102" i="14"/>
  <c r="X144" i="14"/>
  <c r="X145" i="14" s="1"/>
  <c r="X150" i="14"/>
  <c r="AJ150" i="14" s="1"/>
  <c r="AJ186" i="14"/>
  <c r="AH197" i="14"/>
  <c r="X180" i="14"/>
  <c r="AJ180" i="14" s="1"/>
  <c r="AJ104" i="14"/>
  <c r="X182" i="14"/>
  <c r="AJ182" i="14" s="1"/>
  <c r="X217" i="14"/>
  <c r="AJ217" i="14" s="1"/>
  <c r="X146" i="14"/>
  <c r="N151" i="14"/>
  <c r="AJ211" i="14"/>
  <c r="AJ270" i="14"/>
  <c r="AJ272" i="14" s="1"/>
  <c r="X260" i="14"/>
  <c r="AJ260" i="14" s="1"/>
  <c r="AJ119" i="14"/>
  <c r="X253" i="14"/>
  <c r="AJ253" i="14" s="1"/>
  <c r="X249" i="14"/>
  <c r="AJ249" i="14" s="1"/>
  <c r="X187" i="14"/>
  <c r="AS276" i="14"/>
  <c r="AR293" i="14"/>
  <c r="AS293" i="14"/>
  <c r="AO285" i="14"/>
  <c r="AU291" i="14"/>
  <c r="AU2" i="14"/>
  <c r="AK290" i="14"/>
  <c r="AT290" i="14" s="1"/>
  <c r="AU294" i="14"/>
  <c r="AS285" i="14"/>
  <c r="AS272" i="14"/>
  <c r="AM274" i="14"/>
  <c r="AM276" i="14" s="1"/>
  <c r="AK292" i="14"/>
  <c r="AT292" i="14" s="1"/>
  <c r="AK294" i="14"/>
  <c r="AM277" i="14"/>
  <c r="AR272" i="14"/>
  <c r="AO268" i="14"/>
  <c r="AR268" i="14"/>
  <c r="AS268" i="14"/>
  <c r="AP268" i="14"/>
  <c r="AK225" i="14"/>
  <c r="AS255" i="14"/>
  <c r="AP255" i="14"/>
  <c r="AO241" i="14"/>
  <c r="AR255" i="14"/>
  <c r="AO255" i="14"/>
  <c r="AP241" i="14"/>
  <c r="AR241" i="14"/>
  <c r="AS241" i="14"/>
  <c r="AO203" i="14"/>
  <c r="AU242" i="14"/>
  <c r="AU250" i="14"/>
  <c r="AK251" i="14"/>
  <c r="AS203" i="14"/>
  <c r="AK222" i="14"/>
  <c r="AK226" i="14"/>
  <c r="AR234" i="14"/>
  <c r="AU233" i="14"/>
  <c r="AK236" i="14"/>
  <c r="AK278" i="14"/>
  <c r="AK250" i="14"/>
  <c r="AU230" i="14"/>
  <c r="AO234" i="14"/>
  <c r="AK254" i="14"/>
  <c r="AK256" i="14"/>
  <c r="AU290" i="14"/>
  <c r="AP234" i="14"/>
  <c r="AU252" i="14"/>
  <c r="AM294" i="14"/>
  <c r="AM296" i="14" s="1"/>
  <c r="AK295" i="14"/>
  <c r="AU217" i="14"/>
  <c r="AK219" i="14"/>
  <c r="AS234" i="14"/>
  <c r="AK259" i="14"/>
  <c r="AK289" i="14"/>
  <c r="AT289" i="14" s="1"/>
  <c r="AU295" i="14"/>
  <c r="AU270" i="14"/>
  <c r="AU284" i="14"/>
  <c r="AU286" i="14"/>
  <c r="AU239" i="14"/>
  <c r="AK245" i="14"/>
  <c r="AK288" i="14"/>
  <c r="AK238" i="14"/>
  <c r="AK239" i="14"/>
  <c r="AU251" i="14"/>
  <c r="AK260" i="14"/>
  <c r="AK273" i="14"/>
  <c r="AU283" i="14"/>
  <c r="AO231" i="14"/>
  <c r="AU236" i="14"/>
  <c r="AU267" i="14"/>
  <c r="AU287" i="14"/>
  <c r="AK267" i="14"/>
  <c r="AT267" i="14" s="1"/>
  <c r="AK270" i="14"/>
  <c r="AP231" i="14"/>
  <c r="AK249" i="14"/>
  <c r="AK258" i="14"/>
  <c r="AK271" i="14"/>
  <c r="AU288" i="14"/>
  <c r="AS208" i="14"/>
  <c r="AR231" i="14"/>
  <c r="AS231" i="14"/>
  <c r="AU256" i="14"/>
  <c r="AP208" i="14"/>
  <c r="AK237" i="14"/>
  <c r="AU253" i="14"/>
  <c r="AK257" i="14"/>
  <c r="AK262" i="14"/>
  <c r="AK277" i="14"/>
  <c r="AR208" i="14"/>
  <c r="AK218" i="14"/>
  <c r="AK244" i="14"/>
  <c r="AU254" i="14"/>
  <c r="AU260" i="14"/>
  <c r="AU271" i="14"/>
  <c r="AU274" i="14"/>
  <c r="AK227" i="14"/>
  <c r="AK279" i="14"/>
  <c r="AK281" i="14"/>
  <c r="AT281" i="14" s="1"/>
  <c r="AR203" i="14"/>
  <c r="AK246" i="14"/>
  <c r="AK248" i="14"/>
  <c r="AK263" i="14"/>
  <c r="AU266" i="14"/>
  <c r="AU222" i="14"/>
  <c r="AU243" i="14"/>
  <c r="AU246" i="14"/>
  <c r="AU257" i="14"/>
  <c r="AK283" i="14"/>
  <c r="AT283" i="14" s="1"/>
  <c r="AO208" i="14"/>
  <c r="AU219" i="14"/>
  <c r="AK242" i="14"/>
  <c r="AU247" i="14"/>
  <c r="AU263" i="14"/>
  <c r="AK265" i="14"/>
  <c r="AU278" i="14"/>
  <c r="AU279" i="14"/>
  <c r="AU280" i="14"/>
  <c r="AO184" i="14"/>
  <c r="AR197" i="14"/>
  <c r="AK221" i="14"/>
  <c r="AK223" i="14"/>
  <c r="AK224" i="14"/>
  <c r="AK228" i="14"/>
  <c r="AU235" i="14"/>
  <c r="AK243" i="14"/>
  <c r="AU225" i="14"/>
  <c r="AK232" i="14"/>
  <c r="AU248" i="14"/>
  <c r="AK274" i="14"/>
  <c r="AK282" i="14"/>
  <c r="AT282" i="14" s="1"/>
  <c r="AP203" i="14"/>
  <c r="AU227" i="14"/>
  <c r="AK229" i="14"/>
  <c r="AK240" i="14"/>
  <c r="AU244" i="14"/>
  <c r="AK252" i="14"/>
  <c r="AU220" i="14"/>
  <c r="AU232" i="14"/>
  <c r="AK233" i="14"/>
  <c r="AU249" i="14"/>
  <c r="AU261" i="14"/>
  <c r="AU281" i="14"/>
  <c r="AU224" i="14"/>
  <c r="AU262" i="14"/>
  <c r="AU269" i="14"/>
  <c r="AK284" i="14"/>
  <c r="AT284" i="14" s="1"/>
  <c r="AK220" i="14"/>
  <c r="AK261" i="14"/>
  <c r="AU265" i="14"/>
  <c r="AU277" i="14"/>
  <c r="AU282" i="14"/>
  <c r="AK230" i="14"/>
  <c r="AK235" i="14"/>
  <c r="AK247" i="14"/>
  <c r="AU259" i="14"/>
  <c r="AK287" i="14"/>
  <c r="AO197" i="14"/>
  <c r="AS197" i="14"/>
  <c r="AS157" i="14"/>
  <c r="AR184" i="14"/>
  <c r="AP197" i="14"/>
  <c r="AS184" i="14"/>
  <c r="AO165" i="14"/>
  <c r="AR165" i="14"/>
  <c r="AP184" i="14"/>
  <c r="AP165" i="14"/>
  <c r="AM199" i="14"/>
  <c r="AS165" i="14"/>
  <c r="AR157" i="14"/>
  <c r="AR154" i="14"/>
  <c r="AK206" i="14"/>
  <c r="AS154" i="14"/>
  <c r="AO157" i="14"/>
  <c r="AP157" i="14"/>
  <c r="AO154" i="14"/>
  <c r="AO151" i="14"/>
  <c r="AP154" i="14"/>
  <c r="AK169" i="14"/>
  <c r="AK174" i="14"/>
  <c r="AK178" i="14"/>
  <c r="AS151" i="14"/>
  <c r="AU213" i="14"/>
  <c r="AR151" i="14"/>
  <c r="AK156" i="14"/>
  <c r="AK166" i="14"/>
  <c r="AK170" i="14"/>
  <c r="AK152" i="14"/>
  <c r="AU191" i="14"/>
  <c r="AU193" i="14"/>
  <c r="AK196" i="14"/>
  <c r="AK201" i="14"/>
  <c r="AR137" i="14"/>
  <c r="AK148" i="14"/>
  <c r="AS137" i="14"/>
  <c r="AK173" i="14"/>
  <c r="AU148" i="14"/>
  <c r="AK149" i="14"/>
  <c r="AK177" i="14"/>
  <c r="AU146" i="14"/>
  <c r="AU153" i="14"/>
  <c r="AK160" i="14"/>
  <c r="AU167" i="14"/>
  <c r="AK181" i="14"/>
  <c r="AK186" i="14"/>
  <c r="AK190" i="14"/>
  <c r="AU210" i="14"/>
  <c r="AK215" i="14"/>
  <c r="AP151" i="14"/>
  <c r="AO145" i="14"/>
  <c r="AU169" i="14"/>
  <c r="AP145" i="14"/>
  <c r="AK144" i="14"/>
  <c r="AU173" i="14"/>
  <c r="AU216" i="14"/>
  <c r="AR145" i="14"/>
  <c r="AU156" i="14"/>
  <c r="AK163" i="14"/>
  <c r="AK172" i="14"/>
  <c r="AK191" i="14"/>
  <c r="AK216" i="14"/>
  <c r="AS145" i="14"/>
  <c r="AK150" i="14"/>
  <c r="AU166" i="14"/>
  <c r="AS129" i="14"/>
  <c r="AO137" i="14"/>
  <c r="AU183" i="14"/>
  <c r="AK199" i="14"/>
  <c r="AU200" i="14"/>
  <c r="AK207" i="14"/>
  <c r="AK209" i="14"/>
  <c r="AO133" i="14"/>
  <c r="AP137" i="14"/>
  <c r="AK146" i="14"/>
  <c r="AU162" i="14"/>
  <c r="AK164" i="14"/>
  <c r="AU180" i="14"/>
  <c r="AK187" i="14"/>
  <c r="AU204" i="14"/>
  <c r="AU177" i="14"/>
  <c r="AU201" i="14"/>
  <c r="AU209" i="14"/>
  <c r="AU159" i="14"/>
  <c r="AK161" i="14"/>
  <c r="AK179" i="14"/>
  <c r="AK183" i="14"/>
  <c r="AU190" i="14"/>
  <c r="AK195" i="14"/>
  <c r="AU172" i="14"/>
  <c r="AU198" i="14"/>
  <c r="AK204" i="14"/>
  <c r="AK214" i="14"/>
  <c r="AU150" i="14"/>
  <c r="AK168" i="14"/>
  <c r="AK176" i="14"/>
  <c r="AK182" i="14"/>
  <c r="AK200" i="14"/>
  <c r="AT200" i="14" s="1"/>
  <c r="AK202" i="14"/>
  <c r="AK205" i="14"/>
  <c r="AU211" i="14"/>
  <c r="AK212" i="14"/>
  <c r="AK153" i="14"/>
  <c r="AU149" i="14"/>
  <c r="AU152" i="14"/>
  <c r="AU175" i="14"/>
  <c r="AU188" i="14"/>
  <c r="AK213" i="14"/>
  <c r="AP133" i="14"/>
  <c r="AR133" i="14"/>
  <c r="AK159" i="14"/>
  <c r="AK162" i="14"/>
  <c r="AU163" i="14"/>
  <c r="AU178" i="14"/>
  <c r="AK180" i="14"/>
  <c r="AU181" i="14"/>
  <c r="AK188" i="14"/>
  <c r="AU199" i="14"/>
  <c r="AK210" i="14"/>
  <c r="AS133" i="14"/>
  <c r="AU168" i="14"/>
  <c r="AK193" i="14"/>
  <c r="AU207" i="14"/>
  <c r="AK211" i="14"/>
  <c r="AU144" i="14"/>
  <c r="AU158" i="14"/>
  <c r="AU164" i="14"/>
  <c r="AU179" i="14"/>
  <c r="AK185" i="14"/>
  <c r="AU187" i="14"/>
  <c r="AK189" i="14"/>
  <c r="AK192" i="14"/>
  <c r="AU214" i="14"/>
  <c r="AK147" i="14"/>
  <c r="AK194" i="14"/>
  <c r="AU196" i="14"/>
  <c r="AR129" i="14"/>
  <c r="AK120" i="14"/>
  <c r="AO129" i="14"/>
  <c r="AP129" i="14"/>
  <c r="AR123" i="14"/>
  <c r="AO118" i="14"/>
  <c r="AM135" i="14"/>
  <c r="AM137" i="14" s="1"/>
  <c r="AL134" i="14"/>
  <c r="AO123" i="14"/>
  <c r="AU123" i="14" s="1"/>
  <c r="AP123" i="14"/>
  <c r="AS123" i="14"/>
  <c r="AP118" i="14"/>
  <c r="AR118" i="14"/>
  <c r="AM155" i="14"/>
  <c r="AM157" i="14" s="1"/>
  <c r="AS118" i="14"/>
  <c r="AK85" i="14"/>
  <c r="AK93" i="14"/>
  <c r="AO108" i="14"/>
  <c r="AM138" i="14"/>
  <c r="AP108" i="14"/>
  <c r="AK124" i="14"/>
  <c r="AM124" i="14"/>
  <c r="AM159" i="14"/>
  <c r="AM165" i="14" s="1"/>
  <c r="AM186" i="14"/>
  <c r="AM197" i="14" s="1"/>
  <c r="AK74" i="14"/>
  <c r="AK82" i="14"/>
  <c r="AK86" i="14"/>
  <c r="AK90" i="14"/>
  <c r="AR108" i="14"/>
  <c r="AS108" i="14"/>
  <c r="AM185" i="14"/>
  <c r="AK103" i="14"/>
  <c r="AK116" i="14"/>
  <c r="AU132" i="14"/>
  <c r="AR102" i="14"/>
  <c r="AO102" i="14"/>
  <c r="AP102" i="14"/>
  <c r="AS102" i="14"/>
  <c r="AK84" i="14"/>
  <c r="AU113" i="14"/>
  <c r="AU126" i="14"/>
  <c r="AP65" i="14"/>
  <c r="AS78" i="14"/>
  <c r="AK77" i="14"/>
  <c r="AK96" i="14"/>
  <c r="AK113" i="14"/>
  <c r="AK117" i="14"/>
  <c r="AK130" i="14"/>
  <c r="AK132" i="14"/>
  <c r="AU105" i="14"/>
  <c r="AS65" i="14"/>
  <c r="AR78" i="14"/>
  <c r="AK79" i="14"/>
  <c r="AK81" i="14"/>
  <c r="AP78" i="14"/>
  <c r="AK101" i="14"/>
  <c r="AK18" i="14"/>
  <c r="AO78" i="14"/>
  <c r="AK94" i="14"/>
  <c r="AK134" i="14"/>
  <c r="AK135" i="14"/>
  <c r="AU80" i="14"/>
  <c r="AK98" i="14"/>
  <c r="AU106" i="14"/>
  <c r="AK109" i="14"/>
  <c r="AK112" i="14"/>
  <c r="AU115" i="14"/>
  <c r="AK75" i="14"/>
  <c r="AU92" i="14"/>
  <c r="AU94" i="14"/>
  <c r="AK105" i="14"/>
  <c r="AK114" i="14"/>
  <c r="AO65" i="14"/>
  <c r="AK72" i="14"/>
  <c r="AK139" i="14"/>
  <c r="AR61" i="14"/>
  <c r="AU100" i="14"/>
  <c r="AK111" i="14"/>
  <c r="AS61" i="14"/>
  <c r="AR65" i="14"/>
  <c r="AK92" i="14"/>
  <c r="AK99" i="14"/>
  <c r="AU109" i="14"/>
  <c r="AK127" i="14"/>
  <c r="AU119" i="14"/>
  <c r="AK121" i="14"/>
  <c r="AK138" i="14"/>
  <c r="AU138" i="14"/>
  <c r="AU74" i="14"/>
  <c r="AO61" i="14"/>
  <c r="AU72" i="14"/>
  <c r="AU73" i="14"/>
  <c r="AU75" i="14"/>
  <c r="AK104" i="14"/>
  <c r="AK107" i="14"/>
  <c r="AU110" i="14"/>
  <c r="AU116" i="14"/>
  <c r="AK119" i="14"/>
  <c r="AK125" i="14"/>
  <c r="AU135" i="14"/>
  <c r="AU140" i="14"/>
  <c r="AO51" i="14"/>
  <c r="AU83" i="14"/>
  <c r="AK88" i="14"/>
  <c r="AU89" i="14"/>
  <c r="AU93" i="14"/>
  <c r="AU97" i="14"/>
  <c r="AU127" i="14"/>
  <c r="AK141" i="14"/>
  <c r="AK76" i="14"/>
  <c r="AU77" i="14"/>
  <c r="AU84" i="14"/>
  <c r="AU86" i="14"/>
  <c r="AU91" i="14"/>
  <c r="AU112" i="14"/>
  <c r="AU125" i="14"/>
  <c r="AU136" i="14"/>
  <c r="AK140" i="14"/>
  <c r="AU103" i="14"/>
  <c r="AU111" i="14"/>
  <c r="AK80" i="14"/>
  <c r="AK83" i="14"/>
  <c r="AK89" i="14"/>
  <c r="AK97" i="14"/>
  <c r="AK100" i="14"/>
  <c r="AU141" i="14"/>
  <c r="AK143" i="14"/>
  <c r="AP61" i="14"/>
  <c r="AU81" i="14"/>
  <c r="AU85" i="14"/>
  <c r="AU88" i="14"/>
  <c r="AU142" i="14"/>
  <c r="AU96" i="14"/>
  <c r="AU95" i="14"/>
  <c r="AU99" i="14"/>
  <c r="AU101" i="14"/>
  <c r="AK122" i="14"/>
  <c r="AT122" i="14" s="1"/>
  <c r="AK128" i="14"/>
  <c r="AK131" i="14"/>
  <c r="AP51" i="14"/>
  <c r="AM44" i="14"/>
  <c r="AM51" i="14" s="1"/>
  <c r="AS51" i="14"/>
  <c r="AR51" i="14"/>
  <c r="AP12" i="14"/>
  <c r="AU11" i="14"/>
  <c r="AR12" i="14"/>
  <c r="AU25" i="14"/>
  <c r="AU4" i="14"/>
  <c r="AU58" i="14"/>
  <c r="AK16" i="14"/>
  <c r="AK21" i="14"/>
  <c r="AK4" i="14"/>
  <c r="AU67" i="14"/>
  <c r="AK32" i="14"/>
  <c r="AT32" i="14" s="1"/>
  <c r="AK66" i="14"/>
  <c r="AK46" i="14"/>
  <c r="AK47" i="14"/>
  <c r="AO12" i="14"/>
  <c r="AK8" i="14"/>
  <c r="AK13" i="14"/>
  <c r="AU26" i="14"/>
  <c r="AU32" i="14"/>
  <c r="AK36" i="14"/>
  <c r="AU45" i="14"/>
  <c r="AU69" i="14"/>
  <c r="AK6" i="14"/>
  <c r="AK10" i="14"/>
  <c r="AK19" i="14"/>
  <c r="AU30" i="14"/>
  <c r="AK48" i="14"/>
  <c r="AK55" i="14"/>
  <c r="AM14" i="14"/>
  <c r="AK3" i="14"/>
  <c r="AK7" i="14"/>
  <c r="AU27" i="14"/>
  <c r="AK69" i="14"/>
  <c r="AS12" i="14"/>
  <c r="AK23" i="14"/>
  <c r="AT23" i="14" s="1"/>
  <c r="AK26" i="14"/>
  <c r="AK40" i="14"/>
  <c r="AK60" i="14"/>
  <c r="AT60" i="14" s="1"/>
  <c r="AM62" i="14"/>
  <c r="AM65" i="14" s="1"/>
  <c r="AU57" i="14"/>
  <c r="AK71" i="14"/>
  <c r="AU24" i="14"/>
  <c r="AK25" i="14"/>
  <c r="AK28" i="14"/>
  <c r="AK35" i="14"/>
  <c r="AK39" i="14"/>
  <c r="AU44" i="14"/>
  <c r="AU70" i="14"/>
  <c r="AU8" i="14"/>
  <c r="AK20" i="14"/>
  <c r="AK62" i="14"/>
  <c r="AU48" i="14"/>
  <c r="AK52" i="14"/>
  <c r="AU3" i="14"/>
  <c r="AU15" i="14"/>
  <c r="AK29" i="14"/>
  <c r="AK30" i="14"/>
  <c r="AT30" i="14" s="1"/>
  <c r="AK54" i="14"/>
  <c r="AK59" i="14"/>
  <c r="AT59" i="14" s="1"/>
  <c r="AK14" i="14"/>
  <c r="AK27" i="14"/>
  <c r="AK37" i="14"/>
  <c r="AK41" i="14"/>
  <c r="AK45" i="14"/>
  <c r="AU62" i="14"/>
  <c r="AK63" i="14"/>
  <c r="AK64" i="14"/>
  <c r="AK70" i="14"/>
  <c r="AU13" i="14"/>
  <c r="AK33" i="14"/>
  <c r="AT33" i="14" s="1"/>
  <c r="AU56" i="14"/>
  <c r="AU59" i="14"/>
  <c r="AK5" i="14"/>
  <c r="AU18" i="14"/>
  <c r="AU19" i="14"/>
  <c r="AU55" i="14"/>
  <c r="AU60" i="14"/>
  <c r="AU22" i="14"/>
  <c r="AU31" i="14"/>
  <c r="AK34" i="14"/>
  <c r="AK38" i="14"/>
  <c r="AK42" i="14"/>
  <c r="AU50" i="14"/>
  <c r="AK57" i="14"/>
  <c r="AT57" i="14" s="1"/>
  <c r="AU5" i="14"/>
  <c r="AU7" i="14"/>
  <c r="AK15" i="14"/>
  <c r="AU20" i="14"/>
  <c r="AU36" i="14"/>
  <c r="AU40" i="14"/>
  <c r="AK58" i="14"/>
  <c r="AT58" i="14" s="1"/>
  <c r="AU10" i="14"/>
  <c r="AU14" i="14"/>
  <c r="AU63" i="14"/>
  <c r="AK68" i="14"/>
  <c r="AU28" i="14"/>
  <c r="AU33" i="14"/>
  <c r="AU37" i="14"/>
  <c r="AU41" i="14"/>
  <c r="AK44" i="14"/>
  <c r="AU47" i="14"/>
  <c r="AK9" i="14"/>
  <c r="AK22" i="14"/>
  <c r="AK31" i="14"/>
  <c r="AT31" i="14" s="1"/>
  <c r="AU52" i="14"/>
  <c r="AK11" i="14"/>
  <c r="AK50" i="14"/>
  <c r="AU6" i="14"/>
  <c r="AK17" i="14"/>
  <c r="AK24" i="14"/>
  <c r="AU46" i="14"/>
  <c r="AU49" i="14"/>
  <c r="AU54" i="14"/>
  <c r="AK87" i="14"/>
  <c r="AU9" i="14"/>
  <c r="AU23" i="14"/>
  <c r="AU29" i="14"/>
  <c r="AU34" i="14"/>
  <c r="AU38" i="14"/>
  <c r="AU42" i="14"/>
  <c r="AK49" i="14"/>
  <c r="AM52" i="14"/>
  <c r="AM61" i="14" s="1"/>
  <c r="AU53" i="14"/>
  <c r="AK95" i="14"/>
  <c r="AU104" i="14"/>
  <c r="AM3" i="14"/>
  <c r="AM12" i="14" s="1"/>
  <c r="AU16" i="14"/>
  <c r="AU17" i="14"/>
  <c r="AU21" i="14"/>
  <c r="AU35" i="14"/>
  <c r="AU39" i="14"/>
  <c r="AK53" i="14"/>
  <c r="AK91" i="14"/>
  <c r="AM13" i="14"/>
  <c r="AU71" i="14"/>
  <c r="AU82" i="14"/>
  <c r="AU90" i="14"/>
  <c r="AU98" i="14"/>
  <c r="AK110" i="14"/>
  <c r="AU117" i="14"/>
  <c r="AM140" i="14"/>
  <c r="AM145" i="14" s="1"/>
  <c r="AM66" i="14"/>
  <c r="AM78" i="14" s="1"/>
  <c r="AU79" i="14"/>
  <c r="AU87" i="14"/>
  <c r="AU130" i="14"/>
  <c r="AU64" i="14"/>
  <c r="AU66" i="14"/>
  <c r="AM79" i="14"/>
  <c r="AM102" i="14" s="1"/>
  <c r="AM103" i="14"/>
  <c r="AM108" i="14" s="1"/>
  <c r="AK106" i="14"/>
  <c r="AK136" i="14"/>
  <c r="AT148" i="14"/>
  <c r="AU195" i="14"/>
  <c r="AM198" i="14"/>
  <c r="AK56" i="14"/>
  <c r="AK67" i="14"/>
  <c r="AU68" i="14"/>
  <c r="AK73" i="14"/>
  <c r="AU76" i="14"/>
  <c r="AU124" i="14"/>
  <c r="AM125" i="14"/>
  <c r="AM129" i="14" s="1"/>
  <c r="AU139" i="14"/>
  <c r="AU147" i="14"/>
  <c r="AM152" i="14"/>
  <c r="AM154" i="14" s="1"/>
  <c r="AK158" i="14"/>
  <c r="AU143" i="14"/>
  <c r="AM146" i="14"/>
  <c r="AM151" i="14" s="1"/>
  <c r="AM130" i="14"/>
  <c r="AM133" i="14" s="1"/>
  <c r="AU155" i="14"/>
  <c r="AU160" i="14"/>
  <c r="AM166" i="14"/>
  <c r="AM184" i="14" s="1"/>
  <c r="AU114" i="14"/>
  <c r="AU134" i="14"/>
  <c r="AK142" i="14"/>
  <c r="AU161" i="14"/>
  <c r="AK115" i="14"/>
  <c r="AK126" i="14"/>
  <c r="AK155" i="14"/>
  <c r="AU240" i="14"/>
  <c r="AU107" i="14"/>
  <c r="AM109" i="14"/>
  <c r="AM118" i="14" s="1"/>
  <c r="AM119" i="14"/>
  <c r="AM123" i="14" s="1"/>
  <c r="AU128" i="14"/>
  <c r="AU131" i="14"/>
  <c r="AM139" i="14"/>
  <c r="AU176" i="14"/>
  <c r="AM201" i="14"/>
  <c r="AM203" i="14" s="1"/>
  <c r="AU205" i="14"/>
  <c r="AU171" i="14"/>
  <c r="AU174" i="14"/>
  <c r="AK175" i="14"/>
  <c r="AU194" i="14"/>
  <c r="AK198" i="14"/>
  <c r="AU202" i="14"/>
  <c r="AU228" i="14"/>
  <c r="AU170" i="14"/>
  <c r="AU186" i="14"/>
  <c r="AU189" i="14"/>
  <c r="AU206" i="14"/>
  <c r="AM278" i="14"/>
  <c r="AM285" i="14" s="1"/>
  <c r="AK167" i="14"/>
  <c r="AK171" i="14"/>
  <c r="AU185" i="14"/>
  <c r="AU182" i="14"/>
  <c r="AU192" i="14"/>
  <c r="AM204" i="14"/>
  <c r="AM208" i="14" s="1"/>
  <c r="AU245" i="14"/>
  <c r="AK291" i="14"/>
  <c r="AT291" i="14" s="1"/>
  <c r="AU218" i="14"/>
  <c r="AU226" i="14"/>
  <c r="AM235" i="14"/>
  <c r="AM241" i="14" s="1"/>
  <c r="AU237" i="14"/>
  <c r="AU238" i="14"/>
  <c r="AU264" i="14"/>
  <c r="AT271" i="14"/>
  <c r="AK275" i="14"/>
  <c r="AT275" i="14" s="1"/>
  <c r="AU289" i="14"/>
  <c r="AM232" i="14"/>
  <c r="AM234" i="14" s="1"/>
  <c r="AK264" i="14"/>
  <c r="AM269" i="14"/>
  <c r="AM286" i="14"/>
  <c r="AM293" i="14" s="1"/>
  <c r="AU258" i="14"/>
  <c r="AK280" i="14"/>
  <c r="AU212" i="14"/>
  <c r="AK217" i="14"/>
  <c r="AU223" i="14"/>
  <c r="AU229" i="14"/>
  <c r="AM242" i="14"/>
  <c r="AM255" i="14" s="1"/>
  <c r="AK253" i="14"/>
  <c r="AM273" i="14"/>
  <c r="AU275" i="14"/>
  <c r="AK286" i="14"/>
  <c r="AU292" i="14"/>
  <c r="AM209" i="14"/>
  <c r="AM231" i="14" s="1"/>
  <c r="AU215" i="14"/>
  <c r="AU221" i="14"/>
  <c r="AM256" i="14"/>
  <c r="AM268" i="14" s="1"/>
  <c r="AK266" i="14"/>
  <c r="AT266" i="14" s="1"/>
  <c r="AK269" i="14"/>
  <c r="AU273" i="14"/>
  <c r="AU3" i="13"/>
  <c r="AU4" i="13"/>
  <c r="AU5" i="13"/>
  <c r="AU6" i="13"/>
  <c r="AU7" i="13"/>
  <c r="AU8" i="13"/>
  <c r="AU9" i="13"/>
  <c r="AU10" i="13"/>
  <c r="AU11" i="13"/>
  <c r="AU12" i="13"/>
  <c r="AU13" i="13"/>
  <c r="AU14" i="13"/>
  <c r="AU15" i="13"/>
  <c r="AU16" i="13"/>
  <c r="AU17" i="13"/>
  <c r="AU18" i="13"/>
  <c r="AU19" i="13"/>
  <c r="AU20" i="13"/>
  <c r="AU21" i="13"/>
  <c r="AU22" i="13"/>
  <c r="AU23" i="13"/>
  <c r="AU24" i="13"/>
  <c r="AU25" i="13"/>
  <c r="AU26" i="13"/>
  <c r="AU27" i="13"/>
  <c r="AU28" i="13"/>
  <c r="AU29" i="13"/>
  <c r="AU30" i="13"/>
  <c r="AU31" i="13"/>
  <c r="AU32" i="13"/>
  <c r="AU33" i="13"/>
  <c r="AU34" i="13"/>
  <c r="AU35" i="13"/>
  <c r="AU36" i="13"/>
  <c r="AU37" i="13"/>
  <c r="AU38" i="13"/>
  <c r="AU39" i="13"/>
  <c r="AU40" i="13"/>
  <c r="AU41" i="13"/>
  <c r="AU42" i="13"/>
  <c r="AU43" i="13"/>
  <c r="AU44" i="13"/>
  <c r="AU45" i="13"/>
  <c r="AU46" i="13"/>
  <c r="AU47" i="13"/>
  <c r="AU48" i="13"/>
  <c r="AU49" i="13"/>
  <c r="AU50" i="13"/>
  <c r="AU51" i="13"/>
  <c r="AU52" i="13"/>
  <c r="AU53" i="13"/>
  <c r="AU54" i="13"/>
  <c r="AU55" i="13"/>
  <c r="AU56" i="13"/>
  <c r="AU57" i="13"/>
  <c r="AU58" i="13"/>
  <c r="AU59" i="13"/>
  <c r="AU60" i="13"/>
  <c r="AU61" i="13"/>
  <c r="AU62" i="13"/>
  <c r="AU63" i="13"/>
  <c r="AU64" i="13"/>
  <c r="AU65" i="13"/>
  <c r="AU66" i="13"/>
  <c r="AU67" i="13"/>
  <c r="AU68" i="13"/>
  <c r="AU69" i="13"/>
  <c r="AU70" i="13"/>
  <c r="AU71" i="13"/>
  <c r="AU72" i="13"/>
  <c r="AU73" i="13"/>
  <c r="AU74" i="13"/>
  <c r="AU75" i="13"/>
  <c r="AU76" i="13"/>
  <c r="AU77" i="13"/>
  <c r="AU78" i="13"/>
  <c r="AU79" i="13"/>
  <c r="AU80" i="13"/>
  <c r="AU81" i="13"/>
  <c r="AU82" i="13"/>
  <c r="AU83" i="13"/>
  <c r="AU84" i="13"/>
  <c r="AU85" i="13"/>
  <c r="AU86" i="13"/>
  <c r="AU87" i="13"/>
  <c r="AU88" i="13"/>
  <c r="AU89" i="13"/>
  <c r="AU90" i="13"/>
  <c r="AU91" i="13"/>
  <c r="AU92" i="13"/>
  <c r="AU93" i="13"/>
  <c r="AU94" i="13"/>
  <c r="AU95" i="13"/>
  <c r="AU96" i="13"/>
  <c r="AU97" i="13"/>
  <c r="AU98" i="13"/>
  <c r="AU99" i="13"/>
  <c r="AU100" i="13"/>
  <c r="AU101" i="13"/>
  <c r="AU102" i="13"/>
  <c r="AU103" i="13"/>
  <c r="AU104" i="13"/>
  <c r="AU105" i="13"/>
  <c r="AU106" i="13"/>
  <c r="AU107" i="13"/>
  <c r="AU108" i="13"/>
  <c r="AU109" i="13"/>
  <c r="AU110" i="13"/>
  <c r="AU111" i="13"/>
  <c r="AU112" i="13"/>
  <c r="AU113" i="13"/>
  <c r="AU114" i="13"/>
  <c r="AU115" i="13"/>
  <c r="AU116" i="13"/>
  <c r="AU117" i="13"/>
  <c r="AU118" i="13"/>
  <c r="AU119" i="13"/>
  <c r="AU120" i="13"/>
  <c r="AU121" i="13"/>
  <c r="AU122" i="13"/>
  <c r="AU123" i="13"/>
  <c r="AU124" i="13"/>
  <c r="AU125" i="13"/>
  <c r="AU126" i="13"/>
  <c r="AU127" i="13"/>
  <c r="AU128" i="13"/>
  <c r="AU129" i="13"/>
  <c r="AU130" i="13"/>
  <c r="AU131" i="13"/>
  <c r="AU132" i="13"/>
  <c r="AU133" i="13"/>
  <c r="AU134" i="13"/>
  <c r="AU135" i="13"/>
  <c r="AU136" i="13"/>
  <c r="AU137" i="13"/>
  <c r="AU138" i="13"/>
  <c r="AU139" i="13"/>
  <c r="AU140" i="13"/>
  <c r="AU141" i="13"/>
  <c r="AU142" i="13"/>
  <c r="AU143" i="13"/>
  <c r="AU144" i="13"/>
  <c r="AU145" i="13"/>
  <c r="AU146" i="13"/>
  <c r="AU147" i="13"/>
  <c r="AU148" i="13"/>
  <c r="AU149" i="13"/>
  <c r="AU150" i="13"/>
  <c r="AU151" i="13"/>
  <c r="AU152" i="13"/>
  <c r="AU153" i="13"/>
  <c r="AU154" i="13"/>
  <c r="AU155" i="13"/>
  <c r="AU156" i="13"/>
  <c r="AU157" i="13"/>
  <c r="AU158" i="13"/>
  <c r="AU159" i="13"/>
  <c r="AU160" i="13"/>
  <c r="AU161" i="13"/>
  <c r="AU162" i="13"/>
  <c r="AU163" i="13"/>
  <c r="AU164" i="13"/>
  <c r="AU165" i="13"/>
  <c r="AU166" i="13"/>
  <c r="AU167" i="13"/>
  <c r="AU168" i="13"/>
  <c r="AU169" i="13"/>
  <c r="AU170" i="13"/>
  <c r="AU171" i="13"/>
  <c r="AU172" i="13"/>
  <c r="AU173" i="13"/>
  <c r="AU174" i="13"/>
  <c r="AU175" i="13"/>
  <c r="AU176" i="13"/>
  <c r="AU177" i="13"/>
  <c r="AU178" i="13"/>
  <c r="AU179" i="13"/>
  <c r="AU180" i="13"/>
  <c r="AU181" i="13"/>
  <c r="AU182" i="13"/>
  <c r="AU183" i="13"/>
  <c r="AU184" i="13"/>
  <c r="AU185" i="13"/>
  <c r="AU186" i="13"/>
  <c r="AU187" i="13"/>
  <c r="AU188" i="13"/>
  <c r="AU189" i="13"/>
  <c r="AU190" i="13"/>
  <c r="AU191" i="13"/>
  <c r="AU192" i="13"/>
  <c r="AU193" i="13"/>
  <c r="AU194" i="13"/>
  <c r="AU195" i="13"/>
  <c r="AU196" i="13"/>
  <c r="AU197" i="13"/>
  <c r="AU198" i="13"/>
  <c r="AU199" i="13"/>
  <c r="AU200" i="13"/>
  <c r="AU201" i="13"/>
  <c r="AU202" i="13"/>
  <c r="AU203" i="13"/>
  <c r="AU204" i="13"/>
  <c r="AU205" i="13"/>
  <c r="AU206" i="13"/>
  <c r="AU207" i="13"/>
  <c r="AU208" i="13"/>
  <c r="AU209" i="13"/>
  <c r="AU210" i="13"/>
  <c r="AU211" i="13"/>
  <c r="AU212" i="13"/>
  <c r="AU213" i="13"/>
  <c r="AU214" i="13"/>
  <c r="AU215" i="13"/>
  <c r="AU216" i="13"/>
  <c r="AU217" i="13"/>
  <c r="AU218" i="13"/>
  <c r="AU219" i="13"/>
  <c r="AU220" i="13"/>
  <c r="AU221" i="13"/>
  <c r="AU222" i="13"/>
  <c r="AU223" i="13"/>
  <c r="AU224" i="13"/>
  <c r="AU225" i="13"/>
  <c r="AU226" i="13"/>
  <c r="AU227" i="13"/>
  <c r="AU228" i="13"/>
  <c r="AU229" i="13"/>
  <c r="AU230" i="13"/>
  <c r="AU231" i="13"/>
  <c r="AU232" i="13"/>
  <c r="AU233" i="13"/>
  <c r="AU234" i="13"/>
  <c r="AU235" i="13"/>
  <c r="AU236" i="13"/>
  <c r="AU237" i="13"/>
  <c r="AU238" i="13"/>
  <c r="AU239" i="13"/>
  <c r="AU240" i="13"/>
  <c r="AU241" i="13"/>
  <c r="AU242" i="13"/>
  <c r="AU243" i="13"/>
  <c r="AU244" i="13"/>
  <c r="AU245" i="13"/>
  <c r="AU246" i="13"/>
  <c r="AU247" i="13"/>
  <c r="AU248" i="13"/>
  <c r="AU249" i="13"/>
  <c r="AU250" i="13"/>
  <c r="AU251" i="13"/>
  <c r="AU252" i="13"/>
  <c r="AU253" i="13"/>
  <c r="AU254" i="13"/>
  <c r="AU255" i="13"/>
  <c r="AU256" i="13"/>
  <c r="AU257" i="13"/>
  <c r="AU258" i="13"/>
  <c r="AU259" i="13"/>
  <c r="AU260" i="13"/>
  <c r="AU261" i="13"/>
  <c r="AU262" i="13"/>
  <c r="AU263" i="13"/>
  <c r="AU264" i="13"/>
  <c r="AU265" i="13"/>
  <c r="AU2" i="13"/>
  <c r="AG265" i="13"/>
  <c r="AE265" i="13"/>
  <c r="AA265" i="13"/>
  <c r="AT121" i="14" l="1"/>
  <c r="AT120" i="14"/>
  <c r="X133" i="14"/>
  <c r="X78" i="14"/>
  <c r="X151" i="14"/>
  <c r="AJ153" i="14"/>
  <c r="AJ154" i="14" s="1"/>
  <c r="AU43" i="14"/>
  <c r="AJ144" i="14"/>
  <c r="X123" i="14"/>
  <c r="AU296" i="14"/>
  <c r="X129" i="14"/>
  <c r="AJ62" i="14"/>
  <c r="AJ65" i="14" s="1"/>
  <c r="AJ255" i="14"/>
  <c r="X102" i="14"/>
  <c r="AJ123" i="14"/>
  <c r="AJ145" i="14"/>
  <c r="AH203" i="14"/>
  <c r="AJ201" i="14"/>
  <c r="AJ203" i="14" s="1"/>
  <c r="AH241" i="14"/>
  <c r="AJ236" i="14"/>
  <c r="AJ241" i="14" s="1"/>
  <c r="AH208" i="14"/>
  <c r="AJ204" i="14"/>
  <c r="AJ208" i="14" s="1"/>
  <c r="X184" i="14"/>
  <c r="AJ233" i="14"/>
  <c r="AJ234" i="14" s="1"/>
  <c r="AH234" i="14"/>
  <c r="X197" i="14"/>
  <c r="AJ187" i="14"/>
  <c r="AJ197" i="14" s="1"/>
  <c r="AJ102" i="14"/>
  <c r="AK296" i="14"/>
  <c r="AJ146" i="14"/>
  <c r="AJ151" i="14" s="1"/>
  <c r="AH151" i="14"/>
  <c r="X268" i="14"/>
  <c r="AJ155" i="14"/>
  <c r="AJ157" i="14" s="1"/>
  <c r="AH157" i="14"/>
  <c r="AJ125" i="14"/>
  <c r="AJ129" i="14" s="1"/>
  <c r="AH129" i="14"/>
  <c r="AJ256" i="14"/>
  <c r="AJ268" i="14" s="1"/>
  <c r="AH268" i="14"/>
  <c r="X231" i="14"/>
  <c r="X108" i="14"/>
  <c r="AJ103" i="14"/>
  <c r="AJ108" i="14" s="1"/>
  <c r="AH184" i="14"/>
  <c r="AJ166" i="14"/>
  <c r="AJ184" i="14" s="1"/>
  <c r="X255" i="14"/>
  <c r="AJ49" i="14"/>
  <c r="AJ51" i="14" s="1"/>
  <c r="AH51" i="14"/>
  <c r="AJ56" i="14"/>
  <c r="AJ61" i="14" s="1"/>
  <c r="AH61" i="14"/>
  <c r="AJ115" i="14"/>
  <c r="AJ118" i="14" s="1"/>
  <c r="AJ159" i="14"/>
  <c r="AJ165" i="14" s="1"/>
  <c r="AH165" i="14"/>
  <c r="AH231" i="14"/>
  <c r="AJ209" i="14"/>
  <c r="AJ231" i="14" s="1"/>
  <c r="X165" i="14"/>
  <c r="AJ294" i="14"/>
  <c r="AJ296" i="14" s="1"/>
  <c r="AH296" i="14"/>
  <c r="X208" i="14"/>
  <c r="AJ133" i="14"/>
  <c r="AK293" i="14"/>
  <c r="AU293" i="14"/>
  <c r="AU272" i="14"/>
  <c r="AU285" i="14"/>
  <c r="AT295" i="14"/>
  <c r="AK285" i="14"/>
  <c r="AK276" i="14"/>
  <c r="AK272" i="14"/>
  <c r="AU276" i="14"/>
  <c r="AT277" i="14"/>
  <c r="AT22" i="14"/>
  <c r="AT223" i="14"/>
  <c r="AT251" i="14"/>
  <c r="AT258" i="14"/>
  <c r="AK268" i="14"/>
  <c r="AT218" i="14"/>
  <c r="AU268" i="14"/>
  <c r="AK255" i="14"/>
  <c r="AU255" i="14"/>
  <c r="AT150" i="14"/>
  <c r="AT287" i="14"/>
  <c r="AT239" i="14"/>
  <c r="AU241" i="14"/>
  <c r="AU234" i="14"/>
  <c r="AT246" i="14"/>
  <c r="AK241" i="14"/>
  <c r="AT193" i="14"/>
  <c r="AT288" i="14"/>
  <c r="AT29" i="14"/>
  <c r="AT149" i="14"/>
  <c r="AT263" i="14"/>
  <c r="AT147" i="14"/>
  <c r="AT247" i="14"/>
  <c r="AK234" i="14"/>
  <c r="AT229" i="14"/>
  <c r="AT262" i="14"/>
  <c r="AT260" i="14"/>
  <c r="AT244" i="14"/>
  <c r="AK231" i="14"/>
  <c r="AT253" i="14"/>
  <c r="AT280" i="14"/>
  <c r="AT213" i="14"/>
  <c r="AU231" i="14"/>
  <c r="AT243" i="14"/>
  <c r="AT210" i="14"/>
  <c r="AT252" i="14"/>
  <c r="AT220" i="14"/>
  <c r="AT207" i="14"/>
  <c r="AU208" i="14"/>
  <c r="AT222" i="14"/>
  <c r="AK208" i="14"/>
  <c r="AT248" i="14"/>
  <c r="AK203" i="14"/>
  <c r="AT221" i="14"/>
  <c r="AT259" i="14"/>
  <c r="AT206" i="14"/>
  <c r="AU203" i="14"/>
  <c r="AU157" i="14"/>
  <c r="AT214" i="14"/>
  <c r="AT196" i="14"/>
  <c r="AT73" i="14"/>
  <c r="AT240" i="14"/>
  <c r="AK157" i="14"/>
  <c r="AT131" i="14"/>
  <c r="AT254" i="14"/>
  <c r="AT236" i="14"/>
  <c r="AT250" i="14"/>
  <c r="AT230" i="14"/>
  <c r="AK197" i="14"/>
  <c r="AT238" i="14"/>
  <c r="AT227" i="14"/>
  <c r="AU197" i="14"/>
  <c r="AT224" i="14"/>
  <c r="AU184" i="14"/>
  <c r="AK184" i="14"/>
  <c r="AT202" i="14"/>
  <c r="AT265" i="14"/>
  <c r="AT211" i="14"/>
  <c r="AT169" i="14"/>
  <c r="AT219" i="14"/>
  <c r="AU154" i="14"/>
  <c r="AT195" i="14"/>
  <c r="AK165" i="14"/>
  <c r="AU165" i="14"/>
  <c r="AL139" i="14"/>
  <c r="AT136" i="14"/>
  <c r="AT179" i="14"/>
  <c r="AT212" i="14"/>
  <c r="AT99" i="14"/>
  <c r="AT216" i="14"/>
  <c r="AL198" i="14"/>
  <c r="AK151" i="14"/>
  <c r="AT160" i="14"/>
  <c r="AK154" i="14"/>
  <c r="AT180" i="14"/>
  <c r="AU151" i="14"/>
  <c r="AU137" i="14"/>
  <c r="AT181" i="14"/>
  <c r="AT128" i="14"/>
  <c r="AT141" i="14"/>
  <c r="AT170" i="14"/>
  <c r="AT178" i="14"/>
  <c r="AT192" i="14"/>
  <c r="AK145" i="14"/>
  <c r="AU145" i="14"/>
  <c r="AT143" i="14"/>
  <c r="AT172" i="14"/>
  <c r="AL124" i="14"/>
  <c r="AK137" i="14"/>
  <c r="AT163" i="14"/>
  <c r="AT144" i="14"/>
  <c r="AU133" i="14"/>
  <c r="AK133" i="14"/>
  <c r="AT171" i="14"/>
  <c r="AT168" i="14"/>
  <c r="AT80" i="14"/>
  <c r="AU129" i="14"/>
  <c r="AU118" i="14"/>
  <c r="AT177" i="14"/>
  <c r="AT134" i="14"/>
  <c r="AK129" i="14"/>
  <c r="AT190" i="14"/>
  <c r="AT162" i="14"/>
  <c r="AT96" i="14"/>
  <c r="AK123" i="14"/>
  <c r="AT138" i="14"/>
  <c r="AT107" i="14"/>
  <c r="AT187" i="14"/>
  <c r="AT175" i="14"/>
  <c r="AT48" i="14"/>
  <c r="AK118" i="14"/>
  <c r="AT174" i="14"/>
  <c r="AL185" i="14"/>
  <c r="AT182" i="14"/>
  <c r="AT71" i="14"/>
  <c r="AK108" i="14"/>
  <c r="AT77" i="14"/>
  <c r="AT97" i="14"/>
  <c r="AU108" i="14"/>
  <c r="AT101" i="14"/>
  <c r="AU102" i="14"/>
  <c r="AT79" i="14"/>
  <c r="AK102" i="14"/>
  <c r="AT18" i="14"/>
  <c r="AT50" i="14"/>
  <c r="AT47" i="14"/>
  <c r="AT35" i="14"/>
  <c r="AT75" i="14"/>
  <c r="AT76" i="14"/>
  <c r="AT127" i="14"/>
  <c r="AT37" i="14"/>
  <c r="AT100" i="14"/>
  <c r="AT91" i="14"/>
  <c r="AT68" i="14"/>
  <c r="AT46" i="14"/>
  <c r="AT114" i="14"/>
  <c r="AU78" i="14"/>
  <c r="AT115" i="14"/>
  <c r="AT45" i="14"/>
  <c r="AT116" i="14"/>
  <c r="AK78" i="14"/>
  <c r="AT98" i="14"/>
  <c r="AT11" i="14"/>
  <c r="AT104" i="14"/>
  <c r="AU65" i="14"/>
  <c r="AT36" i="14"/>
  <c r="AT41" i="14"/>
  <c r="AT34" i="14"/>
  <c r="AT16" i="14"/>
  <c r="AT67" i="14"/>
  <c r="AK65" i="14"/>
  <c r="AT112" i="14"/>
  <c r="AT117" i="14"/>
  <c r="AT106" i="14"/>
  <c r="AT54" i="14"/>
  <c r="AT74" i="14"/>
  <c r="AT28" i="14"/>
  <c r="AT7" i="14"/>
  <c r="AU61" i="14"/>
  <c r="AT25" i="14"/>
  <c r="AK61" i="14"/>
  <c r="AT89" i="14"/>
  <c r="AT87" i="14"/>
  <c r="AT83" i="14"/>
  <c r="AT19" i="14"/>
  <c r="AT21" i="14"/>
  <c r="AK51" i="14"/>
  <c r="AT39" i="14"/>
  <c r="AT26" i="14"/>
  <c r="AT53" i="14"/>
  <c r="AT93" i="14"/>
  <c r="AT81" i="14"/>
  <c r="AT27" i="14"/>
  <c r="AM43" i="14"/>
  <c r="AT20" i="14"/>
  <c r="AT15" i="14"/>
  <c r="AU51" i="14"/>
  <c r="AK12" i="14"/>
  <c r="AT94" i="14"/>
  <c r="AK43" i="14"/>
  <c r="AT88" i="14"/>
  <c r="AT40" i="14"/>
  <c r="AT113" i="14"/>
  <c r="AT111" i="14"/>
  <c r="AT84" i="14"/>
  <c r="AT55" i="14"/>
  <c r="AT42" i="14"/>
  <c r="AT4" i="14"/>
  <c r="AT24" i="14"/>
  <c r="AU12" i="14"/>
  <c r="AT38" i="14"/>
  <c r="AT5" i="14"/>
  <c r="AT17" i="14"/>
  <c r="AT72" i="14"/>
  <c r="AT8" i="14"/>
  <c r="AT95" i="14"/>
  <c r="AT249" i="14"/>
  <c r="AT245" i="14"/>
  <c r="AT205" i="14"/>
  <c r="AT188" i="14"/>
  <c r="AT237" i="14"/>
  <c r="AT86" i="14"/>
  <c r="AT105" i="14"/>
  <c r="AT69" i="14"/>
  <c r="AT6" i="14"/>
  <c r="AT164" i="14"/>
  <c r="AT110" i="14"/>
  <c r="AT261" i="14"/>
  <c r="AT228" i="14"/>
  <c r="AL294" i="14"/>
  <c r="AL296" i="14" s="1"/>
  <c r="AT294" i="14"/>
  <c r="AT296" i="14" s="1"/>
  <c r="AT226" i="14"/>
  <c r="AT183" i="14"/>
  <c r="AT156" i="14"/>
  <c r="AT173" i="14"/>
  <c r="AT82" i="14"/>
  <c r="AL158" i="14"/>
  <c r="AT158" i="14"/>
  <c r="AT70" i="14"/>
  <c r="AL199" i="14"/>
  <c r="AT199" i="14"/>
  <c r="AT225" i="14"/>
  <c r="AT176" i="14"/>
  <c r="AT191" i="14"/>
  <c r="AT126" i="14"/>
  <c r="AT85" i="14"/>
  <c r="AT92" i="14"/>
  <c r="AT270" i="14"/>
  <c r="AT272" i="14" s="1"/>
  <c r="AL270" i="14"/>
  <c r="AL272" i="14" s="1"/>
  <c r="AT64" i="14"/>
  <c r="AL286" i="14"/>
  <c r="AL293" i="14" s="1"/>
  <c r="AT286" i="14"/>
  <c r="AT264" i="14"/>
  <c r="AT189" i="14"/>
  <c r="AT90" i="14"/>
  <c r="AT10" i="14"/>
  <c r="AT217" i="14"/>
  <c r="AT257" i="14"/>
  <c r="AT194" i="14"/>
  <c r="AT279" i="14"/>
  <c r="AT132" i="14"/>
  <c r="AT215" i="14"/>
  <c r="AT142" i="14"/>
  <c r="AL14" i="14"/>
  <c r="AT14" i="14"/>
  <c r="V30" i="3"/>
  <c r="H30" i="3"/>
  <c r="V29" i="3"/>
  <c r="H29" i="3"/>
  <c r="V28" i="3"/>
  <c r="H28" i="3"/>
  <c r="V27" i="3"/>
  <c r="H27" i="3"/>
  <c r="V26" i="3"/>
  <c r="H26" i="3"/>
  <c r="V25" i="3"/>
  <c r="H25" i="3"/>
  <c r="W31" i="3" s="1"/>
  <c r="H31" i="3" l="1"/>
  <c r="AT293" i="14"/>
  <c r="AT153" i="14"/>
  <c r="AT209" i="14"/>
  <c r="AT43" i="14"/>
  <c r="AT49" i="14"/>
  <c r="AT56" i="14"/>
  <c r="AL256" i="14"/>
  <c r="AL268" i="14" s="1"/>
  <c r="AT242" i="14"/>
  <c r="AT255" i="14" s="1"/>
  <c r="AL277" i="14"/>
  <c r="AL278" i="14"/>
  <c r="AL285" i="14" s="1"/>
  <c r="AT233" i="14"/>
  <c r="AT231" i="14"/>
  <c r="AL204" i="14"/>
  <c r="AL208" i="14" s="1"/>
  <c r="AT139" i="14"/>
  <c r="AL201" i="14"/>
  <c r="AL203" i="14" s="1"/>
  <c r="AT161" i="14"/>
  <c r="AL166" i="14"/>
  <c r="AL184" i="14" s="1"/>
  <c r="AT198" i="14"/>
  <c r="AT185" i="14"/>
  <c r="AL138" i="14"/>
  <c r="AL152" i="14"/>
  <c r="AL154" i="14" s="1"/>
  <c r="AL140" i="14"/>
  <c r="AL145" i="14" s="1"/>
  <c r="AL130" i="14"/>
  <c r="AL133" i="14" s="1"/>
  <c r="AL125" i="14"/>
  <c r="AL129" i="14" s="1"/>
  <c r="AL109" i="14"/>
  <c r="AL118" i="14" s="1"/>
  <c r="AT102" i="14"/>
  <c r="AT124" i="14"/>
  <c r="AL62" i="14"/>
  <c r="AL65" i="14" s="1"/>
  <c r="AL3" i="14"/>
  <c r="AL12" i="14" s="1"/>
  <c r="AL269" i="14"/>
  <c r="AT269" i="14"/>
  <c r="AT9" i="14"/>
  <c r="AT63" i="14"/>
  <c r="AL66" i="14"/>
  <c r="AL78" i="14" s="1"/>
  <c r="AT66" i="14"/>
  <c r="AT78" i="14" s="1"/>
  <c r="AL235" i="14"/>
  <c r="AL241" i="14" s="1"/>
  <c r="AT235" i="14"/>
  <c r="AT241" i="14" s="1"/>
  <c r="AT167" i="14"/>
  <c r="AL209" i="14"/>
  <c r="AL231" i="14" s="1"/>
  <c r="AL79" i="14"/>
  <c r="AL102" i="14" s="1"/>
  <c r="AL273" i="14"/>
  <c r="AT273" i="14"/>
  <c r="AL155" i="14"/>
  <c r="AL157" i="14" s="1"/>
  <c r="AT155" i="14"/>
  <c r="AT157" i="14" s="1"/>
  <c r="H21" i="3"/>
  <c r="V20" i="3"/>
  <c r="V19" i="3"/>
  <c r="H19" i="3"/>
  <c r="V18" i="3"/>
  <c r="V17" i="3"/>
  <c r="H17" i="3"/>
  <c r="V16" i="3"/>
  <c r="V15" i="3"/>
  <c r="H15" i="3"/>
  <c r="W21" i="3" s="1"/>
  <c r="V14" i="3"/>
  <c r="H14" i="3"/>
  <c r="V13" i="3"/>
  <c r="H13" i="3"/>
  <c r="AL274" i="14" l="1"/>
  <c r="AL276" i="14" s="1"/>
  <c r="AT274" i="14"/>
  <c r="AT276" i="14" s="1"/>
  <c r="AT278" i="14"/>
  <c r="AT285" i="14" s="1"/>
  <c r="AL242" i="14"/>
  <c r="AL255" i="14" s="1"/>
  <c r="AT256" i="14"/>
  <c r="AT268" i="14" s="1"/>
  <c r="AT186" i="14"/>
  <c r="AT197" i="14" s="1"/>
  <c r="AL186" i="14"/>
  <c r="AL197" i="14" s="1"/>
  <c r="AL159" i="14"/>
  <c r="AL165" i="14" s="1"/>
  <c r="AL232" i="14"/>
  <c r="AL234" i="14" s="1"/>
  <c r="AT232" i="14"/>
  <c r="AT234" i="14" s="1"/>
  <c r="AT204" i="14"/>
  <c r="AT208" i="14" s="1"/>
  <c r="AT201" i="14"/>
  <c r="AT203" i="14" s="1"/>
  <c r="AT166" i="14"/>
  <c r="AT184" i="14" s="1"/>
  <c r="AT159" i="14"/>
  <c r="AT165" i="14" s="1"/>
  <c r="AT152" i="14"/>
  <c r="AT154" i="14" s="1"/>
  <c r="AT146" i="14"/>
  <c r="AT151" i="14" s="1"/>
  <c r="AL146" i="14"/>
  <c r="AL151" i="14" s="1"/>
  <c r="AT140" i="14"/>
  <c r="AT145" i="14" s="1"/>
  <c r="AT52" i="14"/>
  <c r="AT61" i="14" s="1"/>
  <c r="AT119" i="14"/>
  <c r="AT123" i="14" s="1"/>
  <c r="AL52" i="14"/>
  <c r="AL61" i="14" s="1"/>
  <c r="AT135" i="14"/>
  <c r="AT137" i="14" s="1"/>
  <c r="AL135" i="14"/>
  <c r="AL137" i="14" s="1"/>
  <c r="AT130" i="14"/>
  <c r="AT133" i="14" s="1"/>
  <c r="AT103" i="14"/>
  <c r="AT108" i="14" s="1"/>
  <c r="AT125" i="14"/>
  <c r="AT129" i="14" s="1"/>
  <c r="AL103" i="14"/>
  <c r="AL108" i="14" s="1"/>
  <c r="AL119" i="14"/>
  <c r="AL123" i="14" s="1"/>
  <c r="AT109" i="14"/>
  <c r="AT118" i="14" s="1"/>
  <c r="AT62" i="14"/>
  <c r="AT65" i="14" s="1"/>
  <c r="AL44" i="14"/>
  <c r="AL51" i="14" s="1"/>
  <c r="AT44" i="14"/>
  <c r="AT51" i="14" s="1"/>
  <c r="AT13" i="14"/>
  <c r="AL13" i="14"/>
  <c r="AL43" i="14" s="1"/>
  <c r="AT3" i="14"/>
  <c r="AT12" i="14" s="1"/>
  <c r="AL2" i="14"/>
  <c r="AT2" i="14"/>
  <c r="H9" i="3"/>
  <c r="H37" i="3" s="1"/>
  <c r="V8" i="3"/>
  <c r="V7" i="3"/>
  <c r="H7" i="3"/>
  <c r="V6" i="3"/>
  <c r="V5" i="3"/>
  <c r="H5" i="3"/>
  <c r="V4" i="3"/>
  <c r="V3" i="3"/>
  <c r="H3" i="3"/>
  <c r="W9" i="3" l="1"/>
  <c r="H36" i="3" s="1"/>
  <c r="H38" i="3" s="1"/>
  <c r="N3" i="13"/>
  <c r="N4" i="13"/>
  <c r="N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42" i="13"/>
  <c r="N43" i="13"/>
  <c r="N44" i="13"/>
  <c r="N45" i="13"/>
  <c r="N46" i="13"/>
  <c r="N47" i="13"/>
  <c r="N49" i="13"/>
  <c r="N50" i="13"/>
  <c r="N51" i="13"/>
  <c r="N52" i="13"/>
  <c r="N53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N85" i="13"/>
  <c r="N86" i="13"/>
  <c r="N87" i="13"/>
  <c r="N88" i="13"/>
  <c r="N89" i="13"/>
  <c r="N90" i="13"/>
  <c r="N91" i="13"/>
  <c r="N92" i="13"/>
  <c r="N93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0" i="13"/>
  <c r="N111" i="13"/>
  <c r="N112" i="13"/>
  <c r="N113" i="13"/>
  <c r="N114" i="13"/>
  <c r="N115" i="13"/>
  <c r="N116" i="13"/>
  <c r="N117" i="13"/>
  <c r="N118" i="13"/>
  <c r="N119" i="13"/>
  <c r="N120" i="13"/>
  <c r="N121" i="13"/>
  <c r="N122" i="13"/>
  <c r="N123" i="13"/>
  <c r="N124" i="13"/>
  <c r="N125" i="13"/>
  <c r="N126" i="13"/>
  <c r="N127" i="13"/>
  <c r="N128" i="13"/>
  <c r="N129" i="13"/>
  <c r="N130" i="13"/>
  <c r="N131" i="13"/>
  <c r="N132" i="13"/>
  <c r="N133" i="13"/>
  <c r="N134" i="13"/>
  <c r="N135" i="13"/>
  <c r="N136" i="13"/>
  <c r="N137" i="13"/>
  <c r="N138" i="13"/>
  <c r="N139" i="13"/>
  <c r="N140" i="13"/>
  <c r="N141" i="13"/>
  <c r="N142" i="13"/>
  <c r="N143" i="13"/>
  <c r="N144" i="13"/>
  <c r="N145" i="13"/>
  <c r="N146" i="13"/>
  <c r="N147" i="13"/>
  <c r="N148" i="13"/>
  <c r="N149" i="13"/>
  <c r="N150" i="13"/>
  <c r="N151" i="13"/>
  <c r="N152" i="13"/>
  <c r="N153" i="13"/>
  <c r="N154" i="13"/>
  <c r="N155" i="13"/>
  <c r="N156" i="13"/>
  <c r="N157" i="13"/>
  <c r="N158" i="13"/>
  <c r="N159" i="13"/>
  <c r="N160" i="13"/>
  <c r="N161" i="13"/>
  <c r="N162" i="13"/>
  <c r="N163" i="13"/>
  <c r="N164" i="13"/>
  <c r="N165" i="13"/>
  <c r="N166" i="13"/>
  <c r="N167" i="13"/>
  <c r="N168" i="13"/>
  <c r="N169" i="13"/>
  <c r="N170" i="13"/>
  <c r="N171" i="13"/>
  <c r="N172" i="13"/>
  <c r="N173" i="13"/>
  <c r="N174" i="13"/>
  <c r="N175" i="13"/>
  <c r="N176" i="13"/>
  <c r="N177" i="13"/>
  <c r="N178" i="13"/>
  <c r="N179" i="13"/>
  <c r="N181" i="13"/>
  <c r="N182" i="13"/>
  <c r="N183" i="13"/>
  <c r="N184" i="13"/>
  <c r="N185" i="13"/>
  <c r="N186" i="13"/>
  <c r="N187" i="13"/>
  <c r="N188" i="13"/>
  <c r="N189" i="13"/>
  <c r="N190" i="13"/>
  <c r="N191" i="13"/>
  <c r="N192" i="13"/>
  <c r="N193" i="13"/>
  <c r="N194" i="13"/>
  <c r="N195" i="13"/>
  <c r="N196" i="13"/>
  <c r="N197" i="13"/>
  <c r="N198" i="13"/>
  <c r="N199" i="13"/>
  <c r="N200" i="13"/>
  <c r="N201" i="13"/>
  <c r="N202" i="13"/>
  <c r="N203" i="13"/>
  <c r="N204" i="13"/>
  <c r="N205" i="13"/>
  <c r="N206" i="13"/>
  <c r="N207" i="13"/>
  <c r="N208" i="13"/>
  <c r="N209" i="13"/>
  <c r="N210" i="13"/>
  <c r="N211" i="13"/>
  <c r="N212" i="13"/>
  <c r="N213" i="13"/>
  <c r="N214" i="13"/>
  <c r="N215" i="13"/>
  <c r="N216" i="13"/>
  <c r="N217" i="13"/>
  <c r="N218" i="13"/>
  <c r="N219" i="13"/>
  <c r="N220" i="13"/>
  <c r="N221" i="13"/>
  <c r="N222" i="13"/>
  <c r="N223" i="13"/>
  <c r="N224" i="13"/>
  <c r="N225" i="13"/>
  <c r="N226" i="13"/>
  <c r="N227" i="13"/>
  <c r="N228" i="13"/>
  <c r="N229" i="13"/>
  <c r="N230" i="13"/>
  <c r="N231" i="13"/>
  <c r="N232" i="13"/>
  <c r="N233" i="13"/>
  <c r="N234" i="13"/>
  <c r="N235" i="13"/>
  <c r="N236" i="13"/>
  <c r="N237" i="13"/>
  <c r="N238" i="13"/>
  <c r="N239" i="13"/>
  <c r="N242" i="13"/>
  <c r="N243" i="13"/>
  <c r="N245" i="13"/>
  <c r="N246" i="13"/>
  <c r="N248" i="13"/>
  <c r="N249" i="13"/>
  <c r="N250" i="13"/>
  <c r="N251" i="13"/>
  <c r="N252" i="13"/>
  <c r="N253" i="13"/>
  <c r="N254" i="13"/>
  <c r="N255" i="13"/>
  <c r="N256" i="13"/>
  <c r="N257" i="13"/>
  <c r="N258" i="13"/>
  <c r="N263" i="13"/>
  <c r="N264" i="13"/>
  <c r="AS3" i="13" l="1"/>
  <c r="AS4" i="13"/>
  <c r="AS5" i="13"/>
  <c r="AS6" i="13"/>
  <c r="AS7" i="13"/>
  <c r="AS8" i="13"/>
  <c r="AS9" i="13"/>
  <c r="AS10" i="13"/>
  <c r="AS11" i="13"/>
  <c r="AS12" i="13"/>
  <c r="AS13" i="13"/>
  <c r="AS14" i="13"/>
  <c r="AS15" i="13"/>
  <c r="AS16" i="13"/>
  <c r="AS17" i="13"/>
  <c r="AS18" i="13"/>
  <c r="AS19" i="13"/>
  <c r="AS20" i="13"/>
  <c r="AS21" i="13"/>
  <c r="AS22" i="13"/>
  <c r="AS23" i="13"/>
  <c r="AS24" i="13"/>
  <c r="AS25" i="13"/>
  <c r="AS26" i="13"/>
  <c r="AS27" i="13"/>
  <c r="AS28" i="13"/>
  <c r="AS29" i="13"/>
  <c r="AS30" i="13"/>
  <c r="AS31" i="13"/>
  <c r="AS32" i="13"/>
  <c r="AS33" i="13"/>
  <c r="AS34" i="13"/>
  <c r="AS35" i="13"/>
  <c r="AS36" i="13"/>
  <c r="AS37" i="13"/>
  <c r="AS38" i="13"/>
  <c r="AS39" i="13"/>
  <c r="AS40" i="13"/>
  <c r="AS41" i="13"/>
  <c r="AS42" i="13"/>
  <c r="AS43" i="13"/>
  <c r="AS44" i="13"/>
  <c r="AS45" i="13"/>
  <c r="AS46" i="13"/>
  <c r="AS47" i="13"/>
  <c r="AS48" i="13"/>
  <c r="AS49" i="13"/>
  <c r="AS50" i="13"/>
  <c r="AS51" i="13"/>
  <c r="AS52" i="13"/>
  <c r="AS53" i="13"/>
  <c r="AS54" i="13"/>
  <c r="AS55" i="13"/>
  <c r="AS56" i="13"/>
  <c r="AS57" i="13"/>
  <c r="AS58" i="13"/>
  <c r="AS59" i="13"/>
  <c r="AS60" i="13"/>
  <c r="AS61" i="13"/>
  <c r="AS62" i="13"/>
  <c r="AS63" i="13"/>
  <c r="AS64" i="13"/>
  <c r="AS65" i="13"/>
  <c r="AS66" i="13"/>
  <c r="AS67" i="13"/>
  <c r="AS68" i="13"/>
  <c r="AS69" i="13"/>
  <c r="AS70" i="13"/>
  <c r="AS71" i="13"/>
  <c r="AS72" i="13"/>
  <c r="AS73" i="13"/>
  <c r="AS74" i="13"/>
  <c r="AS75" i="13"/>
  <c r="AS76" i="13"/>
  <c r="AS77" i="13"/>
  <c r="AS78" i="13"/>
  <c r="AS79" i="13"/>
  <c r="AS80" i="13"/>
  <c r="AS81" i="13"/>
  <c r="AS82" i="13"/>
  <c r="AS83" i="13"/>
  <c r="AS84" i="13"/>
  <c r="AS85" i="13"/>
  <c r="AS86" i="13"/>
  <c r="AS87" i="13"/>
  <c r="AS88" i="13"/>
  <c r="AS89" i="13"/>
  <c r="AS90" i="13"/>
  <c r="AS91" i="13"/>
  <c r="AS92" i="13"/>
  <c r="AS93" i="13"/>
  <c r="AS94" i="13"/>
  <c r="AS95" i="13"/>
  <c r="AS96" i="13"/>
  <c r="AS97" i="13"/>
  <c r="AS98" i="13"/>
  <c r="AS99" i="13"/>
  <c r="AS100" i="13"/>
  <c r="AS101" i="13"/>
  <c r="AS102" i="13"/>
  <c r="AS103" i="13"/>
  <c r="AS104" i="13"/>
  <c r="AS105" i="13"/>
  <c r="AS106" i="13"/>
  <c r="AS107" i="13"/>
  <c r="AS108" i="13"/>
  <c r="AS109" i="13"/>
  <c r="AS110" i="13"/>
  <c r="AS111" i="13"/>
  <c r="AS112" i="13"/>
  <c r="AS113" i="13"/>
  <c r="AS114" i="13"/>
  <c r="AS115" i="13"/>
  <c r="AS116" i="13"/>
  <c r="AS117" i="13"/>
  <c r="AS118" i="13"/>
  <c r="AS119" i="13"/>
  <c r="AS120" i="13"/>
  <c r="AS121" i="13"/>
  <c r="AS122" i="13"/>
  <c r="AS123" i="13"/>
  <c r="AS124" i="13"/>
  <c r="AS125" i="13"/>
  <c r="AS126" i="13"/>
  <c r="AS127" i="13"/>
  <c r="AS128" i="13"/>
  <c r="AS129" i="13"/>
  <c r="AS130" i="13"/>
  <c r="AS131" i="13"/>
  <c r="AS132" i="13"/>
  <c r="AS133" i="13"/>
  <c r="AS134" i="13"/>
  <c r="AS135" i="13"/>
  <c r="AS136" i="13"/>
  <c r="AS137" i="13"/>
  <c r="AS138" i="13"/>
  <c r="AS139" i="13"/>
  <c r="AS140" i="13"/>
  <c r="AS141" i="13"/>
  <c r="AS142" i="13"/>
  <c r="AS143" i="13"/>
  <c r="AS144" i="13"/>
  <c r="AS145" i="13"/>
  <c r="AS146" i="13"/>
  <c r="AS147" i="13"/>
  <c r="AS148" i="13"/>
  <c r="AS149" i="13"/>
  <c r="AS150" i="13"/>
  <c r="AS151" i="13"/>
  <c r="AS152" i="13"/>
  <c r="AS153" i="13"/>
  <c r="AS154" i="13"/>
  <c r="AS155" i="13"/>
  <c r="AS156" i="13"/>
  <c r="AS157" i="13"/>
  <c r="AS158" i="13"/>
  <c r="AS159" i="13"/>
  <c r="AS160" i="13"/>
  <c r="AS161" i="13"/>
  <c r="AS162" i="13"/>
  <c r="AS163" i="13"/>
  <c r="AS164" i="13"/>
  <c r="AS165" i="13"/>
  <c r="AS166" i="13"/>
  <c r="AS167" i="13"/>
  <c r="AS168" i="13"/>
  <c r="AS169" i="13"/>
  <c r="AS170" i="13"/>
  <c r="AS171" i="13"/>
  <c r="AS172" i="13"/>
  <c r="AS173" i="13"/>
  <c r="AS174" i="13"/>
  <c r="AS175" i="13"/>
  <c r="AS176" i="13"/>
  <c r="AS177" i="13"/>
  <c r="AS178" i="13"/>
  <c r="AS179" i="13"/>
  <c r="AS180" i="13"/>
  <c r="AS181" i="13"/>
  <c r="AS182" i="13"/>
  <c r="AS183" i="13"/>
  <c r="AS184" i="13"/>
  <c r="AS185" i="13"/>
  <c r="AS186" i="13"/>
  <c r="AS187" i="13"/>
  <c r="AS188" i="13"/>
  <c r="AS189" i="13"/>
  <c r="AS190" i="13"/>
  <c r="AS191" i="13"/>
  <c r="AS192" i="13"/>
  <c r="AS193" i="13"/>
  <c r="AS194" i="13"/>
  <c r="AS195" i="13"/>
  <c r="AS196" i="13"/>
  <c r="AS197" i="13"/>
  <c r="AS198" i="13"/>
  <c r="AS199" i="13"/>
  <c r="AS200" i="13"/>
  <c r="AS201" i="13"/>
  <c r="AS202" i="13"/>
  <c r="AS203" i="13"/>
  <c r="AS204" i="13"/>
  <c r="AS205" i="13"/>
  <c r="AS206" i="13"/>
  <c r="AS207" i="13"/>
  <c r="AS208" i="13"/>
  <c r="AS209" i="13"/>
  <c r="AS210" i="13"/>
  <c r="AS211" i="13"/>
  <c r="AS212" i="13"/>
  <c r="AS213" i="13"/>
  <c r="AS214" i="13"/>
  <c r="AS215" i="13"/>
  <c r="AS216" i="13"/>
  <c r="AS217" i="13"/>
  <c r="AS218" i="13"/>
  <c r="AS219" i="13"/>
  <c r="AS220" i="13"/>
  <c r="AS221" i="13"/>
  <c r="AS222" i="13"/>
  <c r="AS223" i="13"/>
  <c r="AS224" i="13"/>
  <c r="AS225" i="13"/>
  <c r="AS226" i="13"/>
  <c r="AS227" i="13"/>
  <c r="AS228" i="13"/>
  <c r="AS229" i="13"/>
  <c r="AS230" i="13"/>
  <c r="AS231" i="13"/>
  <c r="AS232" i="13"/>
  <c r="AS233" i="13"/>
  <c r="AS234" i="13"/>
  <c r="AS235" i="13"/>
  <c r="AS236" i="13"/>
  <c r="AS237" i="13"/>
  <c r="AS238" i="13"/>
  <c r="AS239" i="13"/>
  <c r="AS240" i="13"/>
  <c r="AS241" i="13"/>
  <c r="AS242" i="13"/>
  <c r="AS243" i="13"/>
  <c r="AS244" i="13"/>
  <c r="AS245" i="13"/>
  <c r="AS246" i="13"/>
  <c r="AS247" i="13"/>
  <c r="AS248" i="13"/>
  <c r="AS249" i="13"/>
  <c r="AS250" i="13"/>
  <c r="AS251" i="13"/>
  <c r="AS252" i="13"/>
  <c r="AS253" i="13"/>
  <c r="AS254" i="13"/>
  <c r="AS255" i="13"/>
  <c r="AS256" i="13"/>
  <c r="AS257" i="13"/>
  <c r="AS258" i="13"/>
  <c r="AS259" i="13"/>
  <c r="AS260" i="13"/>
  <c r="AS261" i="13"/>
  <c r="AS262" i="13"/>
  <c r="AS263" i="13"/>
  <c r="AS264" i="13"/>
  <c r="AS2" i="13"/>
  <c r="AR3" i="13"/>
  <c r="AR4" i="13"/>
  <c r="AR5" i="13"/>
  <c r="AR6" i="13"/>
  <c r="AR7" i="13"/>
  <c r="AR8" i="13"/>
  <c r="AR9" i="13"/>
  <c r="AR10" i="13"/>
  <c r="AR11" i="13"/>
  <c r="AR12" i="13"/>
  <c r="AR13" i="13"/>
  <c r="AR14" i="13"/>
  <c r="AR15" i="13"/>
  <c r="AR16" i="13"/>
  <c r="AR17" i="13"/>
  <c r="AR18" i="13"/>
  <c r="AR19" i="13"/>
  <c r="AR20" i="13"/>
  <c r="AR21" i="13"/>
  <c r="AR22" i="13"/>
  <c r="AR23" i="13"/>
  <c r="AR24" i="13"/>
  <c r="AR25" i="13"/>
  <c r="AR26" i="13"/>
  <c r="AR27" i="13"/>
  <c r="AR28" i="13"/>
  <c r="AR29" i="13"/>
  <c r="AR30" i="13"/>
  <c r="AR31" i="13"/>
  <c r="AR32" i="13"/>
  <c r="AR33" i="13"/>
  <c r="AR34" i="13"/>
  <c r="AR35" i="13"/>
  <c r="AR36" i="13"/>
  <c r="AR37" i="13"/>
  <c r="AR38" i="13"/>
  <c r="AR39" i="13"/>
  <c r="AR40" i="13"/>
  <c r="AR41" i="13"/>
  <c r="AR42" i="13"/>
  <c r="AR43" i="13"/>
  <c r="AR44" i="13"/>
  <c r="AR45" i="13"/>
  <c r="AR46" i="13"/>
  <c r="AR47" i="13"/>
  <c r="AR48" i="13"/>
  <c r="AR49" i="13"/>
  <c r="AR50" i="13"/>
  <c r="AR51" i="13"/>
  <c r="AR52" i="13"/>
  <c r="AR53" i="13"/>
  <c r="AR54" i="13"/>
  <c r="AR55" i="13"/>
  <c r="AR56" i="13"/>
  <c r="AR57" i="13"/>
  <c r="AR58" i="13"/>
  <c r="AR59" i="13"/>
  <c r="AR60" i="13"/>
  <c r="AR61" i="13"/>
  <c r="AR62" i="13"/>
  <c r="AR63" i="13"/>
  <c r="AR64" i="13"/>
  <c r="AR65" i="13"/>
  <c r="AR66" i="13"/>
  <c r="AR67" i="13"/>
  <c r="AR68" i="13"/>
  <c r="AR69" i="13"/>
  <c r="AR70" i="13"/>
  <c r="AR71" i="13"/>
  <c r="AR72" i="13"/>
  <c r="AR73" i="13"/>
  <c r="AR74" i="13"/>
  <c r="AR75" i="13"/>
  <c r="AR76" i="13"/>
  <c r="AR77" i="13"/>
  <c r="AR78" i="13"/>
  <c r="AR79" i="13"/>
  <c r="AR80" i="13"/>
  <c r="AR81" i="13"/>
  <c r="AR82" i="13"/>
  <c r="AR83" i="13"/>
  <c r="AR84" i="13"/>
  <c r="AR85" i="13"/>
  <c r="AR86" i="13"/>
  <c r="AR87" i="13"/>
  <c r="AR88" i="13"/>
  <c r="AR89" i="13"/>
  <c r="AR90" i="13"/>
  <c r="AR91" i="13"/>
  <c r="AR92" i="13"/>
  <c r="AR93" i="13"/>
  <c r="AR94" i="13"/>
  <c r="AR95" i="13"/>
  <c r="AR96" i="13"/>
  <c r="AR97" i="13"/>
  <c r="AR98" i="13"/>
  <c r="AR99" i="13"/>
  <c r="AR100" i="13"/>
  <c r="AR101" i="13"/>
  <c r="AR102" i="13"/>
  <c r="AR103" i="13"/>
  <c r="AR104" i="13"/>
  <c r="AR105" i="13"/>
  <c r="AR106" i="13"/>
  <c r="AR107" i="13"/>
  <c r="AR108" i="13"/>
  <c r="AR109" i="13"/>
  <c r="AR110" i="13"/>
  <c r="AR111" i="13"/>
  <c r="AR112" i="13"/>
  <c r="AR113" i="13"/>
  <c r="AR114" i="13"/>
  <c r="AR115" i="13"/>
  <c r="AR116" i="13"/>
  <c r="AR117" i="13"/>
  <c r="AR118" i="13"/>
  <c r="AR119" i="13"/>
  <c r="AR120" i="13"/>
  <c r="AR121" i="13"/>
  <c r="AR122" i="13"/>
  <c r="AR123" i="13"/>
  <c r="AR124" i="13"/>
  <c r="AR125" i="13"/>
  <c r="AR126" i="13"/>
  <c r="AR127" i="13"/>
  <c r="AR128" i="13"/>
  <c r="AR129" i="13"/>
  <c r="AR130" i="13"/>
  <c r="AR131" i="13"/>
  <c r="AR132" i="13"/>
  <c r="AR133" i="13"/>
  <c r="AR134" i="13"/>
  <c r="AR135" i="13"/>
  <c r="AR136" i="13"/>
  <c r="AR137" i="13"/>
  <c r="AR138" i="13"/>
  <c r="AR139" i="13"/>
  <c r="AR140" i="13"/>
  <c r="AR141" i="13"/>
  <c r="AR142" i="13"/>
  <c r="AR143" i="13"/>
  <c r="AR144" i="13"/>
  <c r="AR145" i="13"/>
  <c r="AR146" i="13"/>
  <c r="AR147" i="13"/>
  <c r="AR148" i="13"/>
  <c r="AR149" i="13"/>
  <c r="AR150" i="13"/>
  <c r="AR151" i="13"/>
  <c r="AR152" i="13"/>
  <c r="AR153" i="13"/>
  <c r="AR154" i="13"/>
  <c r="AR155" i="13"/>
  <c r="AR156" i="13"/>
  <c r="AR157" i="13"/>
  <c r="AR158" i="13"/>
  <c r="AR159" i="13"/>
  <c r="AR160" i="13"/>
  <c r="AR161" i="13"/>
  <c r="AR162" i="13"/>
  <c r="AR163" i="13"/>
  <c r="AR164" i="13"/>
  <c r="AR165" i="13"/>
  <c r="AR166" i="13"/>
  <c r="AR167" i="13"/>
  <c r="AR168" i="13"/>
  <c r="AR169" i="13"/>
  <c r="AR170" i="13"/>
  <c r="AR171" i="13"/>
  <c r="AR172" i="13"/>
  <c r="AR173" i="13"/>
  <c r="AR174" i="13"/>
  <c r="AR175" i="13"/>
  <c r="AR176" i="13"/>
  <c r="AR177" i="13"/>
  <c r="AR178" i="13"/>
  <c r="AR179" i="13"/>
  <c r="AR180" i="13"/>
  <c r="AR181" i="13"/>
  <c r="AR182" i="13"/>
  <c r="AR183" i="13"/>
  <c r="AR184" i="13"/>
  <c r="AR185" i="13"/>
  <c r="AR186" i="13"/>
  <c r="AR187" i="13"/>
  <c r="AR188" i="13"/>
  <c r="AR189" i="13"/>
  <c r="AR190" i="13"/>
  <c r="AR191" i="13"/>
  <c r="AR192" i="13"/>
  <c r="AR193" i="13"/>
  <c r="AR194" i="13"/>
  <c r="AR195" i="13"/>
  <c r="AR196" i="13"/>
  <c r="AR197" i="13"/>
  <c r="AR198" i="13"/>
  <c r="AR199" i="13"/>
  <c r="AR200" i="13"/>
  <c r="AR201" i="13"/>
  <c r="AR202" i="13"/>
  <c r="AR203" i="13"/>
  <c r="AR204" i="13"/>
  <c r="AR205" i="13"/>
  <c r="AR206" i="13"/>
  <c r="AR207" i="13"/>
  <c r="AR208" i="13"/>
  <c r="AR209" i="13"/>
  <c r="AR210" i="13"/>
  <c r="AR211" i="13"/>
  <c r="AR212" i="13"/>
  <c r="AR213" i="13"/>
  <c r="AR214" i="13"/>
  <c r="AR215" i="13"/>
  <c r="AR216" i="13"/>
  <c r="AR217" i="13"/>
  <c r="AR218" i="13"/>
  <c r="AR219" i="13"/>
  <c r="AR220" i="13"/>
  <c r="AR221" i="13"/>
  <c r="AR222" i="13"/>
  <c r="AR223" i="13"/>
  <c r="AR224" i="13"/>
  <c r="AR225" i="13"/>
  <c r="AR226" i="13"/>
  <c r="AR227" i="13"/>
  <c r="AR228" i="13"/>
  <c r="AR229" i="13"/>
  <c r="AR230" i="13"/>
  <c r="AR231" i="13"/>
  <c r="AR232" i="13"/>
  <c r="AR233" i="13"/>
  <c r="AR234" i="13"/>
  <c r="AR235" i="13"/>
  <c r="AR236" i="13"/>
  <c r="AR237" i="13"/>
  <c r="AR238" i="13"/>
  <c r="AR239" i="13"/>
  <c r="AR240" i="13"/>
  <c r="AR241" i="13"/>
  <c r="AR242" i="13"/>
  <c r="AR243" i="13"/>
  <c r="AR244" i="13"/>
  <c r="AR245" i="13"/>
  <c r="AR246" i="13"/>
  <c r="AR247" i="13"/>
  <c r="AR248" i="13"/>
  <c r="AR249" i="13"/>
  <c r="AR250" i="13"/>
  <c r="AR251" i="13"/>
  <c r="AR252" i="13"/>
  <c r="AR253" i="13"/>
  <c r="AR254" i="13"/>
  <c r="AR255" i="13"/>
  <c r="AR256" i="13"/>
  <c r="AR257" i="13"/>
  <c r="AR258" i="13"/>
  <c r="AR259" i="13"/>
  <c r="AR260" i="13"/>
  <c r="AR261" i="13"/>
  <c r="AR262" i="13"/>
  <c r="AR263" i="13"/>
  <c r="AR264" i="13"/>
  <c r="AR265" i="13"/>
  <c r="AR2" i="13"/>
  <c r="AP3" i="13"/>
  <c r="AP4" i="13"/>
  <c r="AP5" i="13"/>
  <c r="AP6" i="13"/>
  <c r="AP7" i="13"/>
  <c r="AP8" i="13"/>
  <c r="AP9" i="13"/>
  <c r="AP10" i="13"/>
  <c r="AP11" i="13"/>
  <c r="AP12" i="13"/>
  <c r="AP13" i="13"/>
  <c r="AP14" i="13"/>
  <c r="AP15" i="13"/>
  <c r="AP16" i="13"/>
  <c r="AP17" i="13"/>
  <c r="AP18" i="13"/>
  <c r="AP19" i="13"/>
  <c r="AP20" i="13"/>
  <c r="AP21" i="13"/>
  <c r="AP22" i="13"/>
  <c r="AP23" i="13"/>
  <c r="AP24" i="13"/>
  <c r="AP25" i="13"/>
  <c r="AP26" i="13"/>
  <c r="AP27" i="13"/>
  <c r="AP28" i="13"/>
  <c r="AP29" i="13"/>
  <c r="AP30" i="13"/>
  <c r="AP31" i="13"/>
  <c r="AP32" i="13"/>
  <c r="AP33" i="13"/>
  <c r="AP34" i="13"/>
  <c r="AP35" i="13"/>
  <c r="AP36" i="13"/>
  <c r="AP37" i="13"/>
  <c r="AP38" i="13"/>
  <c r="AP39" i="13"/>
  <c r="AP40" i="13"/>
  <c r="AP41" i="13"/>
  <c r="AP42" i="13"/>
  <c r="AP43" i="13"/>
  <c r="AP44" i="13"/>
  <c r="AP45" i="13"/>
  <c r="AP46" i="13"/>
  <c r="AP47" i="13"/>
  <c r="AP48" i="13"/>
  <c r="AP49" i="13"/>
  <c r="AP50" i="13"/>
  <c r="AP51" i="13"/>
  <c r="AP52" i="13"/>
  <c r="AP53" i="13"/>
  <c r="AP54" i="13"/>
  <c r="AP55" i="13"/>
  <c r="AP56" i="13"/>
  <c r="AP57" i="13"/>
  <c r="AP58" i="13"/>
  <c r="AP59" i="13"/>
  <c r="AP60" i="13"/>
  <c r="AP61" i="13"/>
  <c r="AP62" i="13"/>
  <c r="AP63" i="13"/>
  <c r="AP64" i="13"/>
  <c r="AP65" i="13"/>
  <c r="AP66" i="13"/>
  <c r="AP67" i="13"/>
  <c r="AP68" i="13"/>
  <c r="AP69" i="13"/>
  <c r="AP70" i="13"/>
  <c r="AP71" i="13"/>
  <c r="AP72" i="13"/>
  <c r="AP73" i="13"/>
  <c r="AP74" i="13"/>
  <c r="AP75" i="13"/>
  <c r="AP76" i="13"/>
  <c r="AP77" i="13"/>
  <c r="AP78" i="13"/>
  <c r="AP79" i="13"/>
  <c r="AP80" i="13"/>
  <c r="AP81" i="13"/>
  <c r="AP82" i="13"/>
  <c r="AP83" i="13"/>
  <c r="AP84" i="13"/>
  <c r="AP85" i="13"/>
  <c r="AP86" i="13"/>
  <c r="AP87" i="13"/>
  <c r="AP88" i="13"/>
  <c r="AP89" i="13"/>
  <c r="AP90" i="13"/>
  <c r="AP91" i="13"/>
  <c r="AP92" i="13"/>
  <c r="AP93" i="13"/>
  <c r="AP94" i="13"/>
  <c r="AP95" i="13"/>
  <c r="AP96" i="13"/>
  <c r="AP97" i="13"/>
  <c r="AP98" i="13"/>
  <c r="AP99" i="13"/>
  <c r="AP100" i="13"/>
  <c r="AP101" i="13"/>
  <c r="AP102" i="13"/>
  <c r="AP103" i="13"/>
  <c r="AP104" i="13"/>
  <c r="AP105" i="13"/>
  <c r="AP106" i="13"/>
  <c r="AP107" i="13"/>
  <c r="AP108" i="13"/>
  <c r="AP109" i="13"/>
  <c r="AP110" i="13"/>
  <c r="AP111" i="13"/>
  <c r="AP112" i="13"/>
  <c r="AP113" i="13"/>
  <c r="AP114" i="13"/>
  <c r="AP115" i="13"/>
  <c r="AP116" i="13"/>
  <c r="AP117" i="13"/>
  <c r="AP118" i="13"/>
  <c r="AP119" i="13"/>
  <c r="AP120" i="13"/>
  <c r="AP121" i="13"/>
  <c r="AP122" i="13"/>
  <c r="AP123" i="13"/>
  <c r="AP124" i="13"/>
  <c r="AP125" i="13"/>
  <c r="AP126" i="13"/>
  <c r="AP127" i="13"/>
  <c r="AP128" i="13"/>
  <c r="AP129" i="13"/>
  <c r="AP130" i="13"/>
  <c r="AP131" i="13"/>
  <c r="AP132" i="13"/>
  <c r="AP133" i="13"/>
  <c r="AP134" i="13"/>
  <c r="AP135" i="13"/>
  <c r="AP136" i="13"/>
  <c r="AP137" i="13"/>
  <c r="AP138" i="13"/>
  <c r="AP139" i="13"/>
  <c r="AP140" i="13"/>
  <c r="AP141" i="13"/>
  <c r="AP142" i="13"/>
  <c r="AP143" i="13"/>
  <c r="AP144" i="13"/>
  <c r="AP145" i="13"/>
  <c r="AP146" i="13"/>
  <c r="AP147" i="13"/>
  <c r="AP148" i="13"/>
  <c r="AP149" i="13"/>
  <c r="AP150" i="13"/>
  <c r="AP151" i="13"/>
  <c r="AP152" i="13"/>
  <c r="AP153" i="13"/>
  <c r="AP154" i="13"/>
  <c r="AP155" i="13"/>
  <c r="AP156" i="13"/>
  <c r="AP157" i="13"/>
  <c r="AP158" i="13"/>
  <c r="AP159" i="13"/>
  <c r="AP160" i="13"/>
  <c r="AP161" i="13"/>
  <c r="AP162" i="13"/>
  <c r="AP163" i="13"/>
  <c r="AP164" i="13"/>
  <c r="AP165" i="13"/>
  <c r="AP166" i="13"/>
  <c r="AP167" i="13"/>
  <c r="AP168" i="13"/>
  <c r="AP169" i="13"/>
  <c r="AP170" i="13"/>
  <c r="AP171" i="13"/>
  <c r="AP172" i="13"/>
  <c r="AP173" i="13"/>
  <c r="AP174" i="13"/>
  <c r="AP175" i="13"/>
  <c r="AP176" i="13"/>
  <c r="AP177" i="13"/>
  <c r="AP178" i="13"/>
  <c r="AP179" i="13"/>
  <c r="AP180" i="13"/>
  <c r="AP181" i="13"/>
  <c r="AP182" i="13"/>
  <c r="AP183" i="13"/>
  <c r="AP184" i="13"/>
  <c r="AP185" i="13"/>
  <c r="AP186" i="13"/>
  <c r="AP187" i="13"/>
  <c r="AP188" i="13"/>
  <c r="AP189" i="13"/>
  <c r="AP190" i="13"/>
  <c r="AP191" i="13"/>
  <c r="AP192" i="13"/>
  <c r="AP193" i="13"/>
  <c r="AP194" i="13"/>
  <c r="AP195" i="13"/>
  <c r="AP196" i="13"/>
  <c r="AP197" i="13"/>
  <c r="AP198" i="13"/>
  <c r="AP199" i="13"/>
  <c r="AP200" i="13"/>
  <c r="AP201" i="13"/>
  <c r="AP202" i="13"/>
  <c r="AP203" i="13"/>
  <c r="AP204" i="13"/>
  <c r="AP205" i="13"/>
  <c r="AP206" i="13"/>
  <c r="AP207" i="13"/>
  <c r="AP208" i="13"/>
  <c r="AP209" i="13"/>
  <c r="AP210" i="13"/>
  <c r="AP211" i="13"/>
  <c r="AP212" i="13"/>
  <c r="AP213" i="13"/>
  <c r="AP214" i="13"/>
  <c r="AP215" i="13"/>
  <c r="AP216" i="13"/>
  <c r="AP217" i="13"/>
  <c r="AP218" i="13"/>
  <c r="AP219" i="13"/>
  <c r="AP220" i="13"/>
  <c r="AP221" i="13"/>
  <c r="AP222" i="13"/>
  <c r="AP223" i="13"/>
  <c r="AP224" i="13"/>
  <c r="AP225" i="13"/>
  <c r="AP226" i="13"/>
  <c r="AP227" i="13"/>
  <c r="AP228" i="13"/>
  <c r="AP229" i="13"/>
  <c r="AP230" i="13"/>
  <c r="AP231" i="13"/>
  <c r="AP232" i="13"/>
  <c r="AP233" i="13"/>
  <c r="AP234" i="13"/>
  <c r="AP235" i="13"/>
  <c r="AP236" i="13"/>
  <c r="AP237" i="13"/>
  <c r="AP238" i="13"/>
  <c r="AP239" i="13"/>
  <c r="AP240" i="13"/>
  <c r="AP241" i="13"/>
  <c r="AP242" i="13"/>
  <c r="AP243" i="13"/>
  <c r="AP244" i="13"/>
  <c r="AP245" i="13"/>
  <c r="AP246" i="13"/>
  <c r="AP247" i="13"/>
  <c r="AP248" i="13"/>
  <c r="AP249" i="13"/>
  <c r="AP250" i="13"/>
  <c r="AP251" i="13"/>
  <c r="AP252" i="13"/>
  <c r="AP253" i="13"/>
  <c r="AP254" i="13"/>
  <c r="AP255" i="13"/>
  <c r="AP256" i="13"/>
  <c r="AP257" i="13"/>
  <c r="AP258" i="13"/>
  <c r="AP259" i="13"/>
  <c r="AP260" i="13"/>
  <c r="AP261" i="13"/>
  <c r="AP262" i="13"/>
  <c r="AP263" i="13"/>
  <c r="AP264" i="13"/>
  <c r="AP2" i="13"/>
  <c r="AO9" i="13"/>
  <c r="AO10" i="13"/>
  <c r="AO11" i="13"/>
  <c r="AO12" i="13"/>
  <c r="AO13" i="13"/>
  <c r="AO14" i="13"/>
  <c r="AO15" i="13"/>
  <c r="AO16" i="13"/>
  <c r="AO17" i="13"/>
  <c r="AO18" i="13"/>
  <c r="AO19" i="13"/>
  <c r="AO20" i="13"/>
  <c r="AO21" i="13"/>
  <c r="AO22" i="13"/>
  <c r="AO23" i="13"/>
  <c r="AO24" i="13"/>
  <c r="AO25" i="13"/>
  <c r="AO26" i="13"/>
  <c r="AO27" i="13"/>
  <c r="AO28" i="13"/>
  <c r="AO29" i="13"/>
  <c r="AO30" i="13"/>
  <c r="AO31" i="13"/>
  <c r="AO32" i="13"/>
  <c r="AO33" i="13"/>
  <c r="AO34" i="13"/>
  <c r="AO35" i="13"/>
  <c r="AO36" i="13"/>
  <c r="AO37" i="13"/>
  <c r="AO38" i="13"/>
  <c r="AO39" i="13"/>
  <c r="AO40" i="13"/>
  <c r="AO41" i="13"/>
  <c r="AO42" i="13"/>
  <c r="AO43" i="13"/>
  <c r="AO44" i="13"/>
  <c r="AO45" i="13"/>
  <c r="AO46" i="13"/>
  <c r="AO47" i="13"/>
  <c r="AO48" i="13"/>
  <c r="AO49" i="13"/>
  <c r="AO50" i="13"/>
  <c r="AO51" i="13"/>
  <c r="AO52" i="13"/>
  <c r="AO53" i="13"/>
  <c r="AO54" i="13"/>
  <c r="AO55" i="13"/>
  <c r="AO56" i="13"/>
  <c r="AO57" i="13"/>
  <c r="AO58" i="13"/>
  <c r="AO59" i="13"/>
  <c r="AO60" i="13"/>
  <c r="AO61" i="13"/>
  <c r="AO62" i="13"/>
  <c r="AO63" i="13"/>
  <c r="AO64" i="13"/>
  <c r="AO65" i="13"/>
  <c r="AO66" i="13"/>
  <c r="AO67" i="13"/>
  <c r="AO68" i="13"/>
  <c r="AO69" i="13"/>
  <c r="AO70" i="13"/>
  <c r="AO71" i="13"/>
  <c r="AO72" i="13"/>
  <c r="AO73" i="13"/>
  <c r="AO74" i="13"/>
  <c r="AO75" i="13"/>
  <c r="AO76" i="13"/>
  <c r="AO77" i="13"/>
  <c r="AO78" i="13"/>
  <c r="AO79" i="13"/>
  <c r="AO80" i="13"/>
  <c r="AO81" i="13"/>
  <c r="AO82" i="13"/>
  <c r="AO83" i="13"/>
  <c r="AO84" i="13"/>
  <c r="AO85" i="13"/>
  <c r="AO86" i="13"/>
  <c r="AO87" i="13"/>
  <c r="AO88" i="13"/>
  <c r="AO89" i="13"/>
  <c r="AO90" i="13"/>
  <c r="AO91" i="13"/>
  <c r="AO92" i="13"/>
  <c r="AO93" i="13"/>
  <c r="AO94" i="13"/>
  <c r="AO95" i="13"/>
  <c r="AO96" i="13"/>
  <c r="AO97" i="13"/>
  <c r="AO98" i="13"/>
  <c r="AO99" i="13"/>
  <c r="AO100" i="13"/>
  <c r="AO101" i="13"/>
  <c r="AO102" i="13"/>
  <c r="AO103" i="13"/>
  <c r="AO104" i="13"/>
  <c r="AO105" i="13"/>
  <c r="AO106" i="13"/>
  <c r="AO107" i="13"/>
  <c r="AO108" i="13"/>
  <c r="AO109" i="13"/>
  <c r="AO110" i="13"/>
  <c r="AO111" i="13"/>
  <c r="AO112" i="13"/>
  <c r="AO113" i="13"/>
  <c r="AO114" i="13"/>
  <c r="AO115" i="13"/>
  <c r="AO116" i="13"/>
  <c r="AO117" i="13"/>
  <c r="AO118" i="13"/>
  <c r="AO119" i="13"/>
  <c r="AO120" i="13"/>
  <c r="AO121" i="13"/>
  <c r="AO122" i="13"/>
  <c r="AO123" i="13"/>
  <c r="AO124" i="13"/>
  <c r="AO125" i="13"/>
  <c r="AO126" i="13"/>
  <c r="AO127" i="13"/>
  <c r="AO128" i="13"/>
  <c r="AO129" i="13"/>
  <c r="AO130" i="13"/>
  <c r="AO131" i="13"/>
  <c r="AO132" i="13"/>
  <c r="AO133" i="13"/>
  <c r="AO134" i="13"/>
  <c r="AO135" i="13"/>
  <c r="AO136" i="13"/>
  <c r="AO137" i="13"/>
  <c r="AO138" i="13"/>
  <c r="AO139" i="13"/>
  <c r="AO140" i="13"/>
  <c r="AO141" i="13"/>
  <c r="AO142" i="13"/>
  <c r="AO143" i="13"/>
  <c r="AO144" i="13"/>
  <c r="AO145" i="13"/>
  <c r="AO146" i="13"/>
  <c r="AO147" i="13"/>
  <c r="AO148" i="13"/>
  <c r="AO149" i="13"/>
  <c r="AO150" i="13"/>
  <c r="AO151" i="13"/>
  <c r="AO152" i="13"/>
  <c r="AO153" i="13"/>
  <c r="AO154" i="13"/>
  <c r="AO155" i="13"/>
  <c r="AO156" i="13"/>
  <c r="AO157" i="13"/>
  <c r="AO158" i="13"/>
  <c r="AO159" i="13"/>
  <c r="AO160" i="13"/>
  <c r="AO161" i="13"/>
  <c r="AO162" i="13"/>
  <c r="AO163" i="13"/>
  <c r="AO164" i="13"/>
  <c r="AO165" i="13"/>
  <c r="AO166" i="13"/>
  <c r="AO167" i="13"/>
  <c r="AO168" i="13"/>
  <c r="AO169" i="13"/>
  <c r="AO170" i="13"/>
  <c r="AO171" i="13"/>
  <c r="AO172" i="13"/>
  <c r="AO173" i="13"/>
  <c r="AO174" i="13"/>
  <c r="AO175" i="13"/>
  <c r="AO176" i="13"/>
  <c r="AO177" i="13"/>
  <c r="AO178" i="13"/>
  <c r="AO179" i="13"/>
  <c r="AO180" i="13"/>
  <c r="AO181" i="13"/>
  <c r="AO182" i="13"/>
  <c r="AO183" i="13"/>
  <c r="AO184" i="13"/>
  <c r="AO185" i="13"/>
  <c r="AO186" i="13"/>
  <c r="AO187" i="13"/>
  <c r="AO188" i="13"/>
  <c r="AO189" i="13"/>
  <c r="AO190" i="13"/>
  <c r="AO191" i="13"/>
  <c r="AO192" i="13"/>
  <c r="AO193" i="13"/>
  <c r="AO194" i="13"/>
  <c r="AO195" i="13"/>
  <c r="AO196" i="13"/>
  <c r="AO197" i="13"/>
  <c r="AO198" i="13"/>
  <c r="AO199" i="13"/>
  <c r="AO200" i="13"/>
  <c r="AO201" i="13"/>
  <c r="AO202" i="13"/>
  <c r="AO203" i="13"/>
  <c r="AO204" i="13"/>
  <c r="AO205" i="13"/>
  <c r="AO206" i="13"/>
  <c r="AO207" i="13"/>
  <c r="AO208" i="13"/>
  <c r="AO209" i="13"/>
  <c r="AO210" i="13"/>
  <c r="AO211" i="13"/>
  <c r="AO212" i="13"/>
  <c r="AO213" i="13"/>
  <c r="AO214" i="13"/>
  <c r="AO215" i="13"/>
  <c r="AO216" i="13"/>
  <c r="AO217" i="13"/>
  <c r="AO218" i="13"/>
  <c r="AO219" i="13"/>
  <c r="AO220" i="13"/>
  <c r="AO221" i="13"/>
  <c r="AO222" i="13"/>
  <c r="AO223" i="13"/>
  <c r="AO224" i="13"/>
  <c r="AO225" i="13"/>
  <c r="AO226" i="13"/>
  <c r="AO227" i="13"/>
  <c r="AO228" i="13"/>
  <c r="AO229" i="13"/>
  <c r="AO230" i="13"/>
  <c r="AO231" i="13"/>
  <c r="AO232" i="13"/>
  <c r="AO233" i="13"/>
  <c r="AO234" i="13"/>
  <c r="AO235" i="13"/>
  <c r="AO236" i="13"/>
  <c r="AO237" i="13"/>
  <c r="AO238" i="13"/>
  <c r="AO239" i="13"/>
  <c r="AO240" i="13"/>
  <c r="AO241" i="13"/>
  <c r="AO242" i="13"/>
  <c r="AO243" i="13"/>
  <c r="AO244" i="13"/>
  <c r="AO245" i="13"/>
  <c r="AO246" i="13"/>
  <c r="AO247" i="13"/>
  <c r="AO248" i="13"/>
  <c r="AO249" i="13"/>
  <c r="AO250" i="13"/>
  <c r="AO251" i="13"/>
  <c r="AO252" i="13"/>
  <c r="AO253" i="13"/>
  <c r="AO254" i="13"/>
  <c r="AO255" i="13"/>
  <c r="AO256" i="13"/>
  <c r="AO257" i="13"/>
  <c r="AO258" i="13"/>
  <c r="AO259" i="13"/>
  <c r="AO260" i="13"/>
  <c r="AO261" i="13"/>
  <c r="AO262" i="13"/>
  <c r="AO263" i="13"/>
  <c r="AO264" i="13"/>
  <c r="AO265" i="13"/>
  <c r="AO3" i="13"/>
  <c r="AO4" i="13"/>
  <c r="AO5" i="13"/>
  <c r="AO6" i="13"/>
  <c r="AO7" i="13"/>
  <c r="AO8" i="13"/>
  <c r="AO2" i="13"/>
  <c r="AI3" i="13"/>
  <c r="AI4" i="13"/>
  <c r="AI5" i="13"/>
  <c r="AI6" i="13"/>
  <c r="AI7" i="13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I46" i="13"/>
  <c r="AI47" i="13"/>
  <c r="AI48" i="13"/>
  <c r="AI49" i="13"/>
  <c r="AI50" i="13"/>
  <c r="AI51" i="13"/>
  <c r="AI52" i="13"/>
  <c r="AI53" i="13"/>
  <c r="AI54" i="13"/>
  <c r="AI55" i="13"/>
  <c r="AI56" i="13"/>
  <c r="AI57" i="13"/>
  <c r="AI58" i="13"/>
  <c r="AI59" i="13"/>
  <c r="AI60" i="13"/>
  <c r="AI61" i="13"/>
  <c r="AI62" i="13"/>
  <c r="AI63" i="13"/>
  <c r="AI64" i="13"/>
  <c r="AI65" i="13"/>
  <c r="AI66" i="13"/>
  <c r="AI67" i="13"/>
  <c r="AI68" i="13"/>
  <c r="AI69" i="13"/>
  <c r="AI70" i="13"/>
  <c r="AI71" i="13"/>
  <c r="AI72" i="13"/>
  <c r="AI73" i="13"/>
  <c r="AI74" i="13"/>
  <c r="AI75" i="13"/>
  <c r="AI76" i="13"/>
  <c r="AI77" i="13"/>
  <c r="AI78" i="13"/>
  <c r="AI79" i="13"/>
  <c r="AI80" i="13"/>
  <c r="AI81" i="13"/>
  <c r="AI82" i="13"/>
  <c r="AI83" i="13"/>
  <c r="AI84" i="13"/>
  <c r="AI85" i="13"/>
  <c r="AI86" i="13"/>
  <c r="AI87" i="13"/>
  <c r="AI88" i="13"/>
  <c r="AI89" i="13"/>
  <c r="AI90" i="13"/>
  <c r="AI91" i="13"/>
  <c r="AI92" i="13"/>
  <c r="AI93" i="13"/>
  <c r="AI94" i="13"/>
  <c r="AI95" i="13"/>
  <c r="AI96" i="13"/>
  <c r="AI97" i="13"/>
  <c r="AI98" i="13"/>
  <c r="AI99" i="13"/>
  <c r="AI100" i="13"/>
  <c r="AI101" i="13"/>
  <c r="AI102" i="13"/>
  <c r="AI103" i="13"/>
  <c r="AI104" i="13"/>
  <c r="AI105" i="13"/>
  <c r="AI106" i="13"/>
  <c r="AI107" i="13"/>
  <c r="AI108" i="13"/>
  <c r="AI109" i="13"/>
  <c r="AI110" i="13"/>
  <c r="AI111" i="13"/>
  <c r="AI112" i="13"/>
  <c r="AI113" i="13"/>
  <c r="AI114" i="13"/>
  <c r="AI115" i="13"/>
  <c r="AI116" i="13"/>
  <c r="AI117" i="13"/>
  <c r="AI118" i="13"/>
  <c r="AI119" i="13"/>
  <c r="AI120" i="13"/>
  <c r="AI121" i="13"/>
  <c r="AI122" i="13"/>
  <c r="AI123" i="13"/>
  <c r="AI124" i="13"/>
  <c r="AI125" i="13"/>
  <c r="AI126" i="13"/>
  <c r="AI127" i="13"/>
  <c r="AI128" i="13"/>
  <c r="AI129" i="13"/>
  <c r="AI130" i="13"/>
  <c r="AI131" i="13"/>
  <c r="AI132" i="13"/>
  <c r="AI133" i="13"/>
  <c r="AI134" i="13"/>
  <c r="AI135" i="13"/>
  <c r="AI136" i="13"/>
  <c r="AI137" i="13"/>
  <c r="AI138" i="13"/>
  <c r="AI139" i="13"/>
  <c r="AI140" i="13"/>
  <c r="AI141" i="13"/>
  <c r="AI142" i="13"/>
  <c r="AI143" i="13"/>
  <c r="AI144" i="13"/>
  <c r="AI145" i="13"/>
  <c r="AI146" i="13"/>
  <c r="AI147" i="13"/>
  <c r="AI148" i="13"/>
  <c r="AI149" i="13"/>
  <c r="AI150" i="13"/>
  <c r="AI151" i="13"/>
  <c r="AI152" i="13"/>
  <c r="AI153" i="13"/>
  <c r="AI154" i="13"/>
  <c r="AI155" i="13"/>
  <c r="AI156" i="13"/>
  <c r="AI157" i="13"/>
  <c r="AI158" i="13"/>
  <c r="AI159" i="13"/>
  <c r="AI160" i="13"/>
  <c r="AI161" i="13"/>
  <c r="AI162" i="13"/>
  <c r="AI163" i="13"/>
  <c r="AI164" i="13"/>
  <c r="AI165" i="13"/>
  <c r="AI166" i="13"/>
  <c r="AI167" i="13"/>
  <c r="AI168" i="13"/>
  <c r="AI169" i="13"/>
  <c r="AI170" i="13"/>
  <c r="AI171" i="13"/>
  <c r="AI172" i="13"/>
  <c r="AI173" i="13"/>
  <c r="AI174" i="13"/>
  <c r="AI175" i="13"/>
  <c r="AI176" i="13"/>
  <c r="AI177" i="13"/>
  <c r="AI178" i="13"/>
  <c r="AI179" i="13"/>
  <c r="AI180" i="13"/>
  <c r="AI181" i="13"/>
  <c r="AI182" i="13"/>
  <c r="AI183" i="13"/>
  <c r="AI184" i="13"/>
  <c r="AI185" i="13"/>
  <c r="AI186" i="13"/>
  <c r="AI187" i="13"/>
  <c r="AI188" i="13"/>
  <c r="AI189" i="13"/>
  <c r="AI190" i="13"/>
  <c r="AI191" i="13"/>
  <c r="AI192" i="13"/>
  <c r="AI193" i="13"/>
  <c r="AI194" i="13"/>
  <c r="AI195" i="13"/>
  <c r="AI196" i="13"/>
  <c r="AI197" i="13"/>
  <c r="AI198" i="13"/>
  <c r="AI199" i="13"/>
  <c r="AI200" i="13"/>
  <c r="AI201" i="13"/>
  <c r="AI202" i="13"/>
  <c r="AI203" i="13"/>
  <c r="AI204" i="13"/>
  <c r="AI205" i="13"/>
  <c r="AI206" i="13"/>
  <c r="AI207" i="13"/>
  <c r="AI208" i="13"/>
  <c r="AI209" i="13"/>
  <c r="AI210" i="13"/>
  <c r="AI211" i="13"/>
  <c r="AI212" i="13"/>
  <c r="AI213" i="13"/>
  <c r="AI214" i="13"/>
  <c r="AI215" i="13"/>
  <c r="AI216" i="13"/>
  <c r="AI217" i="13"/>
  <c r="AI218" i="13"/>
  <c r="AI219" i="13"/>
  <c r="AI220" i="13"/>
  <c r="AI221" i="13"/>
  <c r="AI222" i="13"/>
  <c r="AI223" i="13"/>
  <c r="AI224" i="13"/>
  <c r="AI225" i="13"/>
  <c r="AI226" i="13"/>
  <c r="AI227" i="13"/>
  <c r="AI228" i="13"/>
  <c r="AI229" i="13"/>
  <c r="AI230" i="13"/>
  <c r="AI231" i="13"/>
  <c r="AI232" i="13"/>
  <c r="AI233" i="13"/>
  <c r="AI234" i="13"/>
  <c r="AI235" i="13"/>
  <c r="AI236" i="13"/>
  <c r="AI237" i="13"/>
  <c r="AI238" i="13"/>
  <c r="AI239" i="13"/>
  <c r="AI240" i="13"/>
  <c r="AI241" i="13"/>
  <c r="AI242" i="13"/>
  <c r="AI243" i="13"/>
  <c r="AI244" i="13"/>
  <c r="AI245" i="13"/>
  <c r="AI246" i="13"/>
  <c r="AI247" i="13"/>
  <c r="AI248" i="13"/>
  <c r="AI249" i="13"/>
  <c r="AI250" i="13"/>
  <c r="AI251" i="13"/>
  <c r="AI252" i="13"/>
  <c r="AI253" i="13"/>
  <c r="AI254" i="13"/>
  <c r="AI255" i="13"/>
  <c r="AI256" i="13"/>
  <c r="AI257" i="13"/>
  <c r="AI258" i="13"/>
  <c r="AI259" i="13"/>
  <c r="AI260" i="13"/>
  <c r="AI261" i="13"/>
  <c r="AI262" i="13"/>
  <c r="AI263" i="13"/>
  <c r="AI264" i="13"/>
  <c r="AI2" i="13"/>
  <c r="O265" i="13"/>
  <c r="AP265" i="13" s="1"/>
  <c r="P265" i="13"/>
  <c r="Q265" i="13"/>
  <c r="R265" i="13"/>
  <c r="S265" i="13"/>
  <c r="T265" i="13"/>
  <c r="U265" i="13"/>
  <c r="V265" i="13"/>
  <c r="W265" i="13"/>
  <c r="AS265" i="13" s="1"/>
  <c r="Y3" i="13"/>
  <c r="AK3" i="13" s="1"/>
  <c r="Y4" i="13"/>
  <c r="Y5" i="13"/>
  <c r="AK5" i="13" s="1"/>
  <c r="Y6" i="13"/>
  <c r="AK6" i="13" s="1"/>
  <c r="Y7" i="13"/>
  <c r="AK7" i="13" s="1"/>
  <c r="Y8" i="13"/>
  <c r="AK8" i="13" s="1"/>
  <c r="Y9" i="13"/>
  <c r="Y10" i="13"/>
  <c r="AK10" i="13" s="1"/>
  <c r="Y11" i="13"/>
  <c r="AK11" i="13" s="1"/>
  <c r="Y12" i="13"/>
  <c r="Y13" i="13"/>
  <c r="AK13" i="13" s="1"/>
  <c r="Y14" i="13"/>
  <c r="AK14" i="13" s="1"/>
  <c r="Y15" i="13"/>
  <c r="AK15" i="13" s="1"/>
  <c r="Y16" i="13"/>
  <c r="AK16" i="13" s="1"/>
  <c r="Y17" i="13"/>
  <c r="Y18" i="13"/>
  <c r="AK18" i="13" s="1"/>
  <c r="Y19" i="13"/>
  <c r="AK19" i="13" s="1"/>
  <c r="Y20" i="13"/>
  <c r="Y21" i="13"/>
  <c r="AK21" i="13" s="1"/>
  <c r="Y22" i="13"/>
  <c r="AK22" i="13" s="1"/>
  <c r="Y23" i="13"/>
  <c r="AK23" i="13" s="1"/>
  <c r="Y24" i="13"/>
  <c r="AK24" i="13" s="1"/>
  <c r="Y25" i="13"/>
  <c r="Y26" i="13"/>
  <c r="AK26" i="13" s="1"/>
  <c r="Y27" i="13"/>
  <c r="AK27" i="13" s="1"/>
  <c r="Y28" i="13"/>
  <c r="Y29" i="13"/>
  <c r="AK29" i="13" s="1"/>
  <c r="Y30" i="13"/>
  <c r="AK30" i="13" s="1"/>
  <c r="Y31" i="13"/>
  <c r="AK31" i="13" s="1"/>
  <c r="Y32" i="13"/>
  <c r="AK32" i="13" s="1"/>
  <c r="AT32" i="13" s="1"/>
  <c r="Y33" i="13"/>
  <c r="Y34" i="13"/>
  <c r="AK34" i="13" s="1"/>
  <c r="Y35" i="13"/>
  <c r="AK35" i="13" s="1"/>
  <c r="Y36" i="13"/>
  <c r="Y37" i="13"/>
  <c r="AK37" i="13" s="1"/>
  <c r="Y38" i="13"/>
  <c r="AK38" i="13" s="1"/>
  <c r="Y39" i="13"/>
  <c r="AK39" i="13" s="1"/>
  <c r="Y40" i="13"/>
  <c r="AK40" i="13" s="1"/>
  <c r="Y41" i="13"/>
  <c r="Y42" i="13"/>
  <c r="AK42" i="13" s="1"/>
  <c r="Y43" i="13"/>
  <c r="AK43" i="13" s="1"/>
  <c r="Y44" i="13"/>
  <c r="Y45" i="13"/>
  <c r="AK45" i="13" s="1"/>
  <c r="Y46" i="13"/>
  <c r="AK46" i="13" s="1"/>
  <c r="Y47" i="13"/>
  <c r="AK47" i="13" s="1"/>
  <c r="Y48" i="13"/>
  <c r="AK48" i="13" s="1"/>
  <c r="Y49" i="13"/>
  <c r="Y50" i="13"/>
  <c r="AK50" i="13" s="1"/>
  <c r="Y51" i="13"/>
  <c r="AK51" i="13" s="1"/>
  <c r="Y52" i="13"/>
  <c r="Y53" i="13"/>
  <c r="AK53" i="13" s="1"/>
  <c r="Y54" i="13"/>
  <c r="AK54" i="13" s="1"/>
  <c r="Y55" i="13"/>
  <c r="AK55" i="13" s="1"/>
  <c r="Y56" i="13"/>
  <c r="AK56" i="13" s="1"/>
  <c r="AT56" i="13" s="1"/>
  <c r="Y57" i="13"/>
  <c r="Y58" i="13"/>
  <c r="AK58" i="13" s="1"/>
  <c r="Y59" i="13"/>
  <c r="AK59" i="13" s="1"/>
  <c r="Y60" i="13"/>
  <c r="Y61" i="13"/>
  <c r="AK61" i="13" s="1"/>
  <c r="Y62" i="13"/>
  <c r="AK62" i="13" s="1"/>
  <c r="Y63" i="13"/>
  <c r="AK63" i="13" s="1"/>
  <c r="Y64" i="13"/>
  <c r="AK64" i="13" s="1"/>
  <c r="Y65" i="13"/>
  <c r="Y66" i="13"/>
  <c r="AK66" i="13" s="1"/>
  <c r="Y67" i="13"/>
  <c r="AK67" i="13" s="1"/>
  <c r="Y68" i="13"/>
  <c r="Y69" i="13"/>
  <c r="AK69" i="13" s="1"/>
  <c r="Y70" i="13"/>
  <c r="AK70" i="13" s="1"/>
  <c r="Y71" i="13"/>
  <c r="AK71" i="13" s="1"/>
  <c r="Y72" i="13"/>
  <c r="AK72" i="13" s="1"/>
  <c r="Y73" i="13"/>
  <c r="Y74" i="13"/>
  <c r="AK74" i="13" s="1"/>
  <c r="Y75" i="13"/>
  <c r="AK75" i="13" s="1"/>
  <c r="Y76" i="13"/>
  <c r="Y77" i="13"/>
  <c r="AK77" i="13" s="1"/>
  <c r="Y78" i="13"/>
  <c r="AK78" i="13" s="1"/>
  <c r="Y79" i="13"/>
  <c r="AK79" i="13" s="1"/>
  <c r="Y80" i="13"/>
  <c r="AK80" i="13" s="1"/>
  <c r="Y81" i="13"/>
  <c r="Y82" i="13"/>
  <c r="AK82" i="13" s="1"/>
  <c r="Y83" i="13"/>
  <c r="AK83" i="13" s="1"/>
  <c r="Y84" i="13"/>
  <c r="Y85" i="13"/>
  <c r="AK85" i="13" s="1"/>
  <c r="Y86" i="13"/>
  <c r="AK86" i="13" s="1"/>
  <c r="Y87" i="13"/>
  <c r="AK87" i="13" s="1"/>
  <c r="Y88" i="13"/>
  <c r="AK88" i="13" s="1"/>
  <c r="Y89" i="13"/>
  <c r="Y90" i="13"/>
  <c r="AK90" i="13" s="1"/>
  <c r="Y91" i="13"/>
  <c r="AK91" i="13" s="1"/>
  <c r="Y92" i="13"/>
  <c r="Y93" i="13"/>
  <c r="AK93" i="13" s="1"/>
  <c r="Y94" i="13"/>
  <c r="AK94" i="13" s="1"/>
  <c r="Y95" i="13"/>
  <c r="AK95" i="13" s="1"/>
  <c r="Y96" i="13"/>
  <c r="AK96" i="13" s="1"/>
  <c r="Y97" i="13"/>
  <c r="Y98" i="13"/>
  <c r="AK98" i="13" s="1"/>
  <c r="Y99" i="13"/>
  <c r="AK99" i="13" s="1"/>
  <c r="Y100" i="13"/>
  <c r="Y101" i="13"/>
  <c r="AK101" i="13" s="1"/>
  <c r="Y102" i="13"/>
  <c r="AK102" i="13" s="1"/>
  <c r="Y103" i="13"/>
  <c r="AK103" i="13" s="1"/>
  <c r="Y104" i="13"/>
  <c r="AK104" i="13" s="1"/>
  <c r="Y105" i="13"/>
  <c r="Y106" i="13"/>
  <c r="AK106" i="13" s="1"/>
  <c r="Y107" i="13"/>
  <c r="AK107" i="13" s="1"/>
  <c r="Y108" i="13"/>
  <c r="Y109" i="13"/>
  <c r="AK109" i="13" s="1"/>
  <c r="Y110" i="13"/>
  <c r="AK110" i="13" s="1"/>
  <c r="Y111" i="13"/>
  <c r="AK111" i="13" s="1"/>
  <c r="Y112" i="13"/>
  <c r="AK112" i="13" s="1"/>
  <c r="Y113" i="13"/>
  <c r="Y114" i="13"/>
  <c r="AK114" i="13" s="1"/>
  <c r="Y115" i="13"/>
  <c r="AK115" i="13" s="1"/>
  <c r="Y116" i="13"/>
  <c r="Y117" i="13"/>
  <c r="AK117" i="13" s="1"/>
  <c r="Y118" i="13"/>
  <c r="AK118" i="13" s="1"/>
  <c r="Y119" i="13"/>
  <c r="AK119" i="13" s="1"/>
  <c r="Y120" i="13"/>
  <c r="AK120" i="13" s="1"/>
  <c r="Y121" i="13"/>
  <c r="Y122" i="13"/>
  <c r="AK122" i="13" s="1"/>
  <c r="Y123" i="13"/>
  <c r="AK123" i="13" s="1"/>
  <c r="Y124" i="13"/>
  <c r="Y125" i="13"/>
  <c r="AK125" i="13" s="1"/>
  <c r="Y126" i="13"/>
  <c r="AK126" i="13" s="1"/>
  <c r="Y127" i="13"/>
  <c r="AK127" i="13" s="1"/>
  <c r="Y128" i="13"/>
  <c r="AK128" i="13" s="1"/>
  <c r="Y129" i="13"/>
  <c r="Y130" i="13"/>
  <c r="AK130" i="13" s="1"/>
  <c r="Y131" i="13"/>
  <c r="AK131" i="13" s="1"/>
  <c r="Y132" i="13"/>
  <c r="Y133" i="13"/>
  <c r="AK133" i="13" s="1"/>
  <c r="Y134" i="13"/>
  <c r="AK134" i="13" s="1"/>
  <c r="Y135" i="13"/>
  <c r="AK135" i="13" s="1"/>
  <c r="Y136" i="13"/>
  <c r="AK136" i="13" s="1"/>
  <c r="Y137" i="13"/>
  <c r="Y138" i="13"/>
  <c r="AK138" i="13" s="1"/>
  <c r="Y139" i="13"/>
  <c r="AK139" i="13" s="1"/>
  <c r="Y140" i="13"/>
  <c r="Y141" i="13"/>
  <c r="Y142" i="13"/>
  <c r="AK142" i="13" s="1"/>
  <c r="Y143" i="13"/>
  <c r="AK143" i="13" s="1"/>
  <c r="Y144" i="13"/>
  <c r="AK144" i="13" s="1"/>
  <c r="Y145" i="13"/>
  <c r="Y146" i="13"/>
  <c r="AK146" i="13" s="1"/>
  <c r="Y147" i="13"/>
  <c r="AK147" i="13" s="1"/>
  <c r="Y148" i="13"/>
  <c r="Y149" i="13"/>
  <c r="Y150" i="13"/>
  <c r="AK150" i="13" s="1"/>
  <c r="Y151" i="13"/>
  <c r="AK151" i="13" s="1"/>
  <c r="Y152" i="13"/>
  <c r="AK152" i="13" s="1"/>
  <c r="Y153" i="13"/>
  <c r="Y154" i="13"/>
  <c r="AK154" i="13" s="1"/>
  <c r="Y155" i="13"/>
  <c r="AK155" i="13" s="1"/>
  <c r="Y156" i="13"/>
  <c r="Y157" i="13"/>
  <c r="Y158" i="13"/>
  <c r="AK158" i="13" s="1"/>
  <c r="Y159" i="13"/>
  <c r="AK159" i="13" s="1"/>
  <c r="Y160" i="13"/>
  <c r="AK160" i="13" s="1"/>
  <c r="Y161" i="13"/>
  <c r="Y162" i="13"/>
  <c r="AK162" i="13" s="1"/>
  <c r="Y163" i="13"/>
  <c r="AK163" i="13" s="1"/>
  <c r="Y164" i="13"/>
  <c r="Y165" i="13"/>
  <c r="Y166" i="13"/>
  <c r="AK166" i="13" s="1"/>
  <c r="Y167" i="13"/>
  <c r="AK167" i="13" s="1"/>
  <c r="Y168" i="13"/>
  <c r="AK168" i="13" s="1"/>
  <c r="Y169" i="13"/>
  <c r="Y170" i="13"/>
  <c r="AK170" i="13" s="1"/>
  <c r="Y171" i="13"/>
  <c r="AK171" i="13" s="1"/>
  <c r="Y172" i="13"/>
  <c r="Y173" i="13"/>
  <c r="Y174" i="13"/>
  <c r="AK174" i="13" s="1"/>
  <c r="Y175" i="13"/>
  <c r="AK175" i="13" s="1"/>
  <c r="Y176" i="13"/>
  <c r="AK176" i="13" s="1"/>
  <c r="Y177" i="13"/>
  <c r="Y178" i="13"/>
  <c r="AK178" i="13" s="1"/>
  <c r="Y179" i="13"/>
  <c r="AK179" i="13" s="1"/>
  <c r="Y180" i="13"/>
  <c r="Y181" i="13"/>
  <c r="Y182" i="13"/>
  <c r="AK182" i="13" s="1"/>
  <c r="Y183" i="13"/>
  <c r="AK183" i="13" s="1"/>
  <c r="Y184" i="13"/>
  <c r="AK184" i="13" s="1"/>
  <c r="Y185" i="13"/>
  <c r="Y186" i="13"/>
  <c r="AK186" i="13" s="1"/>
  <c r="Y187" i="13"/>
  <c r="AK187" i="13" s="1"/>
  <c r="Y188" i="13"/>
  <c r="Y189" i="13"/>
  <c r="Y190" i="13"/>
  <c r="AK190" i="13" s="1"/>
  <c r="Y191" i="13"/>
  <c r="AK191" i="13" s="1"/>
  <c r="Y192" i="13"/>
  <c r="AK192" i="13" s="1"/>
  <c r="Y193" i="13"/>
  <c r="Y194" i="13"/>
  <c r="AK194" i="13" s="1"/>
  <c r="Y195" i="13"/>
  <c r="AK195" i="13" s="1"/>
  <c r="Y196" i="13"/>
  <c r="Y197" i="13"/>
  <c r="Y198" i="13"/>
  <c r="AK198" i="13" s="1"/>
  <c r="Y199" i="13"/>
  <c r="AK199" i="13" s="1"/>
  <c r="Y200" i="13"/>
  <c r="AK200" i="13" s="1"/>
  <c r="Y201" i="13"/>
  <c r="Y202" i="13"/>
  <c r="AK202" i="13" s="1"/>
  <c r="Y203" i="13"/>
  <c r="AK203" i="13" s="1"/>
  <c r="Y204" i="13"/>
  <c r="Y205" i="13"/>
  <c r="Y206" i="13"/>
  <c r="AK206" i="13" s="1"/>
  <c r="Y207" i="13"/>
  <c r="AK207" i="13" s="1"/>
  <c r="Y208" i="13"/>
  <c r="AK208" i="13" s="1"/>
  <c r="Y209" i="13"/>
  <c r="Y210" i="13"/>
  <c r="AK210" i="13" s="1"/>
  <c r="Y211" i="13"/>
  <c r="AK211" i="13" s="1"/>
  <c r="Y212" i="13"/>
  <c r="Y213" i="13"/>
  <c r="Y214" i="13"/>
  <c r="AK214" i="13" s="1"/>
  <c r="Y215" i="13"/>
  <c r="AK215" i="13" s="1"/>
  <c r="Y216" i="13"/>
  <c r="AK216" i="13" s="1"/>
  <c r="Y217" i="13"/>
  <c r="Y218" i="13"/>
  <c r="AK218" i="13" s="1"/>
  <c r="Y219" i="13"/>
  <c r="AK219" i="13" s="1"/>
  <c r="Y220" i="13"/>
  <c r="Y221" i="13"/>
  <c r="Y222" i="13"/>
  <c r="AK222" i="13" s="1"/>
  <c r="Y223" i="13"/>
  <c r="AK223" i="13" s="1"/>
  <c r="Y224" i="13"/>
  <c r="AK224" i="13" s="1"/>
  <c r="Y225" i="13"/>
  <c r="Y226" i="13"/>
  <c r="AK226" i="13" s="1"/>
  <c r="Y227" i="13"/>
  <c r="AK227" i="13" s="1"/>
  <c r="Y228" i="13"/>
  <c r="Y229" i="13"/>
  <c r="Y230" i="13"/>
  <c r="AK230" i="13" s="1"/>
  <c r="Y231" i="13"/>
  <c r="AK231" i="13" s="1"/>
  <c r="Y232" i="13"/>
  <c r="AK232" i="13" s="1"/>
  <c r="Y233" i="13"/>
  <c r="Y234" i="13"/>
  <c r="AK234" i="13" s="1"/>
  <c r="Y235" i="13"/>
  <c r="AK235" i="13" s="1"/>
  <c r="Y236" i="13"/>
  <c r="Y237" i="13"/>
  <c r="Y238" i="13"/>
  <c r="AK238" i="13" s="1"/>
  <c r="Y239" i="13"/>
  <c r="AK239" i="13" s="1"/>
  <c r="Y240" i="13"/>
  <c r="AK240" i="13" s="1"/>
  <c r="AT240" i="13" s="1"/>
  <c r="Y241" i="13"/>
  <c r="Y242" i="13"/>
  <c r="AK242" i="13" s="1"/>
  <c r="Y243" i="13"/>
  <c r="AK243" i="13" s="1"/>
  <c r="Y244" i="13"/>
  <c r="Y245" i="13"/>
  <c r="Y246" i="13"/>
  <c r="AK246" i="13" s="1"/>
  <c r="Y247" i="13"/>
  <c r="AK247" i="13" s="1"/>
  <c r="Y248" i="13"/>
  <c r="AK248" i="13" s="1"/>
  <c r="Y249" i="13"/>
  <c r="Y250" i="13"/>
  <c r="AK250" i="13" s="1"/>
  <c r="Y251" i="13"/>
  <c r="AK251" i="13" s="1"/>
  <c r="Y252" i="13"/>
  <c r="Y253" i="13"/>
  <c r="Y254" i="13"/>
  <c r="AK254" i="13" s="1"/>
  <c r="Y255" i="13"/>
  <c r="AK255" i="13" s="1"/>
  <c r="Y256" i="13"/>
  <c r="AK256" i="13" s="1"/>
  <c r="AT256" i="13" s="1"/>
  <c r="Y257" i="13"/>
  <c r="Y258" i="13"/>
  <c r="AK258" i="13" s="1"/>
  <c r="Y259" i="13"/>
  <c r="AK259" i="13" s="1"/>
  <c r="AT259" i="13" s="1"/>
  <c r="Y260" i="13"/>
  <c r="Y261" i="13"/>
  <c r="Y262" i="13"/>
  <c r="AK262" i="13" s="1"/>
  <c r="Y263" i="13"/>
  <c r="AK263" i="13" s="1"/>
  <c r="Y264" i="13"/>
  <c r="AK264" i="13" s="1"/>
  <c r="Y2" i="13"/>
  <c r="AK2" i="13" s="1"/>
  <c r="AT2" i="13" s="1"/>
  <c r="AF265" i="13"/>
  <c r="L265" i="13"/>
  <c r="K265" i="13"/>
  <c r="AH264" i="13"/>
  <c r="X264" i="13"/>
  <c r="M264" i="13"/>
  <c r="Z264" i="13" s="1"/>
  <c r="X263" i="13"/>
  <c r="M263" i="13"/>
  <c r="Z263" i="13" s="1"/>
  <c r="AH263" i="13" s="1"/>
  <c r="X262" i="13"/>
  <c r="AJ262" i="13" s="1"/>
  <c r="X261" i="13"/>
  <c r="AJ261" i="13" s="1"/>
  <c r="AH260" i="13"/>
  <c r="AJ260" i="13" s="1"/>
  <c r="AJ259" i="13"/>
  <c r="AH259" i="13"/>
  <c r="AH258" i="13"/>
  <c r="Z258" i="13"/>
  <c r="M258" i="13"/>
  <c r="X258" i="13" s="1"/>
  <c r="M257" i="13"/>
  <c r="AH256" i="13"/>
  <c r="Z256" i="13"/>
  <c r="S256" i="13"/>
  <c r="X256" i="13"/>
  <c r="AJ256" i="13" s="1"/>
  <c r="M256" i="13"/>
  <c r="AD255" i="13"/>
  <c r="Z255" i="13"/>
  <c r="X255" i="13"/>
  <c r="AJ255" i="13" s="1"/>
  <c r="AD254" i="13"/>
  <c r="Z254" i="13"/>
  <c r="X254" i="13"/>
  <c r="AJ254" i="13" s="1"/>
  <c r="AD253" i="13"/>
  <c r="Z253" i="13"/>
  <c r="X253" i="13"/>
  <c r="AJ253" i="13" s="1"/>
  <c r="AD252" i="13"/>
  <c r="Z252" i="13"/>
  <c r="X252" i="13"/>
  <c r="AJ252" i="13" s="1"/>
  <c r="AD251" i="13"/>
  <c r="X251" i="13"/>
  <c r="M251" i="13"/>
  <c r="Z251" i="13" s="1"/>
  <c r="AH251" i="13" s="1"/>
  <c r="AJ251" i="13" s="1"/>
  <c r="AH250" i="13"/>
  <c r="AD250" i="13"/>
  <c r="Z250" i="13"/>
  <c r="M250" i="13"/>
  <c r="X250" i="13" s="1"/>
  <c r="AD249" i="13"/>
  <c r="X249" i="13"/>
  <c r="M249" i="13"/>
  <c r="Z249" i="13" s="1"/>
  <c r="AH249" i="13" s="1"/>
  <c r="AJ249" i="13" s="1"/>
  <c r="AN248" i="13"/>
  <c r="AM248" i="13"/>
  <c r="AD248" i="13"/>
  <c r="M248" i="13"/>
  <c r="Z248" i="13" s="1"/>
  <c r="AH248" i="13" s="1"/>
  <c r="AN247" i="13"/>
  <c r="X247" i="13"/>
  <c r="AJ247" i="13" s="1"/>
  <c r="AN246" i="13"/>
  <c r="AD246" i="13"/>
  <c r="V246" i="13"/>
  <c r="X246" i="13"/>
  <c r="M246" i="13"/>
  <c r="Z246" i="13" s="1"/>
  <c r="AH246" i="13" s="1"/>
  <c r="AJ246" i="13" s="1"/>
  <c r="AN245" i="13"/>
  <c r="AD245" i="13"/>
  <c r="V245" i="13"/>
  <c r="M245" i="13"/>
  <c r="AN244" i="13"/>
  <c r="AD244" i="13"/>
  <c r="Z244" i="13"/>
  <c r="X244" i="13"/>
  <c r="AJ244" i="13" s="1"/>
  <c r="AN243" i="13"/>
  <c r="AM243" i="13"/>
  <c r="AD243" i="13"/>
  <c r="Z243" i="13"/>
  <c r="AH243" i="13" s="1"/>
  <c r="V243" i="13"/>
  <c r="S243" i="13"/>
  <c r="X243" i="13"/>
  <c r="AN242" i="13"/>
  <c r="AD242" i="13"/>
  <c r="Z242" i="13"/>
  <c r="S242" i="13"/>
  <c r="M242" i="13"/>
  <c r="V242" i="13" s="1"/>
  <c r="X242" i="13" s="1"/>
  <c r="AN241" i="13"/>
  <c r="Z241" i="13"/>
  <c r="X241" i="13"/>
  <c r="AJ241" i="13" s="1"/>
  <c r="AN240" i="13"/>
  <c r="Z240" i="13"/>
  <c r="X240" i="13"/>
  <c r="AJ240" i="13" s="1"/>
  <c r="AN239" i="13"/>
  <c r="AD239" i="13"/>
  <c r="S239" i="13"/>
  <c r="M239" i="13"/>
  <c r="AN238" i="13"/>
  <c r="AD238" i="13"/>
  <c r="S238" i="13"/>
  <c r="M238" i="13"/>
  <c r="AN237" i="13"/>
  <c r="AH237" i="13"/>
  <c r="AD237" i="13"/>
  <c r="Z237" i="13"/>
  <c r="V237" i="13"/>
  <c r="S237" i="13"/>
  <c r="M237" i="13"/>
  <c r="X237" i="13" s="1"/>
  <c r="AN236" i="13"/>
  <c r="AD236" i="13"/>
  <c r="Z236" i="13"/>
  <c r="S236" i="13"/>
  <c r="M236" i="13"/>
  <c r="V236" i="13" s="1"/>
  <c r="X236" i="13" s="1"/>
  <c r="AN235" i="13"/>
  <c r="AD235" i="13"/>
  <c r="V235" i="13"/>
  <c r="M235" i="13"/>
  <c r="Z235" i="13" s="1"/>
  <c r="AN234" i="13"/>
  <c r="AD234" i="13"/>
  <c r="M234" i="13"/>
  <c r="AN233" i="13"/>
  <c r="AD233" i="13"/>
  <c r="Z233" i="13"/>
  <c r="AH233" i="13" s="1"/>
  <c r="M233" i="13"/>
  <c r="V233" i="13" s="1"/>
  <c r="AN232" i="13"/>
  <c r="AD232" i="13"/>
  <c r="M232" i="13"/>
  <c r="AN231" i="13"/>
  <c r="AH231" i="13"/>
  <c r="AD231" i="13"/>
  <c r="Z231" i="13"/>
  <c r="V231" i="13"/>
  <c r="X231" i="13"/>
  <c r="M231" i="13"/>
  <c r="AN230" i="13"/>
  <c r="AD230" i="13"/>
  <c r="Z230" i="13"/>
  <c r="AH230" i="13" s="1"/>
  <c r="V230" i="13"/>
  <c r="X230" i="13"/>
  <c r="M230" i="13"/>
  <c r="AH229" i="13"/>
  <c r="AD229" i="13"/>
  <c r="Z229" i="13"/>
  <c r="V229" i="13"/>
  <c r="S229" i="13"/>
  <c r="X229" i="13"/>
  <c r="M229" i="13"/>
  <c r="AD228" i="13"/>
  <c r="S228" i="13"/>
  <c r="M228" i="13"/>
  <c r="AH227" i="13"/>
  <c r="AD227" i="13"/>
  <c r="S227" i="13"/>
  <c r="X227" i="13" s="1"/>
  <c r="M227" i="13"/>
  <c r="AD226" i="13"/>
  <c r="AH226" i="13" s="1"/>
  <c r="S226" i="13"/>
  <c r="X226" i="13"/>
  <c r="AJ226" i="13" s="1"/>
  <c r="M226" i="13"/>
  <c r="AD225" i="13"/>
  <c r="Z225" i="13"/>
  <c r="AH225" i="13" s="1"/>
  <c r="V225" i="13"/>
  <c r="S225" i="13"/>
  <c r="X225" i="13"/>
  <c r="M225" i="13"/>
  <c r="AD224" i="13"/>
  <c r="S224" i="13"/>
  <c r="M224" i="13"/>
  <c r="AH223" i="13"/>
  <c r="AD223" i="13"/>
  <c r="S223" i="13"/>
  <c r="M223" i="13"/>
  <c r="Z223" i="13" s="1"/>
  <c r="AD222" i="13"/>
  <c r="S222" i="13"/>
  <c r="M222" i="13"/>
  <c r="AD221" i="13"/>
  <c r="AH221" i="13" s="1"/>
  <c r="Z221" i="13"/>
  <c r="V221" i="13"/>
  <c r="S221" i="13"/>
  <c r="X221" i="13"/>
  <c r="M221" i="13"/>
  <c r="AD220" i="13"/>
  <c r="X220" i="13"/>
  <c r="V220" i="13"/>
  <c r="S220" i="13"/>
  <c r="M220" i="13"/>
  <c r="AD219" i="13"/>
  <c r="Z219" i="13"/>
  <c r="AH219" i="13" s="1"/>
  <c r="V219" i="13"/>
  <c r="S219" i="13"/>
  <c r="M219" i="13"/>
  <c r="X219" i="13" s="1"/>
  <c r="AD218" i="13"/>
  <c r="Z218" i="13"/>
  <c r="AH218" i="13" s="1"/>
  <c r="S218" i="13"/>
  <c r="M218" i="13"/>
  <c r="V218" i="13" s="1"/>
  <c r="X218" i="13" s="1"/>
  <c r="AH217" i="13"/>
  <c r="AD217" i="13"/>
  <c r="S217" i="13"/>
  <c r="M217" i="13"/>
  <c r="Z217" i="13" s="1"/>
  <c r="AN216" i="13"/>
  <c r="AD216" i="13"/>
  <c r="AH216" i="13" s="1"/>
  <c r="Z216" i="13"/>
  <c r="V216" i="13"/>
  <c r="S216" i="13"/>
  <c r="M216" i="13"/>
  <c r="AN215" i="13"/>
  <c r="AD215" i="13"/>
  <c r="Z215" i="13"/>
  <c r="AH215" i="13" s="1"/>
  <c r="V215" i="13"/>
  <c r="S215" i="13"/>
  <c r="M215" i="13"/>
  <c r="AN214" i="13"/>
  <c r="AD214" i="13"/>
  <c r="Z214" i="13"/>
  <c r="AH214" i="13" s="1"/>
  <c r="V214" i="13"/>
  <c r="S214" i="13"/>
  <c r="X214" i="13"/>
  <c r="M214" i="13"/>
  <c r="AN213" i="13"/>
  <c r="AD213" i="13"/>
  <c r="S213" i="13"/>
  <c r="M213" i="13"/>
  <c r="Z213" i="13" s="1"/>
  <c r="AH213" i="13" s="1"/>
  <c r="AN212" i="13"/>
  <c r="AD212" i="13"/>
  <c r="Z212" i="13"/>
  <c r="AH212" i="13" s="1"/>
  <c r="V212" i="13"/>
  <c r="S212" i="13"/>
  <c r="X212" i="13"/>
  <c r="M212" i="13"/>
  <c r="AN211" i="13"/>
  <c r="AM211" i="13"/>
  <c r="AD211" i="13"/>
  <c r="Z211" i="13"/>
  <c r="AH211" i="13" s="1"/>
  <c r="V211" i="13"/>
  <c r="S211" i="13"/>
  <c r="X211" i="13"/>
  <c r="M211" i="13"/>
  <c r="AN210" i="13"/>
  <c r="AD210" i="13"/>
  <c r="S210" i="13"/>
  <c r="M210" i="13"/>
  <c r="Z210" i="13" s="1"/>
  <c r="AH210" i="13" s="1"/>
  <c r="AN209" i="13"/>
  <c r="AD209" i="13"/>
  <c r="Z209" i="13"/>
  <c r="AH209" i="13" s="1"/>
  <c r="V209" i="13"/>
  <c r="S209" i="13"/>
  <c r="M209" i="13"/>
  <c r="AM209" i="13" s="1"/>
  <c r="AN208" i="13"/>
  <c r="AD208" i="13"/>
  <c r="Z208" i="13"/>
  <c r="AH208" i="13" s="1"/>
  <c r="AJ208" i="13" s="1"/>
  <c r="V208" i="13"/>
  <c r="S208" i="13"/>
  <c r="X208" i="13"/>
  <c r="M208" i="13"/>
  <c r="AN207" i="13"/>
  <c r="AH207" i="13"/>
  <c r="AD207" i="13"/>
  <c r="S207" i="13"/>
  <c r="M207" i="13"/>
  <c r="Z207" i="13" s="1"/>
  <c r="AN206" i="13"/>
  <c r="AD206" i="13"/>
  <c r="AH206" i="13" s="1"/>
  <c r="Z206" i="13"/>
  <c r="V206" i="13"/>
  <c r="S206" i="13"/>
  <c r="X206" i="13"/>
  <c r="M206" i="13"/>
  <c r="AN205" i="13"/>
  <c r="AD205" i="13"/>
  <c r="Z205" i="13"/>
  <c r="AH205" i="13" s="1"/>
  <c r="V205" i="13"/>
  <c r="S205" i="13"/>
  <c r="M205" i="13"/>
  <c r="X205" i="13" s="1"/>
  <c r="AN204" i="13"/>
  <c r="AH204" i="13"/>
  <c r="AJ204" i="13" s="1"/>
  <c r="AD204" i="13"/>
  <c r="Z204" i="13"/>
  <c r="V204" i="13"/>
  <c r="S204" i="13"/>
  <c r="X204" i="13"/>
  <c r="M204" i="13"/>
  <c r="AN203" i="13"/>
  <c r="AH203" i="13"/>
  <c r="AD203" i="13"/>
  <c r="S203" i="13"/>
  <c r="M203" i="13"/>
  <c r="Z203" i="13" s="1"/>
  <c r="AN202" i="13"/>
  <c r="AD202" i="13"/>
  <c r="AH202" i="13" s="1"/>
  <c r="Z202" i="13"/>
  <c r="V202" i="13"/>
  <c r="S202" i="13"/>
  <c r="M202" i="13"/>
  <c r="AN201" i="13"/>
  <c r="AD201" i="13"/>
  <c r="Z201" i="13"/>
  <c r="AH201" i="13" s="1"/>
  <c r="V201" i="13"/>
  <c r="S201" i="13"/>
  <c r="M201" i="13"/>
  <c r="AN200" i="13"/>
  <c r="AD200" i="13"/>
  <c r="Z200" i="13"/>
  <c r="AH200" i="13" s="1"/>
  <c r="AJ200" i="13" s="1"/>
  <c r="V200" i="13"/>
  <c r="S200" i="13"/>
  <c r="X200" i="13"/>
  <c r="M200" i="13"/>
  <c r="AN199" i="13"/>
  <c r="AD199" i="13"/>
  <c r="S199" i="13"/>
  <c r="M199" i="13"/>
  <c r="Z199" i="13" s="1"/>
  <c r="AH199" i="13" s="1"/>
  <c r="AN198" i="13"/>
  <c r="AD198" i="13"/>
  <c r="AH198" i="13" s="1"/>
  <c r="Z198" i="13"/>
  <c r="V198" i="13"/>
  <c r="S198" i="13"/>
  <c r="X198" i="13"/>
  <c r="M198" i="13"/>
  <c r="AN197" i="13"/>
  <c r="AD197" i="13"/>
  <c r="Z197" i="13"/>
  <c r="AH197" i="13" s="1"/>
  <c r="V197" i="13"/>
  <c r="S197" i="13"/>
  <c r="M197" i="13"/>
  <c r="X197" i="13" s="1"/>
  <c r="AN196" i="13"/>
  <c r="AD196" i="13"/>
  <c r="Z196" i="13"/>
  <c r="AH196" i="13" s="1"/>
  <c r="AJ196" i="13" s="1"/>
  <c r="S196" i="13"/>
  <c r="X196" i="13"/>
  <c r="M196" i="13"/>
  <c r="AN195" i="13"/>
  <c r="AD195" i="13"/>
  <c r="V195" i="13"/>
  <c r="S195" i="13"/>
  <c r="M195" i="13"/>
  <c r="AN194" i="13"/>
  <c r="AD194" i="13"/>
  <c r="S194" i="13"/>
  <c r="M194" i="13"/>
  <c r="AN193" i="13"/>
  <c r="AD193" i="13"/>
  <c r="V193" i="13"/>
  <c r="S193" i="13"/>
  <c r="M193" i="13"/>
  <c r="X193" i="13" s="1"/>
  <c r="AN192" i="13"/>
  <c r="AD192" i="13"/>
  <c r="Z192" i="13"/>
  <c r="S192" i="13"/>
  <c r="M192" i="13"/>
  <c r="V192" i="13" s="1"/>
  <c r="X192" i="13" s="1"/>
  <c r="AN191" i="13"/>
  <c r="AD191" i="13"/>
  <c r="V191" i="13"/>
  <c r="S191" i="13"/>
  <c r="M191" i="13"/>
  <c r="AN190" i="13"/>
  <c r="AD190" i="13"/>
  <c r="Z190" i="13"/>
  <c r="AH190" i="13" s="1"/>
  <c r="S190" i="13"/>
  <c r="M190" i="13"/>
  <c r="V190" i="13" s="1"/>
  <c r="AN189" i="13"/>
  <c r="AD189" i="13"/>
  <c r="V189" i="13"/>
  <c r="X189" i="13" s="1"/>
  <c r="S189" i="13"/>
  <c r="M189" i="13"/>
  <c r="AN188" i="13"/>
  <c r="AD188" i="13"/>
  <c r="Z188" i="13"/>
  <c r="AH188" i="13" s="1"/>
  <c r="S188" i="13"/>
  <c r="X188" i="13"/>
  <c r="M188" i="13"/>
  <c r="V188" i="13" s="1"/>
  <c r="AN187" i="13"/>
  <c r="AD187" i="13"/>
  <c r="Z187" i="13"/>
  <c r="AH187" i="13" s="1"/>
  <c r="S187" i="13"/>
  <c r="M187" i="13"/>
  <c r="V187" i="13" s="1"/>
  <c r="AN186" i="13"/>
  <c r="AD186" i="13"/>
  <c r="V186" i="13"/>
  <c r="S186" i="13"/>
  <c r="M186" i="13"/>
  <c r="AN185" i="13"/>
  <c r="AD185" i="13"/>
  <c r="Z185" i="13"/>
  <c r="S185" i="13"/>
  <c r="M185" i="13"/>
  <c r="V185" i="13" s="1"/>
  <c r="AN184" i="13"/>
  <c r="AD184" i="13"/>
  <c r="S184" i="13"/>
  <c r="M184" i="13"/>
  <c r="AN183" i="13"/>
  <c r="AD183" i="13"/>
  <c r="V183" i="13"/>
  <c r="S183" i="13"/>
  <c r="M183" i="13"/>
  <c r="X183" i="13" s="1"/>
  <c r="AN182" i="13"/>
  <c r="AD182" i="13"/>
  <c r="Z182" i="13"/>
  <c r="AH182" i="13" s="1"/>
  <c r="S182" i="13"/>
  <c r="X182" i="13"/>
  <c r="M182" i="13"/>
  <c r="V182" i="13" s="1"/>
  <c r="AN181" i="13"/>
  <c r="AM181" i="13"/>
  <c r="AD181" i="13"/>
  <c r="S181" i="13"/>
  <c r="M181" i="13"/>
  <c r="Z180" i="13"/>
  <c r="X180" i="13"/>
  <c r="AJ180" i="13" s="1"/>
  <c r="AN179" i="13"/>
  <c r="AH179" i="13"/>
  <c r="AD179" i="13"/>
  <c r="Z179" i="13"/>
  <c r="X179" i="13"/>
  <c r="M179" i="13"/>
  <c r="AM179" i="13" s="1"/>
  <c r="AN178" i="13"/>
  <c r="AM178" i="13"/>
  <c r="AD178" i="13"/>
  <c r="AH178" i="13" s="1"/>
  <c r="Z178" i="13"/>
  <c r="V178" i="13"/>
  <c r="S178" i="13"/>
  <c r="M178" i="13"/>
  <c r="AN177" i="13"/>
  <c r="AD177" i="13"/>
  <c r="Z177" i="13"/>
  <c r="AH177" i="13" s="1"/>
  <c r="AJ177" i="13" s="1"/>
  <c r="X177" i="13"/>
  <c r="S177" i="13"/>
  <c r="M177" i="13"/>
  <c r="AN176" i="13"/>
  <c r="AD176" i="13"/>
  <c r="S176" i="13"/>
  <c r="M176" i="13"/>
  <c r="AN175" i="13"/>
  <c r="Z175" i="13"/>
  <c r="AH175" i="13" s="1"/>
  <c r="S175" i="13"/>
  <c r="X175" i="13"/>
  <c r="M175" i="13"/>
  <c r="V175" i="13" s="1"/>
  <c r="AN174" i="13"/>
  <c r="AD174" i="13"/>
  <c r="S174" i="13"/>
  <c r="M174" i="13"/>
  <c r="AN173" i="13"/>
  <c r="AD173" i="13"/>
  <c r="S173" i="13"/>
  <c r="M173" i="13"/>
  <c r="V173" i="13" s="1"/>
  <c r="AN172" i="13"/>
  <c r="AD172" i="13"/>
  <c r="V172" i="13"/>
  <c r="S172" i="13"/>
  <c r="M172" i="13"/>
  <c r="AN171" i="13"/>
  <c r="AD171" i="13"/>
  <c r="Z171" i="13"/>
  <c r="AH171" i="13" s="1"/>
  <c r="X171" i="13"/>
  <c r="S171" i="13"/>
  <c r="M171" i="13"/>
  <c r="V171" i="13" s="1"/>
  <c r="AN170" i="13"/>
  <c r="AD170" i="13"/>
  <c r="S170" i="13"/>
  <c r="M170" i="13"/>
  <c r="AN169" i="13"/>
  <c r="AD169" i="13"/>
  <c r="Z169" i="13"/>
  <c r="AH169" i="13" s="1"/>
  <c r="S169" i="13"/>
  <c r="M169" i="13"/>
  <c r="V169" i="13" s="1"/>
  <c r="AN168" i="13"/>
  <c r="AD168" i="13"/>
  <c r="S168" i="13"/>
  <c r="M168" i="13"/>
  <c r="AN167" i="13"/>
  <c r="AD167" i="13"/>
  <c r="V167" i="13"/>
  <c r="S167" i="13"/>
  <c r="M167" i="13"/>
  <c r="AN166" i="13"/>
  <c r="AM166" i="13"/>
  <c r="AD166" i="13"/>
  <c r="V166" i="13"/>
  <c r="S166" i="13"/>
  <c r="M166" i="13"/>
  <c r="AN165" i="13"/>
  <c r="AD165" i="13"/>
  <c r="S165" i="13"/>
  <c r="M165" i="13"/>
  <c r="V165" i="13" s="1"/>
  <c r="AN164" i="13"/>
  <c r="AD164" i="13"/>
  <c r="V164" i="13"/>
  <c r="S164" i="13"/>
  <c r="M164" i="13"/>
  <c r="AN163" i="13"/>
  <c r="AD163" i="13"/>
  <c r="S163" i="13"/>
  <c r="M163" i="13"/>
  <c r="V163" i="13" s="1"/>
  <c r="AN162" i="13"/>
  <c r="AD162" i="13"/>
  <c r="V162" i="13"/>
  <c r="S162" i="13"/>
  <c r="M162" i="13"/>
  <c r="AN161" i="13"/>
  <c r="AD161" i="13"/>
  <c r="S161" i="13"/>
  <c r="M161" i="13"/>
  <c r="V161" i="13" s="1"/>
  <c r="AN160" i="13"/>
  <c r="AH160" i="13"/>
  <c r="AD160" i="13"/>
  <c r="V160" i="13"/>
  <c r="S160" i="13"/>
  <c r="M160" i="13"/>
  <c r="Z160" i="13" s="1"/>
  <c r="AN159" i="13"/>
  <c r="AD159" i="13"/>
  <c r="S159" i="13"/>
  <c r="M159" i="13"/>
  <c r="AN158" i="13"/>
  <c r="AD158" i="13"/>
  <c r="S158" i="13"/>
  <c r="M158" i="13"/>
  <c r="AN157" i="13"/>
  <c r="AH157" i="13"/>
  <c r="AD157" i="13"/>
  <c r="Z157" i="13"/>
  <c r="S157" i="13"/>
  <c r="M157" i="13"/>
  <c r="V157" i="13" s="1"/>
  <c r="AN156" i="13"/>
  <c r="AD156" i="13"/>
  <c r="S156" i="13"/>
  <c r="M156" i="13"/>
  <c r="AN155" i="13"/>
  <c r="AD155" i="13"/>
  <c r="Z155" i="13"/>
  <c r="AH155" i="13" s="1"/>
  <c r="S155" i="13"/>
  <c r="M155" i="13"/>
  <c r="V155" i="13" s="1"/>
  <c r="AN154" i="13"/>
  <c r="AD154" i="13"/>
  <c r="S154" i="13"/>
  <c r="M154" i="13"/>
  <c r="AN153" i="13"/>
  <c r="AD153" i="13"/>
  <c r="Z153" i="13"/>
  <c r="AH153" i="13" s="1"/>
  <c r="V153" i="13"/>
  <c r="S153" i="13"/>
  <c r="M153" i="13"/>
  <c r="AN152" i="13"/>
  <c r="AD152" i="13"/>
  <c r="V152" i="13"/>
  <c r="S152" i="13"/>
  <c r="M152" i="13"/>
  <c r="AN151" i="13"/>
  <c r="AD151" i="13"/>
  <c r="Z151" i="13"/>
  <c r="S151" i="13"/>
  <c r="M151" i="13"/>
  <c r="V151" i="13" s="1"/>
  <c r="AN150" i="13"/>
  <c r="AD150" i="13"/>
  <c r="S150" i="13"/>
  <c r="M150" i="13"/>
  <c r="AN149" i="13"/>
  <c r="AD149" i="13"/>
  <c r="Z149" i="13"/>
  <c r="AH149" i="13" s="1"/>
  <c r="V149" i="13"/>
  <c r="S149" i="13"/>
  <c r="M149" i="13"/>
  <c r="AD148" i="13"/>
  <c r="Z148" i="13"/>
  <c r="AH148" i="13" s="1"/>
  <c r="S148" i="13"/>
  <c r="X148" i="13"/>
  <c r="M148" i="13"/>
  <c r="V148" i="13" s="1"/>
  <c r="AN147" i="13"/>
  <c r="AD147" i="13"/>
  <c r="AH147" i="13" s="1"/>
  <c r="V147" i="13"/>
  <c r="S147" i="13"/>
  <c r="M147" i="13"/>
  <c r="Z147" i="13" s="1"/>
  <c r="AN146" i="13"/>
  <c r="AD146" i="13"/>
  <c r="S146" i="13"/>
  <c r="M146" i="13"/>
  <c r="V146" i="13" s="1"/>
  <c r="AN145" i="13"/>
  <c r="AH145" i="13"/>
  <c r="AD145" i="13"/>
  <c r="Z145" i="13"/>
  <c r="V145" i="13"/>
  <c r="S145" i="13"/>
  <c r="M145" i="13"/>
  <c r="AN144" i="13"/>
  <c r="AD144" i="13"/>
  <c r="Z144" i="13"/>
  <c r="AH144" i="13" s="1"/>
  <c r="AJ144" i="13" s="1"/>
  <c r="X144" i="13"/>
  <c r="S144" i="13"/>
  <c r="M144" i="13"/>
  <c r="V144" i="13" s="1"/>
  <c r="AN143" i="13"/>
  <c r="AH143" i="13"/>
  <c r="AD143" i="13"/>
  <c r="V143" i="13"/>
  <c r="S143" i="13"/>
  <c r="M143" i="13"/>
  <c r="Z143" i="13" s="1"/>
  <c r="AN142" i="13"/>
  <c r="AM142" i="13"/>
  <c r="AH142" i="13"/>
  <c r="AD142" i="13"/>
  <c r="Z142" i="13"/>
  <c r="V142" i="13"/>
  <c r="S142" i="13"/>
  <c r="M142" i="13"/>
  <c r="AN141" i="13"/>
  <c r="AH141" i="13"/>
  <c r="AD141" i="13"/>
  <c r="S141" i="13"/>
  <c r="M141" i="13"/>
  <c r="Z141" i="13" s="1"/>
  <c r="AN140" i="13"/>
  <c r="AD140" i="13"/>
  <c r="S140" i="13"/>
  <c r="M140" i="13"/>
  <c r="AN139" i="13"/>
  <c r="AD139" i="13"/>
  <c r="Z139" i="13"/>
  <c r="AH139" i="13" s="1"/>
  <c r="S139" i="13"/>
  <c r="M139" i="13"/>
  <c r="AN138" i="13"/>
  <c r="AD138" i="13"/>
  <c r="Z138" i="13"/>
  <c r="AH138" i="13" s="1"/>
  <c r="X138" i="13"/>
  <c r="S138" i="13"/>
  <c r="M138" i="13"/>
  <c r="V138" i="13" s="1"/>
  <c r="AN137" i="13"/>
  <c r="AD137" i="13"/>
  <c r="Z137" i="13"/>
  <c r="AH137" i="13" s="1"/>
  <c r="S137" i="13"/>
  <c r="M137" i="13"/>
  <c r="AN136" i="13"/>
  <c r="AH136" i="13"/>
  <c r="Z136" i="13"/>
  <c r="V136" i="13"/>
  <c r="S136" i="13"/>
  <c r="M136" i="13"/>
  <c r="AN135" i="13"/>
  <c r="V135" i="13"/>
  <c r="S135" i="13"/>
  <c r="M135" i="13"/>
  <c r="X135" i="13" s="1"/>
  <c r="AN134" i="13"/>
  <c r="Z134" i="13"/>
  <c r="AH134" i="13" s="1"/>
  <c r="S134" i="13"/>
  <c r="M134" i="13"/>
  <c r="X134" i="13" s="1"/>
  <c r="AN133" i="13"/>
  <c r="V133" i="13"/>
  <c r="S133" i="13"/>
  <c r="M133" i="13"/>
  <c r="AN132" i="13"/>
  <c r="V132" i="13"/>
  <c r="S132" i="13"/>
  <c r="M132" i="13"/>
  <c r="Z132" i="13" s="1"/>
  <c r="AH132" i="13" s="1"/>
  <c r="AN131" i="13"/>
  <c r="S131" i="13"/>
  <c r="M131" i="13"/>
  <c r="AN130" i="13"/>
  <c r="S130" i="13"/>
  <c r="X130" i="13"/>
  <c r="M130" i="13"/>
  <c r="V130" i="13" s="1"/>
  <c r="AN129" i="13"/>
  <c r="AH129" i="13"/>
  <c r="S129" i="13"/>
  <c r="X129" i="13"/>
  <c r="M129" i="13"/>
  <c r="Z129" i="13" s="1"/>
  <c r="AN128" i="13"/>
  <c r="AH128" i="13"/>
  <c r="Z128" i="13"/>
  <c r="V128" i="13"/>
  <c r="S128" i="13"/>
  <c r="M128" i="13"/>
  <c r="AN127" i="13"/>
  <c r="AM127" i="13"/>
  <c r="Z127" i="13"/>
  <c r="AH127" i="13" s="1"/>
  <c r="AJ127" i="13" s="1"/>
  <c r="S127" i="13"/>
  <c r="X127" i="13"/>
  <c r="M127" i="13"/>
  <c r="V127" i="13" s="1"/>
  <c r="AN126" i="13"/>
  <c r="AD126" i="13"/>
  <c r="S126" i="13"/>
  <c r="M126" i="13"/>
  <c r="AN125" i="13"/>
  <c r="AD125" i="13"/>
  <c r="V125" i="13"/>
  <c r="S125" i="13"/>
  <c r="M125" i="13"/>
  <c r="AN124" i="13"/>
  <c r="AD124" i="13"/>
  <c r="Z124" i="13"/>
  <c r="AH124" i="13" s="1"/>
  <c r="V124" i="13"/>
  <c r="S124" i="13"/>
  <c r="M124" i="13"/>
  <c r="AN123" i="13"/>
  <c r="S123" i="13"/>
  <c r="M123" i="13"/>
  <c r="AN122" i="13"/>
  <c r="AD122" i="13"/>
  <c r="AH122" i="13" s="1"/>
  <c r="S122" i="13"/>
  <c r="X122" i="13" s="1"/>
  <c r="M122" i="13"/>
  <c r="AM122" i="13" s="1"/>
  <c r="AN121" i="13"/>
  <c r="AD121" i="13"/>
  <c r="Z121" i="13"/>
  <c r="AH121" i="13" s="1"/>
  <c r="S121" i="13"/>
  <c r="X121" i="13"/>
  <c r="M121" i="13"/>
  <c r="V121" i="13" s="1"/>
  <c r="AN120" i="13"/>
  <c r="AH120" i="13"/>
  <c r="AD120" i="13"/>
  <c r="V120" i="13"/>
  <c r="S120" i="13"/>
  <c r="M120" i="13"/>
  <c r="Z120" i="13" s="1"/>
  <c r="AN119" i="13"/>
  <c r="AM119" i="13"/>
  <c r="AD119" i="13"/>
  <c r="V119" i="13"/>
  <c r="S119" i="13"/>
  <c r="M119" i="13"/>
  <c r="X119" i="13" s="1"/>
  <c r="AD118" i="13"/>
  <c r="V118" i="13"/>
  <c r="S118" i="13"/>
  <c r="M118" i="13"/>
  <c r="AD117" i="13"/>
  <c r="Z117" i="13"/>
  <c r="AH117" i="13" s="1"/>
  <c r="S117" i="13"/>
  <c r="M117" i="13"/>
  <c r="V117" i="13" s="1"/>
  <c r="X117" i="13" s="1"/>
  <c r="AD116" i="13"/>
  <c r="Z116" i="13"/>
  <c r="V116" i="13"/>
  <c r="S116" i="13"/>
  <c r="M116" i="13"/>
  <c r="AD115" i="13"/>
  <c r="S115" i="13"/>
  <c r="M115" i="13"/>
  <c r="AN114" i="13"/>
  <c r="AM114" i="13"/>
  <c r="AD114" i="13"/>
  <c r="Z114" i="13"/>
  <c r="AH114" i="13" s="1"/>
  <c r="S114" i="13"/>
  <c r="X114" i="13"/>
  <c r="M114" i="13"/>
  <c r="V114" i="13" s="1"/>
  <c r="AN113" i="13"/>
  <c r="AD113" i="13"/>
  <c r="AH113" i="13" s="1"/>
  <c r="V113" i="13"/>
  <c r="S113" i="13"/>
  <c r="M113" i="13"/>
  <c r="Z113" i="13" s="1"/>
  <c r="AN112" i="13"/>
  <c r="S112" i="13"/>
  <c r="M112" i="13"/>
  <c r="Z112" i="13" s="1"/>
  <c r="AH112" i="13" s="1"/>
  <c r="AN111" i="13"/>
  <c r="S111" i="13"/>
  <c r="M111" i="13"/>
  <c r="Z111" i="13" s="1"/>
  <c r="AH111" i="13" s="1"/>
  <c r="AN110" i="13"/>
  <c r="AM110" i="13"/>
  <c r="AD110" i="13"/>
  <c r="V110" i="13"/>
  <c r="S110" i="13"/>
  <c r="M110" i="13"/>
  <c r="AN109" i="13"/>
  <c r="AD109" i="13"/>
  <c r="Z109" i="13"/>
  <c r="AH109" i="13" s="1"/>
  <c r="X109" i="13"/>
  <c r="S109" i="13"/>
  <c r="M109" i="13"/>
  <c r="V109" i="13" s="1"/>
  <c r="AN108" i="13"/>
  <c r="AH108" i="13"/>
  <c r="AD108" i="13"/>
  <c r="V108" i="13"/>
  <c r="S108" i="13"/>
  <c r="M108" i="13"/>
  <c r="Z108" i="13" s="1"/>
  <c r="AN107" i="13"/>
  <c r="AD107" i="13"/>
  <c r="S107" i="13"/>
  <c r="M107" i="13"/>
  <c r="AN106" i="13"/>
  <c r="AD106" i="13"/>
  <c r="V106" i="13"/>
  <c r="S106" i="13"/>
  <c r="M106" i="13"/>
  <c r="AN105" i="13"/>
  <c r="AD105" i="13"/>
  <c r="Z105" i="13"/>
  <c r="AH105" i="13" s="1"/>
  <c r="S105" i="13"/>
  <c r="X105" i="13"/>
  <c r="M105" i="13"/>
  <c r="V105" i="13" s="1"/>
  <c r="AN104" i="13"/>
  <c r="AD104" i="13"/>
  <c r="AH104" i="13" s="1"/>
  <c r="V104" i="13"/>
  <c r="S104" i="13"/>
  <c r="M104" i="13"/>
  <c r="Z104" i="13" s="1"/>
  <c r="AN103" i="13"/>
  <c r="AD103" i="13"/>
  <c r="Z103" i="13"/>
  <c r="AH103" i="13" s="1"/>
  <c r="S103" i="13"/>
  <c r="X103" i="13"/>
  <c r="M103" i="13"/>
  <c r="V103" i="13" s="1"/>
  <c r="AN102" i="13"/>
  <c r="AD102" i="13"/>
  <c r="V102" i="13"/>
  <c r="S102" i="13"/>
  <c r="M102" i="13"/>
  <c r="X102" i="13" s="1"/>
  <c r="AN101" i="13"/>
  <c r="AD101" i="13"/>
  <c r="AH101" i="13" s="1"/>
  <c r="V101" i="13"/>
  <c r="S101" i="13"/>
  <c r="M101" i="13"/>
  <c r="Z101" i="13" s="1"/>
  <c r="AN100" i="13"/>
  <c r="AD100" i="13"/>
  <c r="S100" i="13"/>
  <c r="M100" i="13"/>
  <c r="X100" i="13" s="1"/>
  <c r="AN99" i="13"/>
  <c r="AD99" i="13"/>
  <c r="Z99" i="13"/>
  <c r="AH99" i="13" s="1"/>
  <c r="V99" i="13"/>
  <c r="S99" i="13"/>
  <c r="M99" i="13"/>
  <c r="AN98" i="13"/>
  <c r="AD98" i="13"/>
  <c r="V98" i="13"/>
  <c r="S98" i="13"/>
  <c r="M98" i="13"/>
  <c r="AN97" i="13"/>
  <c r="AD97" i="13"/>
  <c r="Z97" i="13"/>
  <c r="AH97" i="13" s="1"/>
  <c r="V97" i="13"/>
  <c r="S97" i="13"/>
  <c r="X97" i="13"/>
  <c r="M97" i="13"/>
  <c r="AN96" i="13"/>
  <c r="AM96" i="13"/>
  <c r="AD96" i="13"/>
  <c r="AH96" i="13" s="1"/>
  <c r="Z96" i="13"/>
  <c r="V96" i="13"/>
  <c r="S96" i="13"/>
  <c r="M96" i="13"/>
  <c r="AN95" i="13"/>
  <c r="AD95" i="13"/>
  <c r="V95" i="13"/>
  <c r="S95" i="13"/>
  <c r="M95" i="13"/>
  <c r="AN94" i="13"/>
  <c r="AD94" i="13"/>
  <c r="Z94" i="13"/>
  <c r="V94" i="13"/>
  <c r="S94" i="13"/>
  <c r="X94" i="13"/>
  <c r="M94" i="13"/>
  <c r="AN93" i="13"/>
  <c r="AD93" i="13"/>
  <c r="S93" i="13"/>
  <c r="M93" i="13"/>
  <c r="AN92" i="13"/>
  <c r="AD92" i="13"/>
  <c r="AH92" i="13" s="1"/>
  <c r="Z92" i="13"/>
  <c r="V92" i="13"/>
  <c r="S92" i="13"/>
  <c r="X92" i="13"/>
  <c r="M92" i="13"/>
  <c r="AN91" i="13"/>
  <c r="AD91" i="13"/>
  <c r="S91" i="13"/>
  <c r="M91" i="13"/>
  <c r="AN90" i="13"/>
  <c r="AD90" i="13"/>
  <c r="Z90" i="13"/>
  <c r="AH90" i="13" s="1"/>
  <c r="V90" i="13"/>
  <c r="S90" i="13"/>
  <c r="X90" i="13"/>
  <c r="M90" i="13"/>
  <c r="AN89" i="13"/>
  <c r="AD89" i="13"/>
  <c r="S89" i="13"/>
  <c r="M89" i="13"/>
  <c r="AN88" i="13"/>
  <c r="AD88" i="13"/>
  <c r="S88" i="13"/>
  <c r="M88" i="13"/>
  <c r="Z88" i="13" s="1"/>
  <c r="AH88" i="13" s="1"/>
  <c r="AN87" i="13"/>
  <c r="AD87" i="13"/>
  <c r="S87" i="13"/>
  <c r="M87" i="13"/>
  <c r="AN86" i="13"/>
  <c r="AD86" i="13"/>
  <c r="Z86" i="13"/>
  <c r="V86" i="13"/>
  <c r="S86" i="13"/>
  <c r="X86" i="13"/>
  <c r="M86" i="13"/>
  <c r="AN85" i="13"/>
  <c r="AD85" i="13"/>
  <c r="S85" i="13"/>
  <c r="M85" i="13"/>
  <c r="AN84" i="13"/>
  <c r="AD84" i="13"/>
  <c r="S84" i="13"/>
  <c r="M84" i="13"/>
  <c r="AN83" i="13"/>
  <c r="AH83" i="13"/>
  <c r="AD83" i="13"/>
  <c r="V83" i="13"/>
  <c r="S83" i="13"/>
  <c r="M83" i="13"/>
  <c r="Z83" i="13" s="1"/>
  <c r="AN82" i="13"/>
  <c r="AD82" i="13"/>
  <c r="Z82" i="13"/>
  <c r="AH82" i="13" s="1"/>
  <c r="S82" i="13"/>
  <c r="M82" i="13"/>
  <c r="V82" i="13" s="1"/>
  <c r="AN81" i="13"/>
  <c r="AD81" i="13"/>
  <c r="S81" i="13"/>
  <c r="M81" i="13"/>
  <c r="AN80" i="13"/>
  <c r="AD80" i="13"/>
  <c r="S80" i="13"/>
  <c r="M80" i="13"/>
  <c r="Z80" i="13" s="1"/>
  <c r="AH80" i="13" s="1"/>
  <c r="AN79" i="13"/>
  <c r="AD79" i="13"/>
  <c r="X79" i="13"/>
  <c r="V79" i="13"/>
  <c r="S79" i="13"/>
  <c r="M79" i="13"/>
  <c r="AN78" i="13"/>
  <c r="AD78" i="13"/>
  <c r="Z78" i="13"/>
  <c r="S78" i="13"/>
  <c r="M78" i="13"/>
  <c r="V78" i="13" s="1"/>
  <c r="AN77" i="13"/>
  <c r="AD77" i="13"/>
  <c r="S77" i="13"/>
  <c r="M77" i="13"/>
  <c r="AN76" i="13"/>
  <c r="AD76" i="13"/>
  <c r="S76" i="13"/>
  <c r="M76" i="13"/>
  <c r="Z76" i="13" s="1"/>
  <c r="AH76" i="13" s="1"/>
  <c r="AN75" i="13"/>
  <c r="AD75" i="13"/>
  <c r="V75" i="13"/>
  <c r="S75" i="13"/>
  <c r="M75" i="13"/>
  <c r="X75" i="13" s="1"/>
  <c r="AN74" i="13"/>
  <c r="AD74" i="13"/>
  <c r="Z74" i="13"/>
  <c r="S74" i="13"/>
  <c r="M74" i="13"/>
  <c r="V74" i="13" s="1"/>
  <c r="AN73" i="13"/>
  <c r="AM73" i="13"/>
  <c r="AD73" i="13"/>
  <c r="S73" i="13"/>
  <c r="M73" i="13"/>
  <c r="Z73" i="13" s="1"/>
  <c r="AH73" i="13" s="1"/>
  <c r="AN72" i="13"/>
  <c r="AD72" i="13"/>
  <c r="X72" i="13"/>
  <c r="V72" i="13"/>
  <c r="S72" i="13"/>
  <c r="M72" i="13"/>
  <c r="AN71" i="13"/>
  <c r="AD71" i="13"/>
  <c r="Z71" i="13"/>
  <c r="S71" i="13"/>
  <c r="M71" i="13"/>
  <c r="V71" i="13" s="1"/>
  <c r="AN70" i="13"/>
  <c r="AH70" i="13"/>
  <c r="AD70" i="13"/>
  <c r="Z70" i="13"/>
  <c r="S70" i="13"/>
  <c r="X70" i="13"/>
  <c r="M70" i="13"/>
  <c r="AN69" i="13"/>
  <c r="AD69" i="13"/>
  <c r="S69" i="13"/>
  <c r="M69" i="13"/>
  <c r="AN68" i="13"/>
  <c r="AD68" i="13"/>
  <c r="Z68" i="13"/>
  <c r="AH68" i="13" s="1"/>
  <c r="V68" i="13"/>
  <c r="S68" i="13"/>
  <c r="M68" i="13"/>
  <c r="AN67" i="13"/>
  <c r="AD67" i="13"/>
  <c r="Z67" i="13"/>
  <c r="AH67" i="13" s="1"/>
  <c r="AJ67" i="13" s="1"/>
  <c r="X67" i="13"/>
  <c r="V67" i="13"/>
  <c r="S67" i="13"/>
  <c r="M67" i="13"/>
  <c r="AN66" i="13"/>
  <c r="AD66" i="13"/>
  <c r="AH66" i="13" s="1"/>
  <c r="S66" i="13"/>
  <c r="M66" i="13"/>
  <c r="Z66" i="13" s="1"/>
  <c r="AN65" i="13"/>
  <c r="AD65" i="13"/>
  <c r="S65" i="13"/>
  <c r="M65" i="13"/>
  <c r="AN64" i="13"/>
  <c r="AD64" i="13"/>
  <c r="S64" i="13"/>
  <c r="M64" i="13"/>
  <c r="Z64" i="13" s="1"/>
  <c r="AH64" i="13" s="1"/>
  <c r="AN63" i="13"/>
  <c r="AD63" i="13"/>
  <c r="X63" i="13"/>
  <c r="V63" i="13"/>
  <c r="S63" i="13"/>
  <c r="M63" i="13"/>
  <c r="AN62" i="13"/>
  <c r="AD62" i="13"/>
  <c r="Z62" i="13"/>
  <c r="S62" i="13"/>
  <c r="M62" i="13"/>
  <c r="V62" i="13" s="1"/>
  <c r="AN61" i="13"/>
  <c r="AD61" i="13"/>
  <c r="S61" i="13"/>
  <c r="M61" i="13"/>
  <c r="Z61" i="13" s="1"/>
  <c r="AH61" i="13" s="1"/>
  <c r="AN60" i="13"/>
  <c r="AD60" i="13"/>
  <c r="Z60" i="13"/>
  <c r="AH60" i="13" s="1"/>
  <c r="V60" i="13"/>
  <c r="S60" i="13"/>
  <c r="M60" i="13"/>
  <c r="AN59" i="13"/>
  <c r="AD59" i="13"/>
  <c r="Z59" i="13"/>
  <c r="AH59" i="13" s="1"/>
  <c r="AJ59" i="13" s="1"/>
  <c r="X59" i="13"/>
  <c r="V59" i="13"/>
  <c r="S59" i="13"/>
  <c r="M59" i="13"/>
  <c r="AN58" i="13"/>
  <c r="AD58" i="13"/>
  <c r="S58" i="13"/>
  <c r="M58" i="13"/>
  <c r="AN57" i="13"/>
  <c r="AJ57" i="13"/>
  <c r="AN56" i="13"/>
  <c r="AJ56" i="13"/>
  <c r="AN55" i="13"/>
  <c r="X55" i="13"/>
  <c r="AJ55" i="13" s="1"/>
  <c r="AN54" i="13"/>
  <c r="AJ54" i="13"/>
  <c r="X54" i="13"/>
  <c r="AN53" i="13"/>
  <c r="X53" i="13"/>
  <c r="V53" i="13"/>
  <c r="S53" i="13"/>
  <c r="M53" i="13"/>
  <c r="AN52" i="13"/>
  <c r="Z52" i="13"/>
  <c r="AH52" i="13" s="1"/>
  <c r="AJ52" i="13" s="1"/>
  <c r="X52" i="13"/>
  <c r="V52" i="13"/>
  <c r="S52" i="13"/>
  <c r="M52" i="13"/>
  <c r="AN51" i="13"/>
  <c r="AD51" i="13"/>
  <c r="AH51" i="13" s="1"/>
  <c r="Z51" i="13"/>
  <c r="V51" i="13"/>
  <c r="S51" i="13"/>
  <c r="X51" i="13"/>
  <c r="M51" i="13"/>
  <c r="AN50" i="13"/>
  <c r="AD50" i="13"/>
  <c r="S50" i="13"/>
  <c r="M50" i="13"/>
  <c r="AN49" i="13"/>
  <c r="AD49" i="13"/>
  <c r="Z49" i="13"/>
  <c r="AH49" i="13" s="1"/>
  <c r="AJ49" i="13" s="1"/>
  <c r="X49" i="13"/>
  <c r="V49" i="13"/>
  <c r="S49" i="13"/>
  <c r="M49" i="13"/>
  <c r="AM49" i="13" s="1"/>
  <c r="AN48" i="13"/>
  <c r="AD48" i="13"/>
  <c r="AH48" i="13" s="1"/>
  <c r="X48" i="13"/>
  <c r="S48" i="13"/>
  <c r="M48" i="13"/>
  <c r="AN47" i="13"/>
  <c r="AD47" i="13"/>
  <c r="Z47" i="13"/>
  <c r="S47" i="13"/>
  <c r="M47" i="13"/>
  <c r="V47" i="13" s="1"/>
  <c r="AN46" i="13"/>
  <c r="AD46" i="13"/>
  <c r="S46" i="13"/>
  <c r="M46" i="13"/>
  <c r="AN45" i="13"/>
  <c r="AD45" i="13"/>
  <c r="S45" i="13"/>
  <c r="X45" i="13"/>
  <c r="AJ45" i="13" s="1"/>
  <c r="AN44" i="13"/>
  <c r="AJ44" i="13"/>
  <c r="AD44" i="13"/>
  <c r="X44" i="13"/>
  <c r="S44" i="13"/>
  <c r="AN43" i="13"/>
  <c r="AD43" i="13"/>
  <c r="S43" i="13"/>
  <c r="X43" i="13" s="1"/>
  <c r="AJ43" i="13" s="1"/>
  <c r="AN42" i="13"/>
  <c r="AD42" i="13"/>
  <c r="AH42" i="13" s="1"/>
  <c r="X42" i="13"/>
  <c r="S42" i="13"/>
  <c r="M42" i="13"/>
  <c r="AN41" i="13"/>
  <c r="Z41" i="13"/>
  <c r="AH41" i="13" s="1"/>
  <c r="X41" i="13"/>
  <c r="S41" i="13"/>
  <c r="M41" i="13"/>
  <c r="AN40" i="13"/>
  <c r="S40" i="13"/>
  <c r="X40" i="13" s="1"/>
  <c r="M40" i="13"/>
  <c r="Z40" i="13" s="1"/>
  <c r="AH40" i="13" s="1"/>
  <c r="AN39" i="13"/>
  <c r="S39" i="13"/>
  <c r="X39" i="13" s="1"/>
  <c r="M39" i="13"/>
  <c r="Z39" i="13" s="1"/>
  <c r="AH39" i="13" s="1"/>
  <c r="AN38" i="13"/>
  <c r="X38" i="13"/>
  <c r="S38" i="13"/>
  <c r="M38" i="13"/>
  <c r="Z38" i="13" s="1"/>
  <c r="AH38" i="13" s="1"/>
  <c r="AN37" i="13"/>
  <c r="Z37" i="13"/>
  <c r="AH37" i="13" s="1"/>
  <c r="S37" i="13"/>
  <c r="X37" i="13" s="1"/>
  <c r="M37" i="13"/>
  <c r="AN36" i="13"/>
  <c r="AJ36" i="13"/>
  <c r="X36" i="13"/>
  <c r="S36" i="13"/>
  <c r="M36" i="13"/>
  <c r="Z36" i="13" s="1"/>
  <c r="AH36" i="13" s="1"/>
  <c r="AN35" i="13"/>
  <c r="AH35" i="13"/>
  <c r="Z35" i="13"/>
  <c r="S35" i="13"/>
  <c r="X35" i="13" s="1"/>
  <c r="AJ35" i="13" s="1"/>
  <c r="M35" i="13"/>
  <c r="AN34" i="13"/>
  <c r="Z34" i="13"/>
  <c r="AH34" i="13" s="1"/>
  <c r="AJ34" i="13" s="1"/>
  <c r="X34" i="13"/>
  <c r="S34" i="13"/>
  <c r="M34" i="13"/>
  <c r="AN33" i="13"/>
  <c r="Z33" i="13"/>
  <c r="AH33" i="13" s="1"/>
  <c r="X33" i="13"/>
  <c r="S33" i="13"/>
  <c r="M33" i="13"/>
  <c r="AN32" i="13"/>
  <c r="X32" i="13"/>
  <c r="AJ32" i="13" s="1"/>
  <c r="AN31" i="13"/>
  <c r="X31" i="13"/>
  <c r="AJ31" i="13" s="1"/>
  <c r="AN30" i="13"/>
  <c r="X30" i="13"/>
  <c r="AJ30" i="13" s="1"/>
  <c r="AN29" i="13"/>
  <c r="X29" i="13"/>
  <c r="AJ29" i="13" s="1"/>
  <c r="AN28" i="13"/>
  <c r="X28" i="13"/>
  <c r="AJ28" i="13" s="1"/>
  <c r="V28" i="13"/>
  <c r="S28" i="13"/>
  <c r="AN27" i="13"/>
  <c r="X27" i="13"/>
  <c r="AJ27" i="13" s="1"/>
  <c r="V27" i="13"/>
  <c r="S27" i="13"/>
  <c r="AN26" i="13"/>
  <c r="S26" i="13"/>
  <c r="X26" i="13"/>
  <c r="AJ26" i="13" s="1"/>
  <c r="AN25" i="13"/>
  <c r="V25" i="13"/>
  <c r="S25" i="13"/>
  <c r="X25" i="13"/>
  <c r="AJ25" i="13" s="1"/>
  <c r="AN24" i="13"/>
  <c r="X24" i="13"/>
  <c r="AJ24" i="13" s="1"/>
  <c r="V24" i="13"/>
  <c r="S24" i="13"/>
  <c r="AN23" i="13"/>
  <c r="V23" i="13"/>
  <c r="S23" i="13"/>
  <c r="AN22" i="13"/>
  <c r="V22" i="13"/>
  <c r="S22" i="13"/>
  <c r="X22" i="13"/>
  <c r="AJ22" i="13" s="1"/>
  <c r="AN21" i="13"/>
  <c r="V21" i="13"/>
  <c r="S21" i="13"/>
  <c r="X21" i="13"/>
  <c r="AJ21" i="13" s="1"/>
  <c r="AN20" i="13"/>
  <c r="X20" i="13"/>
  <c r="AJ20" i="13" s="1"/>
  <c r="V20" i="13"/>
  <c r="S20" i="13"/>
  <c r="AN19" i="13"/>
  <c r="V19" i="13"/>
  <c r="S19" i="13"/>
  <c r="X19" i="13"/>
  <c r="AJ19" i="13" s="1"/>
  <c r="AN18" i="13"/>
  <c r="V18" i="13"/>
  <c r="S18" i="13"/>
  <c r="AN17" i="13"/>
  <c r="S17" i="13"/>
  <c r="X17" i="13"/>
  <c r="AJ17" i="13" s="1"/>
  <c r="AN16" i="13"/>
  <c r="X16" i="13"/>
  <c r="AJ16" i="13" s="1"/>
  <c r="S16" i="13"/>
  <c r="AN15" i="13"/>
  <c r="S15" i="13"/>
  <c r="X15" i="13" s="1"/>
  <c r="AJ15" i="13" s="1"/>
  <c r="AN14" i="13"/>
  <c r="X14" i="13"/>
  <c r="AJ14" i="13" s="1"/>
  <c r="V14" i="13"/>
  <c r="S14" i="13"/>
  <c r="AN13" i="13"/>
  <c r="X13" i="13"/>
  <c r="AJ13" i="13" s="1"/>
  <c r="V13" i="13"/>
  <c r="S13" i="13"/>
  <c r="AN12" i="13"/>
  <c r="AD12" i="13"/>
  <c r="V12" i="13"/>
  <c r="S12" i="13"/>
  <c r="M12" i="13"/>
  <c r="AN11" i="13"/>
  <c r="AD11" i="13"/>
  <c r="Z11" i="13"/>
  <c r="AH11" i="13" s="1"/>
  <c r="V11" i="13"/>
  <c r="S11" i="13"/>
  <c r="M11" i="13"/>
  <c r="AN10" i="13"/>
  <c r="AD10" i="13"/>
  <c r="Z10" i="13"/>
  <c r="AH10" i="13" s="1"/>
  <c r="X10" i="13"/>
  <c r="V10" i="13"/>
  <c r="S10" i="13"/>
  <c r="M10" i="13"/>
  <c r="AN9" i="13"/>
  <c r="AD9" i="13"/>
  <c r="Z9" i="13"/>
  <c r="AH9" i="13" s="1"/>
  <c r="AJ9" i="13" s="1"/>
  <c r="V9" i="13"/>
  <c r="S9" i="13"/>
  <c r="X9" i="13"/>
  <c r="M9" i="13"/>
  <c r="AN8" i="13"/>
  <c r="AH8" i="13"/>
  <c r="AD8" i="13"/>
  <c r="X8" i="13"/>
  <c r="AJ8" i="13" s="1"/>
  <c r="V8" i="13"/>
  <c r="S8" i="13"/>
  <c r="M8" i="13"/>
  <c r="Z8" i="13" s="1"/>
  <c r="AN7" i="13"/>
  <c r="AD7" i="13"/>
  <c r="Z7" i="13"/>
  <c r="AH7" i="13" s="1"/>
  <c r="V7" i="13"/>
  <c r="S7" i="13"/>
  <c r="M7" i="13"/>
  <c r="AN6" i="13"/>
  <c r="AD6" i="13"/>
  <c r="Z6" i="13"/>
  <c r="AH6" i="13" s="1"/>
  <c r="X6" i="13"/>
  <c r="V6" i="13"/>
  <c r="S6" i="13"/>
  <c r="M6" i="13"/>
  <c r="AN5" i="13"/>
  <c r="AD5" i="13"/>
  <c r="Z5" i="13"/>
  <c r="AH5" i="13" s="1"/>
  <c r="V5" i="13"/>
  <c r="S5" i="13"/>
  <c r="X5" i="13"/>
  <c r="M5" i="13"/>
  <c r="AN4" i="13"/>
  <c r="AH4" i="13"/>
  <c r="AD4" i="13"/>
  <c r="S4" i="13"/>
  <c r="M4" i="13"/>
  <c r="Z4" i="13" s="1"/>
  <c r="AN3" i="13"/>
  <c r="AH3" i="13"/>
  <c r="AD3" i="13"/>
  <c r="Z3" i="13"/>
  <c r="S3" i="13"/>
  <c r="M3" i="13"/>
  <c r="AM3" i="13" s="1"/>
  <c r="AN2" i="13"/>
  <c r="AM2" i="13"/>
  <c r="AD2" i="13"/>
  <c r="S2" i="13"/>
  <c r="M2" i="13"/>
  <c r="AN1" i="13"/>
  <c r="AI265" i="13" l="1"/>
  <c r="AK260" i="13"/>
  <c r="AT260" i="13" s="1"/>
  <c r="AK252" i="13"/>
  <c r="AK244" i="13"/>
  <c r="AK236" i="13"/>
  <c r="AK228" i="13"/>
  <c r="AK220" i="13"/>
  <c r="AK212" i="13"/>
  <c r="AK204" i="13"/>
  <c r="AT204" i="13" s="1"/>
  <c r="AK196" i="13"/>
  <c r="AK188" i="13"/>
  <c r="AK180" i="13"/>
  <c r="AK172" i="13"/>
  <c r="AK164" i="13"/>
  <c r="AK156" i="13"/>
  <c r="AK148" i="13"/>
  <c r="AK140" i="13"/>
  <c r="AK132" i="13"/>
  <c r="AK124" i="13"/>
  <c r="AK116" i="13"/>
  <c r="AK108" i="13"/>
  <c r="AK100" i="13"/>
  <c r="AK92" i="13"/>
  <c r="AK84" i="13"/>
  <c r="AK76" i="13"/>
  <c r="AK68" i="13"/>
  <c r="AK60" i="13"/>
  <c r="AK52" i="13"/>
  <c r="AK44" i="13"/>
  <c r="AK36" i="13"/>
  <c r="AT36" i="13" s="1"/>
  <c r="AK28" i="13"/>
  <c r="AK20" i="13"/>
  <c r="AT20" i="13" s="1"/>
  <c r="AK12" i="13"/>
  <c r="AK4" i="13"/>
  <c r="AK257" i="13"/>
  <c r="AK249" i="13"/>
  <c r="AT249" i="13" s="1"/>
  <c r="AK241" i="13"/>
  <c r="AK233" i="13"/>
  <c r="AK225" i="13"/>
  <c r="AK217" i="13"/>
  <c r="AK209" i="13"/>
  <c r="AK201" i="13"/>
  <c r="AK193" i="13"/>
  <c r="AK185" i="13"/>
  <c r="AK177" i="13"/>
  <c r="AK169" i="13"/>
  <c r="AK161" i="13"/>
  <c r="AK153" i="13"/>
  <c r="AK145" i="13"/>
  <c r="AK137" i="13"/>
  <c r="AK129" i="13"/>
  <c r="AK121" i="13"/>
  <c r="AK113" i="13"/>
  <c r="AK105" i="13"/>
  <c r="AK97" i="13"/>
  <c r="AK89" i="13"/>
  <c r="AK81" i="13"/>
  <c r="AK73" i="13"/>
  <c r="AK65" i="13"/>
  <c r="AK57" i="13"/>
  <c r="AT57" i="13" s="1"/>
  <c r="AK49" i="13"/>
  <c r="AK41" i="13"/>
  <c r="AK33" i="13"/>
  <c r="AK25" i="13"/>
  <c r="AK17" i="13"/>
  <c r="AK9" i="13"/>
  <c r="AT9" i="13" s="1"/>
  <c r="AK261" i="13"/>
  <c r="AK253" i="13"/>
  <c r="AK245" i="13"/>
  <c r="AK237" i="13"/>
  <c r="AK229" i="13"/>
  <c r="AK221" i="13"/>
  <c r="AK213" i="13"/>
  <c r="AK205" i="13"/>
  <c r="AK197" i="13"/>
  <c r="AK189" i="13"/>
  <c r="AK181" i="13"/>
  <c r="AK173" i="13"/>
  <c r="AK165" i="13"/>
  <c r="AK157" i="13"/>
  <c r="AK149" i="13"/>
  <c r="AK141" i="13"/>
  <c r="AT26" i="13"/>
  <c r="AJ48" i="13"/>
  <c r="AJ230" i="13"/>
  <c r="AT16" i="13"/>
  <c r="AJ5" i="13"/>
  <c r="AJ103" i="13"/>
  <c r="AT103" i="13" s="1"/>
  <c r="AJ109" i="13"/>
  <c r="AT10" i="13"/>
  <c r="AJ10" i="13"/>
  <c r="AJ263" i="13"/>
  <c r="AT241" i="13"/>
  <c r="AT177" i="13"/>
  <c r="AT49" i="13"/>
  <c r="AT25" i="13"/>
  <c r="AT17" i="13"/>
  <c r="AT226" i="13"/>
  <c r="AJ211" i="13"/>
  <c r="AJ225" i="13"/>
  <c r="AJ250" i="13"/>
  <c r="AT250" i="13" s="1"/>
  <c r="AT263" i="13"/>
  <c r="AT255" i="13"/>
  <c r="AT247" i="13"/>
  <c r="AT127" i="13"/>
  <c r="AT55" i="13"/>
  <c r="AT31" i="13"/>
  <c r="AT15" i="13"/>
  <c r="AT8" i="13"/>
  <c r="AJ51" i="13"/>
  <c r="AJ70" i="13"/>
  <c r="AT262" i="13"/>
  <c r="AT254" i="13"/>
  <c r="AT246" i="13"/>
  <c r="AT230" i="13"/>
  <c r="AT70" i="13"/>
  <c r="AT54" i="13"/>
  <c r="AT30" i="13"/>
  <c r="AT22" i="13"/>
  <c r="AT14" i="13"/>
  <c r="AT144" i="13"/>
  <c r="AT48" i="13"/>
  <c r="AT24" i="13"/>
  <c r="AJ90" i="13"/>
  <c r="AT90" i="13" s="1"/>
  <c r="AJ264" i="13"/>
  <c r="AT261" i="13"/>
  <c r="AT253" i="13"/>
  <c r="AT141" i="13"/>
  <c r="AT109" i="13"/>
  <c r="AT45" i="13"/>
  <c r="AT29" i="13"/>
  <c r="AT21" i="13"/>
  <c r="AT13" i="13"/>
  <c r="AT5" i="13"/>
  <c r="AT200" i="13"/>
  <c r="AT72" i="13"/>
  <c r="AJ6" i="13"/>
  <c r="AT6" i="13" s="1"/>
  <c r="AJ38" i="13"/>
  <c r="AT38" i="13" s="1"/>
  <c r="AJ138" i="13"/>
  <c r="AT138" i="13" s="1"/>
  <c r="AJ179" i="13"/>
  <c r="AL179" i="13" s="1"/>
  <c r="AT252" i="13"/>
  <c r="AT244" i="13"/>
  <c r="AT196" i="13"/>
  <c r="AT180" i="13"/>
  <c r="AT52" i="13"/>
  <c r="AT44" i="13"/>
  <c r="AT28" i="13"/>
  <c r="AT4" i="13"/>
  <c r="AT208" i="13"/>
  <c r="AJ175" i="13"/>
  <c r="AT175" i="13" s="1"/>
  <c r="AJ229" i="13"/>
  <c r="AT251" i="13"/>
  <c r="AT211" i="13"/>
  <c r="AT179" i="13"/>
  <c r="AT67" i="13"/>
  <c r="AT59" i="13"/>
  <c r="AT51" i="13"/>
  <c r="AT43" i="13"/>
  <c r="AT35" i="13"/>
  <c r="AT27" i="13"/>
  <c r="AT19" i="13"/>
  <c r="AT34" i="13"/>
  <c r="Y265" i="13"/>
  <c r="X50" i="13"/>
  <c r="Z65" i="13"/>
  <c r="AH65" i="13" s="1"/>
  <c r="V65" i="13"/>
  <c r="X65" i="13"/>
  <c r="Z154" i="13"/>
  <c r="AH154" i="13" s="1"/>
  <c r="V154" i="13"/>
  <c r="X176" i="13"/>
  <c r="Z176" i="13"/>
  <c r="AH176" i="13" s="1"/>
  <c r="AJ176" i="13" s="1"/>
  <c r="AT176" i="13" s="1"/>
  <c r="X185" i="13"/>
  <c r="M265" i="13"/>
  <c r="Z2" i="13"/>
  <c r="N2" i="13"/>
  <c r="AJ40" i="13"/>
  <c r="AT40" i="13" s="1"/>
  <c r="X61" i="13"/>
  <c r="AJ61" i="13" s="1"/>
  <c r="AT61" i="13" s="1"/>
  <c r="AH62" i="13"/>
  <c r="Z69" i="13"/>
  <c r="AH69" i="13" s="1"/>
  <c r="V69" i="13"/>
  <c r="AH71" i="13"/>
  <c r="Z77" i="13"/>
  <c r="AH77" i="13" s="1"/>
  <c r="V77" i="13"/>
  <c r="X77" i="13"/>
  <c r="AH78" i="13"/>
  <c r="Z50" i="13"/>
  <c r="AH50" i="13" s="1"/>
  <c r="V50" i="13"/>
  <c r="X23" i="13"/>
  <c r="AJ23" i="13" s="1"/>
  <c r="AT23" i="13" s="1"/>
  <c r="Z58" i="13"/>
  <c r="AH58" i="13" s="1"/>
  <c r="V58" i="13"/>
  <c r="AM58" i="13"/>
  <c r="X60" i="13"/>
  <c r="AJ60" i="13" s="1"/>
  <c r="AT60" i="13" s="1"/>
  <c r="X69" i="13"/>
  <c r="Z87" i="13"/>
  <c r="AH87" i="13" s="1"/>
  <c r="V87" i="13"/>
  <c r="V2" i="13"/>
  <c r="X4" i="13"/>
  <c r="AJ4" i="13" s="1"/>
  <c r="Z12" i="13"/>
  <c r="AH12" i="13" s="1"/>
  <c r="AM12" i="13"/>
  <c r="X18" i="13"/>
  <c r="AJ18" i="13" s="1"/>
  <c r="AJ33" i="13"/>
  <c r="X58" i="13"/>
  <c r="X64" i="13"/>
  <c r="AJ64" i="13" s="1"/>
  <c r="AT64" i="13" s="1"/>
  <c r="X68" i="13"/>
  <c r="AJ68" i="13" s="1"/>
  <c r="AT68" i="13" s="1"/>
  <c r="X73" i="13"/>
  <c r="AJ73" i="13" s="1"/>
  <c r="AT73" i="13" s="1"/>
  <c r="AH74" i="13"/>
  <c r="Z93" i="13"/>
  <c r="AH93" i="13" s="1"/>
  <c r="V93" i="13"/>
  <c r="X93" i="13"/>
  <c r="X124" i="13"/>
  <c r="AJ124" i="13" s="1"/>
  <c r="AT124" i="13" s="1"/>
  <c r="X123" i="13"/>
  <c r="AJ37" i="13"/>
  <c r="AT37" i="13" s="1"/>
  <c r="X149" i="13"/>
  <c r="AJ149" i="13" s="1"/>
  <c r="AJ41" i="13"/>
  <c r="X12" i="13"/>
  <c r="AD265" i="13"/>
  <c r="V4" i="13"/>
  <c r="X7" i="13"/>
  <c r="AJ7" i="13" s="1"/>
  <c r="AT7" i="13" s="1"/>
  <c r="X11" i="13"/>
  <c r="AJ11" i="13" s="1"/>
  <c r="AT11" i="13" s="1"/>
  <c r="AM13" i="13"/>
  <c r="AM265" i="13" s="1"/>
  <c r="AM269" i="13" s="1"/>
  <c r="AJ42" i="13"/>
  <c r="AT42" i="13" s="1"/>
  <c r="AM61" i="13"/>
  <c r="X76" i="13"/>
  <c r="AJ76" i="13" s="1"/>
  <c r="V107" i="13"/>
  <c r="X107" i="13" s="1"/>
  <c r="Z107" i="13"/>
  <c r="AH107" i="13" s="1"/>
  <c r="Z81" i="13"/>
  <c r="AH81" i="13" s="1"/>
  <c r="V81" i="13"/>
  <c r="AJ39" i="13"/>
  <c r="AT39" i="13" s="1"/>
  <c r="Z46" i="13"/>
  <c r="AH46" i="13" s="1"/>
  <c r="V46" i="13"/>
  <c r="X46" i="13"/>
  <c r="AH47" i="13"/>
  <c r="V123" i="13"/>
  <c r="AM123" i="13"/>
  <c r="Z123" i="13"/>
  <c r="AH123" i="13" s="1"/>
  <c r="AM230" i="13"/>
  <c r="Z232" i="13"/>
  <c r="AH232" i="13" s="1"/>
  <c r="AL249" i="13"/>
  <c r="Z53" i="13"/>
  <c r="AH53" i="13" s="1"/>
  <c r="AJ53" i="13" s="1"/>
  <c r="AT53" i="13" s="1"/>
  <c r="Z63" i="13"/>
  <c r="AH63" i="13" s="1"/>
  <c r="AJ63" i="13" s="1"/>
  <c r="AT63" i="13" s="1"/>
  <c r="V64" i="13"/>
  <c r="Z72" i="13"/>
  <c r="AH72" i="13" s="1"/>
  <c r="AJ72" i="13" s="1"/>
  <c r="V73" i="13"/>
  <c r="Z75" i="13"/>
  <c r="AH75" i="13" s="1"/>
  <c r="AJ75" i="13" s="1"/>
  <c r="AT75" i="13" s="1"/>
  <c r="V76" i="13"/>
  <c r="Z79" i="13"/>
  <c r="AH79" i="13" s="1"/>
  <c r="AJ79" i="13" s="1"/>
  <c r="AT79" i="13" s="1"/>
  <c r="V80" i="13"/>
  <c r="X80" i="13" s="1"/>
  <c r="AJ80" i="13" s="1"/>
  <c r="AT80" i="13" s="1"/>
  <c r="X106" i="13"/>
  <c r="Z130" i="13"/>
  <c r="AH130" i="13" s="1"/>
  <c r="AJ130" i="13" s="1"/>
  <c r="AT130" i="13" s="1"/>
  <c r="X152" i="13"/>
  <c r="Z152" i="13"/>
  <c r="AH152" i="13" s="1"/>
  <c r="X153" i="13"/>
  <c r="Z158" i="13"/>
  <c r="AH158" i="13" s="1"/>
  <c r="V158" i="13"/>
  <c r="AJ171" i="13"/>
  <c r="AT171" i="13" s="1"/>
  <c r="V232" i="13"/>
  <c r="Z85" i="13"/>
  <c r="AH85" i="13" s="1"/>
  <c r="V85" i="13"/>
  <c r="X91" i="13"/>
  <c r="Z91" i="13"/>
  <c r="AH91" i="13" s="1"/>
  <c r="AJ97" i="13"/>
  <c r="AT97" i="13" s="1"/>
  <c r="Z140" i="13"/>
  <c r="AH140" i="13" s="1"/>
  <c r="V140" i="13"/>
  <c r="X140" i="13"/>
  <c r="V194" i="13"/>
  <c r="AM187" i="13"/>
  <c r="Z194" i="13"/>
  <c r="AH194" i="13" s="1"/>
  <c r="AJ214" i="13"/>
  <c r="AT214" i="13" s="1"/>
  <c r="X47" i="13"/>
  <c r="X62" i="13"/>
  <c r="X66" i="13"/>
  <c r="AJ66" i="13" s="1"/>
  <c r="AT66" i="13" s="1"/>
  <c r="X71" i="13"/>
  <c r="X74" i="13"/>
  <c r="X78" i="13"/>
  <c r="X82" i="13"/>
  <c r="AJ82" i="13" s="1"/>
  <c r="AT82" i="13" s="1"/>
  <c r="AH94" i="13"/>
  <c r="AJ94" i="13" s="1"/>
  <c r="AT94" i="13" s="1"/>
  <c r="X110" i="13"/>
  <c r="V115" i="13"/>
  <c r="AM115" i="13"/>
  <c r="X116" i="13"/>
  <c r="X128" i="13"/>
  <c r="AJ128" i="13" s="1"/>
  <c r="AT128" i="13" s="1"/>
  <c r="Z131" i="13"/>
  <c r="AH131" i="13" s="1"/>
  <c r="V131" i="13"/>
  <c r="X131" i="13"/>
  <c r="AM139" i="13"/>
  <c r="X145" i="13"/>
  <c r="AJ145" i="13" s="1"/>
  <c r="X146" i="13"/>
  <c r="AJ148" i="13"/>
  <c r="Z156" i="13"/>
  <c r="AH156" i="13" s="1"/>
  <c r="X157" i="13"/>
  <c r="AJ157" i="13" s="1"/>
  <c r="V181" i="13"/>
  <c r="Z181" i="13"/>
  <c r="AH181" i="13" s="1"/>
  <c r="Z184" i="13"/>
  <c r="AH184" i="13" s="1"/>
  <c r="AM183" i="13"/>
  <c r="V184" i="13"/>
  <c r="X207" i="13"/>
  <c r="Z89" i="13"/>
  <c r="AH89" i="13" s="1"/>
  <c r="V89" i="13"/>
  <c r="X89" i="13"/>
  <c r="V91" i="13"/>
  <c r="X115" i="13"/>
  <c r="AJ117" i="13"/>
  <c r="AT117" i="13" s="1"/>
  <c r="AJ122" i="13"/>
  <c r="AL122" i="13" s="1"/>
  <c r="AM126" i="13"/>
  <c r="X126" i="13"/>
  <c r="AJ129" i="13"/>
  <c r="AT129" i="13" s="1"/>
  <c r="V137" i="13"/>
  <c r="AM137" i="13"/>
  <c r="AJ153" i="13"/>
  <c r="AT153" i="13" s="1"/>
  <c r="AL246" i="13"/>
  <c r="X257" i="13"/>
  <c r="Z257" i="13"/>
  <c r="AH257" i="13" s="1"/>
  <c r="AM42" i="13"/>
  <c r="X3" i="13"/>
  <c r="AJ3" i="13" s="1"/>
  <c r="AT3" i="13" s="1"/>
  <c r="X83" i="13"/>
  <c r="AJ83" i="13" s="1"/>
  <c r="AT83" i="13" s="1"/>
  <c r="Z84" i="13"/>
  <c r="AH84" i="13" s="1"/>
  <c r="V84" i="13"/>
  <c r="AH86" i="13"/>
  <c r="AJ86" i="13" s="1"/>
  <c r="AT86" i="13" s="1"/>
  <c r="X98" i="13"/>
  <c r="Z98" i="13"/>
  <c r="AH98" i="13" s="1"/>
  <c r="X99" i="13"/>
  <c r="AJ99" i="13" s="1"/>
  <c r="AT99" i="13" s="1"/>
  <c r="Z100" i="13"/>
  <c r="AH100" i="13" s="1"/>
  <c r="AJ100" i="13" s="1"/>
  <c r="AJ121" i="13"/>
  <c r="AM125" i="13"/>
  <c r="X125" i="13"/>
  <c r="Z125" i="13"/>
  <c r="AH125" i="13" s="1"/>
  <c r="Z146" i="13"/>
  <c r="AH146" i="13" s="1"/>
  <c r="Z150" i="13"/>
  <c r="AH150" i="13" s="1"/>
  <c r="V150" i="13"/>
  <c r="X150" i="13"/>
  <c r="V156" i="13"/>
  <c r="Z159" i="13"/>
  <c r="AH159" i="13" s="1"/>
  <c r="V159" i="13"/>
  <c r="X159" i="13"/>
  <c r="AM167" i="13"/>
  <c r="X222" i="13"/>
  <c r="Z222" i="13"/>
  <c r="AH222" i="13" s="1"/>
  <c r="V222" i="13"/>
  <c r="Z224" i="13"/>
  <c r="AH224" i="13" s="1"/>
  <c r="V224" i="13"/>
  <c r="AJ237" i="13"/>
  <c r="AT237" i="13" s="1"/>
  <c r="X84" i="13"/>
  <c r="AJ92" i="13"/>
  <c r="AT92" i="13" s="1"/>
  <c r="X95" i="13"/>
  <c r="Z95" i="13"/>
  <c r="AH95" i="13" s="1"/>
  <c r="X96" i="13"/>
  <c r="AJ96" i="13" s="1"/>
  <c r="AT96" i="13" s="1"/>
  <c r="AJ105" i="13"/>
  <c r="AJ114" i="13"/>
  <c r="AL114" i="13" s="1"/>
  <c r="Z115" i="13"/>
  <c r="AH115" i="13" s="1"/>
  <c r="AH116" i="13"/>
  <c r="AJ116" i="13" s="1"/>
  <c r="AT116" i="13" s="1"/>
  <c r="X118" i="13"/>
  <c r="Z118" i="13"/>
  <c r="AH118" i="13" s="1"/>
  <c r="Z126" i="13"/>
  <c r="AH126" i="13" s="1"/>
  <c r="X133" i="13"/>
  <c r="Z133" i="13"/>
  <c r="AH133" i="13" s="1"/>
  <c r="AJ134" i="13"/>
  <c r="AT134" i="13" s="1"/>
  <c r="X136" i="13"/>
  <c r="AJ136" i="13" s="1"/>
  <c r="AT136" i="13" s="1"/>
  <c r="X142" i="13"/>
  <c r="AJ142" i="13" s="1"/>
  <c r="AT142" i="13" s="1"/>
  <c r="AH151" i="13"/>
  <c r="X186" i="13"/>
  <c r="V88" i="13"/>
  <c r="X88" i="13" s="1"/>
  <c r="AJ88" i="13" s="1"/>
  <c r="AT88" i="13" s="1"/>
  <c r="Z174" i="13"/>
  <c r="AH174" i="13" s="1"/>
  <c r="Z234" i="13"/>
  <c r="AH234" i="13" s="1"/>
  <c r="V234" i="13"/>
  <c r="X234" i="13"/>
  <c r="X238" i="13"/>
  <c r="Z238" i="13"/>
  <c r="AH238" i="13" s="1"/>
  <c r="V238" i="13"/>
  <c r="AM256" i="13"/>
  <c r="X101" i="13"/>
  <c r="AJ101" i="13" s="1"/>
  <c r="AT101" i="13" s="1"/>
  <c r="Z102" i="13"/>
  <c r="AH102" i="13" s="1"/>
  <c r="AJ102" i="13" s="1"/>
  <c r="AT102" i="13" s="1"/>
  <c r="X104" i="13"/>
  <c r="AJ104" i="13" s="1"/>
  <c r="AT104" i="13" s="1"/>
  <c r="Z106" i="13"/>
  <c r="AH106" i="13" s="1"/>
  <c r="X108" i="13"/>
  <c r="AJ108" i="13" s="1"/>
  <c r="AT108" i="13" s="1"/>
  <c r="Z110" i="13"/>
  <c r="AH110" i="13" s="1"/>
  <c r="X111" i="13"/>
  <c r="AJ111" i="13" s="1"/>
  <c r="AT111" i="13" s="1"/>
  <c r="X112" i="13"/>
  <c r="AJ112" i="13" s="1"/>
  <c r="AT112" i="13" s="1"/>
  <c r="X113" i="13"/>
  <c r="AJ113" i="13" s="1"/>
  <c r="AT113" i="13" s="1"/>
  <c r="Z119" i="13"/>
  <c r="AH119" i="13" s="1"/>
  <c r="AJ119" i="13" s="1"/>
  <c r="AT119" i="13" s="1"/>
  <c r="X120" i="13"/>
  <c r="AJ120" i="13" s="1"/>
  <c r="AT120" i="13" s="1"/>
  <c r="X132" i="13"/>
  <c r="AJ132" i="13" s="1"/>
  <c r="AT132" i="13" s="1"/>
  <c r="AM132" i="13"/>
  <c r="Z135" i="13"/>
  <c r="AH135" i="13" s="1"/>
  <c r="AJ135" i="13" s="1"/>
  <c r="AT135" i="13" s="1"/>
  <c r="X143" i="13"/>
  <c r="AJ143" i="13" s="1"/>
  <c r="AT143" i="13" s="1"/>
  <c r="X147" i="13"/>
  <c r="AJ147" i="13" s="1"/>
  <c r="AT147" i="13" s="1"/>
  <c r="X160" i="13"/>
  <c r="AJ160" i="13" s="1"/>
  <c r="AT160" i="13" s="1"/>
  <c r="X162" i="13"/>
  <c r="Z162" i="13"/>
  <c r="AH162" i="13" s="1"/>
  <c r="Z164" i="13"/>
  <c r="AH164" i="13" s="1"/>
  <c r="X164" i="13"/>
  <c r="X166" i="13"/>
  <c r="Z166" i="13"/>
  <c r="AH166" i="13" s="1"/>
  <c r="AJ166" i="13" s="1"/>
  <c r="AL166" i="13" s="1"/>
  <c r="AJ188" i="13"/>
  <c r="AT188" i="13" s="1"/>
  <c r="AJ207" i="13"/>
  <c r="AT207" i="13" s="1"/>
  <c r="AJ219" i="13"/>
  <c r="AT219" i="13" s="1"/>
  <c r="AM101" i="13"/>
  <c r="X141" i="13"/>
  <c r="AJ141" i="13" s="1"/>
  <c r="AL141" i="13" s="1"/>
  <c r="AM141" i="13"/>
  <c r="X151" i="13"/>
  <c r="X155" i="13"/>
  <c r="AJ155" i="13" s="1"/>
  <c r="AT155" i="13" s="1"/>
  <c r="X161" i="13"/>
  <c r="X163" i="13"/>
  <c r="X165" i="13"/>
  <c r="Z167" i="13"/>
  <c r="AH167" i="13" s="1"/>
  <c r="X167" i="13"/>
  <c r="X172" i="13"/>
  <c r="Z172" i="13"/>
  <c r="AH172" i="13" s="1"/>
  <c r="X173" i="13"/>
  <c r="V174" i="13"/>
  <c r="AH185" i="13"/>
  <c r="AJ185" i="13" s="1"/>
  <c r="AT185" i="13" s="1"/>
  <c r="Z191" i="13"/>
  <c r="AH191" i="13" s="1"/>
  <c r="X191" i="13"/>
  <c r="Z168" i="13"/>
  <c r="AH168" i="13" s="1"/>
  <c r="Z170" i="13"/>
  <c r="AH170" i="13" s="1"/>
  <c r="X170" i="13"/>
  <c r="AJ205" i="13"/>
  <c r="AJ206" i="13"/>
  <c r="AT206" i="13" s="1"/>
  <c r="X217" i="13"/>
  <c r="AJ217" i="13" s="1"/>
  <c r="AJ227" i="13"/>
  <c r="AT227" i="13" s="1"/>
  <c r="X233" i="13"/>
  <c r="AJ233" i="13" s="1"/>
  <c r="AJ243" i="13"/>
  <c r="AL243" i="13" s="1"/>
  <c r="AJ258" i="13"/>
  <c r="AT258" i="13" s="1"/>
  <c r="AM148" i="13"/>
  <c r="X169" i="13"/>
  <c r="AJ169" i="13" s="1"/>
  <c r="AT169" i="13" s="1"/>
  <c r="Z173" i="13"/>
  <c r="AH173" i="13" s="1"/>
  <c r="AJ173" i="13" s="1"/>
  <c r="X178" i="13"/>
  <c r="AJ178" i="13" s="1"/>
  <c r="AL178" i="13" s="1"/>
  <c r="AJ182" i="13"/>
  <c r="AT182" i="13" s="1"/>
  <c r="X190" i="13"/>
  <c r="AJ190" i="13" s="1"/>
  <c r="AT190" i="13" s="1"/>
  <c r="X202" i="13"/>
  <c r="AJ202" i="13" s="1"/>
  <c r="AT202" i="13" s="1"/>
  <c r="AJ212" i="13"/>
  <c r="AT212" i="13" s="1"/>
  <c r="X216" i="13"/>
  <c r="AJ216" i="13" s="1"/>
  <c r="AT216" i="13" s="1"/>
  <c r="AJ218" i="13"/>
  <c r="AT218" i="13" s="1"/>
  <c r="Z228" i="13"/>
  <c r="AH228" i="13" s="1"/>
  <c r="V228" i="13"/>
  <c r="X228" i="13"/>
  <c r="AJ231" i="13"/>
  <c r="AT231" i="13" s="1"/>
  <c r="AH235" i="13"/>
  <c r="AM245" i="13"/>
  <c r="X245" i="13"/>
  <c r="Z245" i="13"/>
  <c r="AH245" i="13" s="1"/>
  <c r="AJ245" i="13" s="1"/>
  <c r="AL245" i="13" s="1"/>
  <c r="X139" i="13"/>
  <c r="AJ139" i="13" s="1"/>
  <c r="AT139" i="13" s="1"/>
  <c r="Z161" i="13"/>
  <c r="AH161" i="13" s="1"/>
  <c r="Z163" i="13"/>
  <c r="AH163" i="13" s="1"/>
  <c r="Z165" i="13"/>
  <c r="AH165" i="13" s="1"/>
  <c r="V168" i="13"/>
  <c r="V170" i="13"/>
  <c r="X187" i="13"/>
  <c r="AJ187" i="13" s="1"/>
  <c r="AT187" i="13" s="1"/>
  <c r="AH192" i="13"/>
  <c r="AJ192" i="13" s="1"/>
  <c r="AT192" i="13" s="1"/>
  <c r="Z195" i="13"/>
  <c r="AH195" i="13" s="1"/>
  <c r="AJ195" i="13" s="1"/>
  <c r="AT195" i="13" s="1"/>
  <c r="X195" i="13"/>
  <c r="AJ197" i="13"/>
  <c r="AT197" i="13" s="1"/>
  <c r="AJ198" i="13"/>
  <c r="AT198" i="13" s="1"/>
  <c r="X201" i="13"/>
  <c r="AJ201" i="13" s="1"/>
  <c r="AT201" i="13" s="1"/>
  <c r="X215" i="13"/>
  <c r="AJ215" i="13" s="1"/>
  <c r="AT215" i="13" s="1"/>
  <c r="AJ221" i="13"/>
  <c r="AH236" i="13"/>
  <c r="AJ236" i="13" s="1"/>
  <c r="AT236" i="13" s="1"/>
  <c r="Z239" i="13"/>
  <c r="AH239" i="13" s="1"/>
  <c r="V239" i="13"/>
  <c r="X239" i="13"/>
  <c r="AH242" i="13"/>
  <c r="AJ242" i="13" s="1"/>
  <c r="AL242" i="13" s="1"/>
  <c r="Z183" i="13"/>
  <c r="AH183" i="13" s="1"/>
  <c r="AJ183" i="13" s="1"/>
  <c r="AT183" i="13" s="1"/>
  <c r="Z186" i="13"/>
  <c r="AH186" i="13" s="1"/>
  <c r="Z189" i="13"/>
  <c r="AH189" i="13" s="1"/>
  <c r="AJ189" i="13" s="1"/>
  <c r="AT189" i="13" s="1"/>
  <c r="Z193" i="13"/>
  <c r="AH193" i="13" s="1"/>
  <c r="AJ193" i="13" s="1"/>
  <c r="AT193" i="13" s="1"/>
  <c r="AM217" i="13"/>
  <c r="Z220" i="13"/>
  <c r="AH220" i="13" s="1"/>
  <c r="AJ220" i="13" s="1"/>
  <c r="AT220" i="13" s="1"/>
  <c r="V248" i="13"/>
  <c r="X248" i="13" s="1"/>
  <c r="AJ248" i="13" s="1"/>
  <c r="AL248" i="13" s="1"/>
  <c r="AM263" i="13"/>
  <c r="V199" i="13"/>
  <c r="X199" i="13" s="1"/>
  <c r="AJ199" i="13" s="1"/>
  <c r="AT199" i="13" s="1"/>
  <c r="V203" i="13"/>
  <c r="X203" i="13" s="1"/>
  <c r="AJ203" i="13" s="1"/>
  <c r="AT203" i="13" s="1"/>
  <c r="V207" i="13"/>
  <c r="V210" i="13"/>
  <c r="X210" i="13" s="1"/>
  <c r="AJ210" i="13" s="1"/>
  <c r="AT210" i="13" s="1"/>
  <c r="V213" i="13"/>
  <c r="X213" i="13" s="1"/>
  <c r="AJ213" i="13" s="1"/>
  <c r="V217" i="13"/>
  <c r="V223" i="13"/>
  <c r="X223" i="13" s="1"/>
  <c r="AJ223" i="13" s="1"/>
  <c r="AT223" i="13" s="1"/>
  <c r="X235" i="13"/>
  <c r="AM246" i="13"/>
  <c r="AM249" i="13"/>
  <c r="X209" i="13"/>
  <c r="AJ209" i="13" s="1"/>
  <c r="AM242" i="13"/>
  <c r="AK265" i="13" l="1"/>
  <c r="AT41" i="13"/>
  <c r="AT233" i="13"/>
  <c r="AT105" i="13"/>
  <c r="AT100" i="13"/>
  <c r="AT173" i="13"/>
  <c r="AT217" i="13"/>
  <c r="AT157" i="13"/>
  <c r="AT148" i="13"/>
  <c r="AT149" i="13"/>
  <c r="AT221" i="13"/>
  <c r="AT76" i="13"/>
  <c r="AT121" i="13"/>
  <c r="AT213" i="13"/>
  <c r="AT33" i="13"/>
  <c r="AT225" i="13"/>
  <c r="AT205" i="13"/>
  <c r="AT229" i="13"/>
  <c r="AT145" i="13"/>
  <c r="AL13" i="13"/>
  <c r="AJ235" i="13"/>
  <c r="AT235" i="13" s="1"/>
  <c r="AJ125" i="13"/>
  <c r="AL125" i="13" s="1"/>
  <c r="AT166" i="13"/>
  <c r="AJ65" i="13"/>
  <c r="AT65" i="13" s="1"/>
  <c r="AJ133" i="13"/>
  <c r="AT133" i="13" s="1"/>
  <c r="AJ152" i="13"/>
  <c r="AT152" i="13" s="1"/>
  <c r="AL263" i="13"/>
  <c r="AT18" i="13"/>
  <c r="AJ98" i="13"/>
  <c r="AT98" i="13" s="1"/>
  <c r="AJ257" i="13"/>
  <c r="AL256" i="13" s="1"/>
  <c r="AT114" i="13"/>
  <c r="AT125" i="13"/>
  <c r="AT178" i="13"/>
  <c r="AJ165" i="13"/>
  <c r="AT165" i="13" s="1"/>
  <c r="AJ162" i="13"/>
  <c r="AT162" i="13" s="1"/>
  <c r="AJ151" i="13"/>
  <c r="AT151" i="13" s="1"/>
  <c r="AJ146" i="13"/>
  <c r="AT146" i="13" s="1"/>
  <c r="AJ115" i="13"/>
  <c r="AT115" i="13" s="1"/>
  <c r="AT243" i="13"/>
  <c r="AT122" i="13"/>
  <c r="AJ239" i="13"/>
  <c r="AT239" i="13" s="1"/>
  <c r="AJ84" i="13"/>
  <c r="AT84" i="13" s="1"/>
  <c r="AT264" i="13"/>
  <c r="AJ228" i="13"/>
  <c r="AT228" i="13" s="1"/>
  <c r="AT242" i="13"/>
  <c r="AL209" i="13"/>
  <c r="AJ186" i="13"/>
  <c r="AT186" i="13" s="1"/>
  <c r="AJ126" i="13"/>
  <c r="AJ95" i="13"/>
  <c r="AT95" i="13" s="1"/>
  <c r="AJ91" i="13"/>
  <c r="AT91" i="13" s="1"/>
  <c r="AT248" i="13"/>
  <c r="AT245" i="13"/>
  <c r="AT209" i="13"/>
  <c r="AL211" i="13"/>
  <c r="AL3" i="13"/>
  <c r="AJ163" i="13"/>
  <c r="AT163" i="13" s="1"/>
  <c r="AJ156" i="13"/>
  <c r="AT156" i="13" s="1"/>
  <c r="AJ107" i="13"/>
  <c r="AT107" i="13" s="1"/>
  <c r="AJ77" i="13"/>
  <c r="AT77" i="13" s="1"/>
  <c r="Z265" i="13"/>
  <c r="AH2" i="13"/>
  <c r="AJ161" i="13"/>
  <c r="AT161" i="13" s="1"/>
  <c r="X168" i="13"/>
  <c r="AJ168" i="13" s="1"/>
  <c r="AT168" i="13" s="1"/>
  <c r="AJ172" i="13"/>
  <c r="AT172" i="13" s="1"/>
  <c r="AJ110" i="13"/>
  <c r="AJ238" i="13"/>
  <c r="AT238" i="13" s="1"/>
  <c r="X224" i="13"/>
  <c r="AJ224" i="13" s="1"/>
  <c r="AT224" i="13" s="1"/>
  <c r="AJ150" i="13"/>
  <c r="AT150" i="13" s="1"/>
  <c r="X156" i="13"/>
  <c r="AJ131" i="13"/>
  <c r="AJ140" i="13"/>
  <c r="AT140" i="13" s="1"/>
  <c r="X85" i="13"/>
  <c r="AJ85" i="13" s="1"/>
  <c r="AT85" i="13" s="1"/>
  <c r="X158" i="13"/>
  <c r="AJ158" i="13" s="1"/>
  <c r="AT158" i="13" s="1"/>
  <c r="AJ46" i="13"/>
  <c r="AT46" i="13" s="1"/>
  <c r="AJ71" i="13"/>
  <c r="AT71" i="13" s="1"/>
  <c r="X184" i="13"/>
  <c r="AJ184" i="13" s="1"/>
  <c r="AJ50" i="13"/>
  <c r="N265" i="13"/>
  <c r="X2" i="13"/>
  <c r="AJ164" i="13"/>
  <c r="AT164" i="13" s="1"/>
  <c r="AJ106" i="13"/>
  <c r="X137" i="13"/>
  <c r="AJ137" i="13" s="1"/>
  <c r="AJ93" i="13"/>
  <c r="AT93" i="13" s="1"/>
  <c r="AJ69" i="13"/>
  <c r="AT69" i="13" s="1"/>
  <c r="AL96" i="13"/>
  <c r="AJ47" i="13"/>
  <c r="AL132" i="13"/>
  <c r="AJ167" i="13"/>
  <c r="AT167" i="13" s="1"/>
  <c r="AJ89" i="13"/>
  <c r="AT89" i="13" s="1"/>
  <c r="X181" i="13"/>
  <c r="AJ181" i="13" s="1"/>
  <c r="X194" i="13"/>
  <c r="AJ194" i="13" s="1"/>
  <c r="AT194" i="13" s="1"/>
  <c r="X232" i="13"/>
  <c r="AJ232" i="13" s="1"/>
  <c r="X81" i="13"/>
  <c r="AJ81" i="13" s="1"/>
  <c r="AT81" i="13" s="1"/>
  <c r="AJ62" i="13"/>
  <c r="AJ170" i="13"/>
  <c r="AT170" i="13" s="1"/>
  <c r="AJ123" i="13"/>
  <c r="AJ191" i="13"/>
  <c r="AL119" i="13"/>
  <c r="AJ234" i="13"/>
  <c r="AT234" i="13" s="1"/>
  <c r="X174" i="13"/>
  <c r="AJ174" i="13" s="1"/>
  <c r="AT174" i="13" s="1"/>
  <c r="AJ118" i="13"/>
  <c r="AJ222" i="13"/>
  <c r="AJ159" i="13"/>
  <c r="AT159" i="13" s="1"/>
  <c r="AJ74" i="13"/>
  <c r="AT74" i="13" s="1"/>
  <c r="AJ12" i="13"/>
  <c r="X87" i="13"/>
  <c r="AJ87" i="13" s="1"/>
  <c r="AT87" i="13" s="1"/>
  <c r="AJ58" i="13"/>
  <c r="AJ78" i="13"/>
  <c r="AT78" i="13" s="1"/>
  <c r="X154" i="13"/>
  <c r="AJ154" i="13" s="1"/>
  <c r="AT154" i="13" s="1"/>
  <c r="AT257" i="13" l="1"/>
  <c r="AT232" i="13"/>
  <c r="AL230" i="13"/>
  <c r="AL181" i="13"/>
  <c r="AT181" i="13"/>
  <c r="AL115" i="13"/>
  <c r="AT118" i="13"/>
  <c r="AL110" i="13"/>
  <c r="AT110" i="13"/>
  <c r="AL58" i="13"/>
  <c r="AT58" i="13"/>
  <c r="AL49" i="13"/>
  <c r="AT50" i="13"/>
  <c r="AL12" i="13"/>
  <c r="AT12" i="13"/>
  <c r="AL187" i="13"/>
  <c r="AT191" i="13"/>
  <c r="AL137" i="13"/>
  <c r="AT137" i="13"/>
  <c r="AL183" i="13"/>
  <c r="AT184" i="13"/>
  <c r="AL127" i="13"/>
  <c r="AT131" i="13"/>
  <c r="AL123" i="13"/>
  <c r="AT123" i="13"/>
  <c r="AL139" i="13"/>
  <c r="AL126" i="13"/>
  <c r="AT126" i="13"/>
  <c r="AL101" i="13"/>
  <c r="AT106" i="13"/>
  <c r="AL217" i="13"/>
  <c r="AT222" i="13"/>
  <c r="AL61" i="13"/>
  <c r="AT62" i="13"/>
  <c r="AL42" i="13"/>
  <c r="AT47" i="13"/>
  <c r="AL142" i="13"/>
  <c r="AL73" i="13"/>
  <c r="AL148" i="13"/>
  <c r="X265" i="13"/>
  <c r="AH265" i="13"/>
  <c r="AJ2" i="13"/>
  <c r="AL167" i="13"/>
  <c r="AJ265" i="13" l="1"/>
  <c r="AT265" i="13" s="1"/>
  <c r="AL2" i="13"/>
  <c r="AL265" i="13" s="1"/>
  <c r="I3" i="8" l="1"/>
  <c r="I4" i="8" s="1"/>
  <c r="I5" i="8" s="1"/>
  <c r="I6" i="8" s="1"/>
  <c r="I7" i="8" s="1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48" i="8" s="1"/>
  <c r="I49" i="8" s="1"/>
  <c r="I50" i="8" s="1"/>
  <c r="I51" i="8" s="1"/>
  <c r="I52" i="8" s="1"/>
  <c r="I53" i="8" s="1"/>
  <c r="I54" i="8" s="1"/>
  <c r="I55" i="8" s="1"/>
  <c r="I56" i="8" s="1"/>
  <c r="I57" i="8" s="1"/>
  <c r="I58" i="8" s="1"/>
  <c r="I59" i="8" s="1"/>
  <c r="I60" i="8" s="1"/>
  <c r="I61" i="8" s="1"/>
  <c r="I62" i="8" s="1"/>
  <c r="I63" i="8" s="1"/>
  <c r="I64" i="8" s="1"/>
  <c r="I65" i="8" s="1"/>
  <c r="I66" i="8" s="1"/>
  <c r="I67" i="8" s="1"/>
  <c r="I75" i="8" s="1"/>
  <c r="I70" i="8" s="1"/>
  <c r="I68" i="8" s="1"/>
  <c r="I71" i="8" s="1"/>
  <c r="I72" i="8" s="1"/>
  <c r="I73" i="8" s="1"/>
  <c r="I74" i="8" s="1"/>
  <c r="I76" i="8" s="1"/>
  <c r="I77" i="8" s="1"/>
  <c r="I78" i="8" s="1"/>
  <c r="I79" i="8" s="1"/>
  <c r="I80" i="8" s="1"/>
  <c r="I81" i="8" s="1"/>
  <c r="I82" i="8" s="1"/>
  <c r="I83" i="8" s="1"/>
  <c r="I84" i="8" s="1"/>
  <c r="I85" i="8" s="1"/>
  <c r="I86" i="8" s="1"/>
  <c r="I87" i="8" s="1"/>
  <c r="I88" i="8" s="1"/>
  <c r="I89" i="8" s="1"/>
  <c r="I90" i="8" s="1"/>
  <c r="I91" i="8" s="1"/>
  <c r="I92" i="8" s="1"/>
  <c r="I93" i="8" s="1"/>
  <c r="I94" i="8" s="1"/>
  <c r="I95" i="8" s="1"/>
  <c r="I96" i="8" s="1"/>
  <c r="I97" i="8" s="1"/>
  <c r="I98" i="8" s="1"/>
  <c r="I99" i="8" s="1"/>
  <c r="I100" i="8" s="1"/>
  <c r="I101" i="8" s="1"/>
  <c r="I102" i="8" s="1"/>
  <c r="I103" i="8" s="1"/>
  <c r="I104" i="8" s="1"/>
  <c r="I105" i="8" s="1"/>
  <c r="I106" i="8" s="1"/>
  <c r="I107" i="8" s="1"/>
  <c r="I108" i="8" s="1"/>
  <c r="I109" i="8" s="1"/>
  <c r="I110" i="8" s="1"/>
  <c r="I111" i="8" s="1"/>
  <c r="I112" i="8" s="1"/>
  <c r="I113" i="8" s="1"/>
  <c r="I114" i="8" s="1"/>
  <c r="I115" i="8" s="1"/>
  <c r="I117" i="8" s="1"/>
  <c r="I118" i="8" s="1"/>
  <c r="I119" i="8" s="1"/>
  <c r="I120" i="8" s="1"/>
  <c r="I121" i="8" s="1"/>
  <c r="I122" i="8" s="1"/>
  <c r="I123" i="8" s="1"/>
  <c r="I124" i="8" s="1"/>
  <c r="I125" i="8" s="1"/>
  <c r="I126" i="8" s="1"/>
  <c r="I127" i="8" s="1"/>
  <c r="I128" i="8" s="1"/>
  <c r="I129" i="8" s="1"/>
  <c r="F3" i="8"/>
  <c r="F4" i="8" s="1"/>
  <c r="F5" i="8" s="1"/>
  <c r="F6" i="8" s="1"/>
  <c r="F7" i="8" s="1"/>
  <c r="F8" i="8" s="1"/>
  <c r="F9" i="8" s="1"/>
  <c r="F10" i="8" s="1"/>
  <c r="F11" i="8" s="1"/>
  <c r="F12" i="8" s="1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F41" i="8" s="1"/>
  <c r="F42" i="8" s="1"/>
  <c r="F43" i="8" s="1"/>
  <c r="F44" i="8" s="1"/>
  <c r="F45" i="8" s="1"/>
  <c r="F46" i="8" s="1"/>
  <c r="F47" i="8" s="1"/>
  <c r="F48" i="8" s="1"/>
  <c r="F49" i="8" s="1"/>
  <c r="F50" i="8" s="1"/>
  <c r="F51" i="8" s="1"/>
  <c r="F52" i="8" s="1"/>
  <c r="F53" i="8" s="1"/>
  <c r="F54" i="8" s="1"/>
  <c r="F55" i="8" s="1"/>
  <c r="F56" i="8" s="1"/>
  <c r="F57" i="8" s="1"/>
  <c r="F58" i="8" s="1"/>
  <c r="F59" i="8" s="1"/>
  <c r="F60" i="8" s="1"/>
  <c r="F61" i="8" s="1"/>
  <c r="F62" i="8" s="1"/>
  <c r="F63" i="8" s="1"/>
  <c r="F64" i="8" s="1"/>
  <c r="F65" i="8" s="1"/>
  <c r="F66" i="8" s="1"/>
  <c r="F67" i="8" s="1"/>
  <c r="F68" i="8" s="1"/>
  <c r="F69" i="8" s="1"/>
  <c r="F70" i="8" s="1"/>
  <c r="F71" i="8" s="1"/>
  <c r="F72" i="8" s="1"/>
  <c r="F73" i="8" s="1"/>
  <c r="F74" i="8" s="1"/>
  <c r="F75" i="8" s="1"/>
  <c r="F76" i="8" s="1"/>
  <c r="F77" i="8" s="1"/>
  <c r="F78" i="8" s="1"/>
  <c r="F79" i="8" s="1"/>
  <c r="F80" i="8" s="1"/>
  <c r="F81" i="8" s="1"/>
  <c r="F82" i="8" s="1"/>
  <c r="F83" i="8" s="1"/>
  <c r="F84" i="8" s="1"/>
  <c r="F85" i="8" s="1"/>
  <c r="F86" i="8" s="1"/>
  <c r="F87" i="8" s="1"/>
  <c r="F88" i="8" s="1"/>
  <c r="F89" i="8" s="1"/>
  <c r="F90" i="8" s="1"/>
  <c r="F91" i="8" s="1"/>
  <c r="F92" i="8" s="1"/>
  <c r="F93" i="8" s="1"/>
  <c r="F94" i="8" s="1"/>
  <c r="F95" i="8" s="1"/>
  <c r="F96" i="8" s="1"/>
  <c r="F97" i="8" s="1"/>
  <c r="F98" i="8" s="1"/>
  <c r="F99" i="8" s="1"/>
  <c r="F100" i="8" s="1"/>
  <c r="F101" i="8" s="1"/>
  <c r="F102" i="8" s="1"/>
  <c r="F103" i="8" s="1"/>
  <c r="F104" i="8" s="1"/>
  <c r="F105" i="8" s="1"/>
  <c r="F106" i="8" s="1"/>
  <c r="F107" i="8" s="1"/>
  <c r="F108" i="8" s="1"/>
  <c r="F109" i="8" s="1"/>
  <c r="F110" i="8" s="1"/>
  <c r="F111" i="8" s="1"/>
  <c r="F112" i="8" s="1"/>
  <c r="F113" i="8" s="1"/>
  <c r="F114" i="8" s="1"/>
  <c r="F115" i="8" s="1"/>
  <c r="F117" i="8" s="1"/>
  <c r="F118" i="8" s="1"/>
  <c r="F119" i="8" s="1"/>
  <c r="F120" i="8" s="1"/>
  <c r="F121" i="8" s="1"/>
  <c r="F122" i="8" s="1"/>
  <c r="F123" i="8" s="1"/>
  <c r="F124" i="8" s="1"/>
  <c r="F125" i="8" s="1"/>
  <c r="F126" i="8" s="1"/>
  <c r="F127" i="8" s="1"/>
  <c r="F128" i="8" s="1"/>
  <c r="F129" i="8" s="1"/>
  <c r="F130" i="8" s="1"/>
  <c r="F131" i="8" s="1"/>
  <c r="F132" i="8" s="1"/>
  <c r="F133" i="8" s="1"/>
  <c r="F134" i="8" s="1"/>
  <c r="F135" i="8" s="1"/>
  <c r="F136" i="8" s="1"/>
  <c r="F137" i="8" s="1"/>
  <c r="F138" i="8" s="1"/>
  <c r="F139" i="8" s="1"/>
  <c r="F140" i="8" s="1"/>
  <c r="F141" i="8" s="1"/>
  <c r="F142" i="8" s="1"/>
  <c r="F143" i="8" s="1"/>
  <c r="F144" i="8" s="1"/>
  <c r="F145" i="8" s="1"/>
  <c r="F146" i="8" s="1"/>
  <c r="F147" i="8" s="1"/>
  <c r="F148" i="8" s="1"/>
  <c r="F149" i="8" s="1"/>
  <c r="F150" i="8" s="1"/>
  <c r="F151" i="8" s="1"/>
  <c r="F152" i="8" s="1"/>
  <c r="F153" i="8" s="1"/>
  <c r="F154" i="8" s="1"/>
  <c r="F155" i="8" s="1"/>
  <c r="F156" i="8" s="1"/>
  <c r="F157" i="8" s="1"/>
  <c r="F158" i="8" s="1"/>
  <c r="F159" i="8" s="1"/>
  <c r="F160" i="8" s="1"/>
  <c r="F161" i="8" s="1"/>
  <c r="F162" i="8" s="1"/>
  <c r="F163" i="8" s="1"/>
  <c r="F164" i="8" s="1"/>
  <c r="F165" i="8" s="1"/>
  <c r="F166" i="8" s="1"/>
  <c r="F167" i="8" s="1"/>
  <c r="F168" i="8" s="1"/>
  <c r="F169" i="8" s="1"/>
  <c r="F170" i="8" s="1"/>
  <c r="F171" i="8" s="1"/>
  <c r="F172" i="8" s="1"/>
  <c r="F173" i="8" s="1"/>
  <c r="F174" i="8" s="1"/>
  <c r="F175" i="8" s="1"/>
  <c r="F176" i="8" s="1"/>
  <c r="F177" i="8" s="1"/>
  <c r="F178" i="8" s="1"/>
  <c r="F179" i="8" s="1"/>
  <c r="F180" i="8" s="1"/>
  <c r="F181" i="8" s="1"/>
  <c r="F182" i="8" s="1"/>
  <c r="F183" i="8" s="1"/>
  <c r="F184" i="8" s="1"/>
  <c r="F185" i="8" s="1"/>
  <c r="F186" i="8" s="1"/>
  <c r="F187" i="8" s="1"/>
  <c r="F188" i="8" s="1"/>
  <c r="F189" i="8" s="1"/>
  <c r="F190" i="8" s="1"/>
  <c r="F191" i="8" s="1"/>
  <c r="F192" i="8" s="1"/>
  <c r="F193" i="8" s="1"/>
  <c r="F194" i="8" s="1"/>
  <c r="F195" i="8" s="1"/>
  <c r="F196" i="8" s="1"/>
  <c r="F197" i="8" s="1"/>
  <c r="F198" i="8" s="1"/>
  <c r="I133" i="8" l="1"/>
  <c r="I134" i="8" s="1"/>
  <c r="I135" i="8" s="1"/>
  <c r="I136" i="8" s="1"/>
  <c r="I137" i="8" s="1"/>
  <c r="I138" i="8" s="1"/>
  <c r="I139" i="8" s="1"/>
  <c r="I140" i="8" s="1"/>
  <c r="I130" i="8"/>
  <c r="I131" i="8" s="1"/>
  <c r="I141" i="8" l="1"/>
  <c r="I142" i="8" s="1"/>
  <c r="I143" i="8" s="1"/>
  <c r="I144" i="8" s="1"/>
  <c r="I145" i="8" s="1"/>
  <c r="I146" i="8" s="1"/>
  <c r="I147" i="8" s="1"/>
  <c r="I148" i="8" s="1"/>
  <c r="I149" i="8" s="1"/>
  <c r="I150" i="8" s="1"/>
  <c r="I151" i="8" s="1"/>
  <c r="I152" i="8" s="1"/>
  <c r="I153" i="8" s="1"/>
  <c r="I154" i="8" s="1"/>
  <c r="I155" i="8" s="1"/>
  <c r="I156" i="8" s="1"/>
  <c r="I157" i="8" s="1"/>
  <c r="I158" i="8" s="1"/>
  <c r="I159" i="8" s="1"/>
  <c r="I160" i="8" s="1"/>
  <c r="I161" i="8" s="1"/>
  <c r="I162" i="8" s="1"/>
  <c r="I163" i="8" s="1"/>
  <c r="I164" i="8" s="1"/>
  <c r="I165" i="8" s="1"/>
  <c r="I166" i="8" s="1"/>
  <c r="I167" i="8" s="1"/>
  <c r="I168" i="8" s="1"/>
  <c r="I169" i="8" s="1"/>
  <c r="I170" i="8" s="1"/>
  <c r="I171" i="8" s="1"/>
  <c r="I172" i="8" s="1"/>
  <c r="I173" i="8" s="1"/>
  <c r="I174" i="8" s="1"/>
  <c r="I175" i="8" s="1"/>
  <c r="I176" i="8" s="1"/>
  <c r="I177" i="8" s="1"/>
  <c r="I178" i="8" s="1"/>
  <c r="I179" i="8" s="1"/>
  <c r="I180" i="8" s="1"/>
  <c r="I181" i="8" s="1"/>
  <c r="I182" i="8" s="1"/>
  <c r="I183" i="8" s="1"/>
  <c r="I184" i="8" s="1"/>
  <c r="I185" i="8" s="1"/>
  <c r="I186" i="8" s="1"/>
  <c r="I187" i="8" s="1"/>
  <c r="I188" i="8" s="1"/>
  <c r="I189" i="8" s="1"/>
  <c r="I190" i="8" s="1"/>
  <c r="I191" i="8" s="1"/>
  <c r="I192" i="8" s="1"/>
  <c r="I193" i="8" s="1"/>
  <c r="I194" i="8" s="1"/>
  <c r="I195" i="8" s="1"/>
  <c r="I196" i="8" s="1"/>
  <c r="I197" i="8" s="1"/>
  <c r="I198" i="8" s="1"/>
  <c r="I201" i="8" s="1"/>
  <c r="I202" i="8" s="1"/>
  <c r="I203" i="8" s="1"/>
  <c r="I204" i="8" s="1"/>
  <c r="I205" i="8" s="1"/>
  <c r="I206" i="8" s="1"/>
  <c r="I207" i="8" s="1"/>
  <c r="I208" i="8" s="1"/>
  <c r="I209" i="8" s="1"/>
  <c r="I210" i="8" s="1"/>
  <c r="I211" i="8" s="1"/>
  <c r="I212" i="8" s="1"/>
  <c r="I213" i="8" s="1"/>
  <c r="I214" i="8" s="1"/>
  <c r="I215" i="8" s="1"/>
  <c r="I216" i="8" s="1"/>
  <c r="I217" i="8" s="1"/>
  <c r="I218" i="8" s="1"/>
  <c r="I219" i="8" s="1"/>
  <c r="I132" i="8"/>
  <c r="I226" i="8" l="1"/>
  <c r="I227" i="8" s="1"/>
  <c r="I228" i="8" s="1"/>
  <c r="I229" i="8" s="1"/>
  <c r="I230" i="8" s="1"/>
  <c r="I231" i="8" s="1"/>
  <c r="I232" i="8" s="1"/>
  <c r="I234" i="8" s="1"/>
  <c r="I233" i="8" s="1"/>
  <c r="I235" i="8" s="1"/>
  <c r="I220" i="8"/>
  <c r="B5" i="10"/>
  <c r="I221" i="8" l="1"/>
  <c r="I222" i="8" s="1"/>
  <c r="I223" i="8" s="1"/>
  <c r="I224" i="8" s="1"/>
  <c r="I225" i="8" s="1"/>
  <c r="B8" i="10"/>
  <c r="D5" i="10"/>
  <c r="C8" i="10"/>
  <c r="D12" i="6"/>
  <c r="L14" i="4" l="1"/>
  <c r="K11" i="4"/>
  <c r="E12" i="6"/>
  <c r="C12" i="6"/>
  <c r="B12" i="6"/>
  <c r="K3" i="4" l="1"/>
  <c r="K4" i="4"/>
  <c r="K5" i="4"/>
  <c r="K6" i="4"/>
  <c r="K7" i="4"/>
  <c r="K8" i="4"/>
  <c r="K9" i="4"/>
  <c r="K10" i="4"/>
  <c r="K12" i="4"/>
  <c r="K13" i="4"/>
  <c r="C14" i="4"/>
  <c r="D14" i="4"/>
  <c r="D15" i="4" s="1"/>
  <c r="E14" i="4"/>
  <c r="E15" i="4" s="1"/>
  <c r="F14" i="4"/>
  <c r="F15" i="4" s="1"/>
  <c r="G14" i="4"/>
  <c r="G15" i="4" s="1"/>
  <c r="H14" i="4"/>
  <c r="H15" i="4" s="1"/>
  <c r="I14" i="4"/>
  <c r="I15" i="4" s="1"/>
  <c r="J14" i="4"/>
  <c r="F3" i="6"/>
  <c r="F4" i="6"/>
  <c r="F5" i="6"/>
  <c r="F6" i="6"/>
  <c r="F7" i="6"/>
  <c r="F8" i="6"/>
  <c r="F9" i="6"/>
  <c r="F10" i="6"/>
  <c r="F11" i="6"/>
  <c r="C15" i="4"/>
  <c r="B14" i="4"/>
  <c r="B15" i="4" s="1"/>
  <c r="J15" i="4"/>
  <c r="K2" i="4"/>
  <c r="F12" i="6" l="1"/>
  <c r="C13" i="6"/>
  <c r="K14" i="4"/>
  <c r="K15" i="4" s="1"/>
</calcChain>
</file>

<file path=xl/comments1.xml><?xml version="1.0" encoding="utf-8"?>
<comments xmlns="http://schemas.openxmlformats.org/spreadsheetml/2006/main">
  <authors>
    <author>Windows User</author>
  </authors>
  <commentList>
    <comment ref="C3" authorId="0" shapeId="0">
      <text>
        <r>
          <rPr>
            <sz val="9"/>
            <color indexed="81"/>
            <rFont val="Tahoma"/>
            <family val="2"/>
          </rPr>
          <t xml:space="preserve">HS and college faculty release and mileage as needed.
</t>
        </r>
      </text>
    </comment>
    <comment ref="C5" authorId="0" shapeId="0">
      <text>
        <r>
          <rPr>
            <sz val="9"/>
            <color indexed="81"/>
            <rFont val="Tahoma"/>
            <family val="2"/>
          </rPr>
          <t xml:space="preserve">Benchmark funding includes all costs (teacher release, transportation, materials, refreshments…)
</t>
        </r>
      </text>
    </comment>
    <comment ref="C7" authorId="0" shapeId="0">
      <text>
        <r>
          <rPr>
            <sz val="9"/>
            <color indexed="81"/>
            <rFont val="Tahoma"/>
            <family val="2"/>
          </rPr>
          <t xml:space="preserve">Benchmark funding includes all costs (teacher release, transportation, materials, refreshments…)
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 xml:space="preserve">HS teacher release is for emergency use only. Miscellaneous costs were calculated at $36.25 per student which includes faculty costs, refreshments and materials.
</t>
        </r>
      </text>
    </comment>
    <comment ref="C15" authorId="0" shapeId="0">
      <text>
        <r>
          <rPr>
            <sz val="9"/>
            <color indexed="81"/>
            <rFont val="Tahoma"/>
            <family val="2"/>
          </rPr>
          <t xml:space="preserve">Teacher Release = HS teachers Miscellaneous=Faculty Release
</t>
        </r>
      </text>
    </comment>
    <comment ref="C17" authorId="0" shapeId="0">
      <text>
        <r>
          <rPr>
            <sz val="9"/>
            <color indexed="81"/>
            <rFont val="Tahoma"/>
            <family val="2"/>
          </rPr>
          <t xml:space="preserve">Teacher Release = HS teachers Miscellaneous=Faculty Release
</t>
        </r>
      </text>
    </comment>
    <comment ref="C19" authorId="0" shapeId="0">
      <text>
        <r>
          <rPr>
            <sz val="9"/>
            <color indexed="81"/>
            <rFont val="Tahoma"/>
            <family val="2"/>
          </rPr>
          <t xml:space="preserve">All funding for After ADC/SWAC is based on the number of students in the project (the first number indicated).
</t>
        </r>
      </text>
    </comment>
    <comment ref="C27" authorId="0" shapeId="0">
      <text>
        <r>
          <rPr>
            <sz val="9"/>
            <color indexed="81"/>
            <rFont val="Tahoma"/>
            <family val="2"/>
          </rPr>
          <t xml:space="preserve">Teacher Release is for both HS teachers and college faculty.
</t>
        </r>
      </text>
    </comment>
    <comment ref="C29" authorId="0" shapeId="0">
      <text>
        <r>
          <rPr>
            <sz val="9"/>
            <color indexed="81"/>
            <rFont val="Tahoma"/>
            <family val="2"/>
          </rPr>
          <t xml:space="preserve">Benchmark includes cost of faculty release, refreshments and materials.  HS teacher release is for emergency use only.
</t>
        </r>
      </text>
    </comment>
  </commentList>
</comments>
</file>

<file path=xl/comments2.xml><?xml version="1.0" encoding="utf-8"?>
<comments xmlns="http://schemas.openxmlformats.org/spreadsheetml/2006/main">
  <authors>
    <author>user</author>
    <author>Windows User</author>
  </authors>
  <commentList>
    <comment ref="AB49" authorId="0" shapeId="0">
      <text>
        <r>
          <rPr>
            <b/>
            <sz val="9"/>
            <color indexed="81"/>
            <rFont val="Tahoma"/>
            <family val="2"/>
          </rPr>
          <t>20 students</t>
        </r>
      </text>
    </comment>
    <comment ref="AC49" authorId="0" shapeId="0">
      <text>
        <r>
          <rPr>
            <b/>
            <sz val="9"/>
            <color indexed="81"/>
            <rFont val="Tahoma"/>
            <family val="2"/>
          </rPr>
          <t>5 months x 60/month = 300</t>
        </r>
      </text>
    </comment>
    <comment ref="AC50" authorId="0" shapeId="0">
      <text>
        <r>
          <rPr>
            <b/>
            <sz val="9"/>
            <color indexed="81"/>
            <rFont val="Tahoma"/>
            <family val="2"/>
          </rPr>
          <t>Bus passes @ $60/month x 5 months</t>
        </r>
      </text>
    </comment>
    <comment ref="AC5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Calculated as 20 students x 60/pass</t>
        </r>
      </text>
    </comment>
    <comment ref="AB52" authorId="0" shapeId="0">
      <text>
        <r>
          <rPr>
            <b/>
            <sz val="9"/>
            <color indexed="81"/>
            <rFont val="Tahoma"/>
            <family val="2"/>
          </rPr>
          <t>BUS PASS FOR 5 MONTHS</t>
        </r>
      </text>
    </comment>
    <comment ref="AC52" authorId="0" shapeId="0">
      <text>
        <r>
          <rPr>
            <b/>
            <sz val="9"/>
            <color indexed="81"/>
            <rFont val="Tahoma"/>
            <family val="2"/>
          </rPr>
          <t>20 STUDENTS X 60 BUS PASS</t>
        </r>
      </text>
    </comment>
    <comment ref="AD52" authorId="0" shapeId="0">
      <text>
        <r>
          <rPr>
            <b/>
            <sz val="9"/>
            <color indexed="81"/>
            <rFont val="Tahoma"/>
            <family val="2"/>
          </rPr>
          <t>Bus pass: 5 months x 60/month x 20 students PLUS 300 bus cost to Silent Lake</t>
        </r>
      </text>
    </comment>
    <comment ref="V61" authorId="1" shapeId="0">
      <text>
        <r>
          <rPr>
            <b/>
            <sz val="9"/>
            <color indexed="81"/>
            <rFont val="Tahoma"/>
            <family val="2"/>
          </rPr>
          <t>300 per seat + $500 for movement of tools to HS</t>
        </r>
      </text>
    </comment>
    <comment ref="V125" authorId="1" shapeId="0">
      <text>
        <r>
          <rPr>
            <b/>
            <sz val="9"/>
            <color indexed="81"/>
            <rFont val="Tahoma"/>
            <family val="2"/>
          </rPr>
          <t>300/seat + $500 to move tools to the school</t>
        </r>
      </text>
    </comment>
    <comment ref="AD17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Students are bussed from Northumberland to CIS Claringtin</t>
        </r>
      </text>
    </comment>
    <comment ref="P17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represents #of students@142/pass (per semester) that the college purchases.</t>
        </r>
      </text>
    </comment>
    <comment ref="AF179" authorId="1" shapeId="0">
      <text>
        <r>
          <rPr>
            <b/>
            <sz val="9"/>
            <color indexed="81"/>
            <rFont val="Tahoma"/>
            <family val="2"/>
          </rPr>
          <t xml:space="preserve">112.5 hrs x $44.44 /hr = 4999.50  PLUS MERCS @ $4,999.40  x 10.47% =$  523.44  for a total of $5522.94 </t>
        </r>
      </text>
    </comment>
    <comment ref="V188" authorId="1" shapeId="0">
      <text>
        <r>
          <rPr>
            <b/>
            <sz val="9"/>
            <color indexed="81"/>
            <rFont val="Tahoma"/>
            <family val="2"/>
          </rPr>
          <t>300/student plus an extra 3360 for faculty costs for 2 cohorts</t>
        </r>
      </text>
    </comment>
    <comment ref="AC19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Hand Tools students will take bus with Electrical students</t>
        </r>
      </text>
    </comment>
    <comment ref="V224" authorId="1" shapeId="0">
      <text>
        <r>
          <rPr>
            <b/>
            <sz val="9"/>
            <color indexed="81"/>
            <rFont val="Tahoma"/>
            <family val="2"/>
          </rPr>
          <t>Includes 300/studetn + $500 to move tools to the school.</t>
        </r>
      </text>
    </comment>
    <comment ref="S243" authorId="0" shapeId="0">
      <text>
        <r>
          <rPr>
            <b/>
            <sz val="9"/>
            <color indexed="81"/>
            <rFont val="Tahoma"/>
            <family val="2"/>
          </rPr>
          <t>Bus pass cost of 138 for the month</t>
        </r>
      </text>
    </comment>
    <comment ref="AF243" authorId="0" shapeId="0">
      <text>
        <r>
          <rPr>
            <sz val="9"/>
            <color indexed="81"/>
            <rFont val="Tahoma"/>
            <family val="2"/>
          </rPr>
          <t xml:space="preserve">This DDSB SWAC is TTC
Cost of 
high school dual credit teacher for CDC is at 110hrs x 45/hr = 4950
</t>
        </r>
      </text>
    </comment>
    <comment ref="S249" authorId="0" shapeId="0">
      <text>
        <r>
          <rPr>
            <b/>
            <sz val="9"/>
            <color indexed="81"/>
            <rFont val="Tahoma"/>
            <family val="2"/>
          </rPr>
          <t>Bus pass cost is 138 per semester</t>
        </r>
      </text>
    </comment>
    <comment ref="AF249" authorId="0" shapeId="0">
      <text>
        <r>
          <rPr>
            <b/>
            <sz val="9"/>
            <color indexed="81"/>
            <rFont val="Tahoma"/>
            <family val="2"/>
          </rPr>
          <t xml:space="preserve">112.5 hrs x $44.44 /hr = 4999.50  PLUS MERCS @ $4,999.40  x 10.47% =$  523.44  for a total of $5522.94 
 </t>
        </r>
      </text>
    </comment>
    <comment ref="S256" authorId="0" shapeId="0">
      <text>
        <r>
          <rPr>
            <sz val="9"/>
            <color indexed="81"/>
            <rFont val="Tahoma"/>
            <family val="2"/>
          </rPr>
          <t xml:space="preserve">Bus passes 138/pass per semester </t>
        </r>
      </text>
    </comment>
  </commentList>
</comments>
</file>

<file path=xl/comments3.xml><?xml version="1.0" encoding="utf-8"?>
<comments xmlns="http://schemas.openxmlformats.org/spreadsheetml/2006/main">
  <authors>
    <author>user</author>
    <author>Windows User</author>
  </authors>
  <commentList>
    <comment ref="AB52" authorId="0" shapeId="0">
      <text>
        <r>
          <rPr>
            <b/>
            <sz val="9"/>
            <color indexed="81"/>
            <rFont val="Tahoma"/>
            <family val="2"/>
          </rPr>
          <t>20 students</t>
        </r>
      </text>
    </comment>
    <comment ref="AC52" authorId="0" shapeId="0">
      <text>
        <r>
          <rPr>
            <b/>
            <sz val="9"/>
            <color indexed="81"/>
            <rFont val="Tahoma"/>
            <family val="2"/>
          </rPr>
          <t>5 months x 60/month = 300</t>
        </r>
      </text>
    </comment>
    <comment ref="AC53" authorId="0" shapeId="0">
      <text>
        <r>
          <rPr>
            <b/>
            <sz val="9"/>
            <color indexed="81"/>
            <rFont val="Tahoma"/>
            <family val="2"/>
          </rPr>
          <t>Bus passes @ $60/month x 5 months</t>
        </r>
      </text>
    </comment>
    <comment ref="AC5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Calculated as 20 students x 60/pass</t>
        </r>
      </text>
    </comment>
    <comment ref="AB55" authorId="0" shapeId="0">
      <text>
        <r>
          <rPr>
            <b/>
            <sz val="9"/>
            <color indexed="81"/>
            <rFont val="Tahoma"/>
            <family val="2"/>
          </rPr>
          <t>BUS PASS FOR 5 MONTHS</t>
        </r>
      </text>
    </comment>
    <comment ref="AC55" authorId="0" shapeId="0">
      <text>
        <r>
          <rPr>
            <b/>
            <sz val="9"/>
            <color indexed="81"/>
            <rFont val="Tahoma"/>
            <family val="2"/>
          </rPr>
          <t>20 STUDENTS X 60 BUS PASS</t>
        </r>
      </text>
    </comment>
    <comment ref="AD55" authorId="0" shapeId="0">
      <text>
        <r>
          <rPr>
            <b/>
            <sz val="9"/>
            <color indexed="81"/>
            <rFont val="Tahoma"/>
            <family val="2"/>
          </rPr>
          <t>Bus pass: 5 months x 60/month x 20 students PLUS 300 bus cost to Silent Lake</t>
        </r>
      </text>
    </comment>
    <comment ref="V66" authorId="1" shapeId="0">
      <text>
        <r>
          <rPr>
            <b/>
            <sz val="9"/>
            <color indexed="81"/>
            <rFont val="Tahoma"/>
            <family val="2"/>
          </rPr>
          <t>300 per seat + $500 for movement of tools to HS</t>
        </r>
      </text>
    </comment>
    <comment ref="V138" authorId="1" shapeId="0">
      <text>
        <r>
          <rPr>
            <b/>
            <sz val="9"/>
            <color indexed="81"/>
            <rFont val="Tahoma"/>
            <family val="2"/>
          </rPr>
          <t>300/seat + $500 to move tools to the school</t>
        </r>
      </text>
    </comment>
    <comment ref="AD19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Students are bussed from Northumberland to CIS Claringtin</t>
        </r>
      </text>
    </comment>
    <comment ref="P19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represents #of students@142/pass (per semester) that the college purchases.</t>
        </r>
      </text>
    </comment>
    <comment ref="AF199" authorId="1" shapeId="0">
      <text>
        <r>
          <rPr>
            <b/>
            <sz val="9"/>
            <color indexed="81"/>
            <rFont val="Tahoma"/>
            <family val="2"/>
          </rPr>
          <t xml:space="preserve">112.5 hrs x $44.44 /hr = 4999.50  PLUS MERCS @ $4,999.40  x 10.47% =$  523.44  for a total of $5522.94 </t>
        </r>
      </text>
    </comment>
    <comment ref="V210" authorId="1" shapeId="0">
      <text>
        <r>
          <rPr>
            <b/>
            <sz val="9"/>
            <color indexed="81"/>
            <rFont val="Tahoma"/>
            <family val="2"/>
          </rPr>
          <t>300/student plus an extra 3360 for faculty costs for 2 cohorts</t>
        </r>
      </text>
    </comment>
    <comment ref="AC21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Hand Tools students will take bus with Electrical students</t>
        </r>
      </text>
    </comment>
    <comment ref="V249" authorId="1" shapeId="0">
      <text>
        <r>
          <rPr>
            <b/>
            <sz val="9"/>
            <color indexed="81"/>
            <rFont val="Tahoma"/>
            <family val="2"/>
          </rPr>
          <t>Includes 300/studetn + $500 to move tools to the school.</t>
        </r>
      </text>
    </comment>
    <comment ref="S270" authorId="0" shapeId="0">
      <text>
        <r>
          <rPr>
            <b/>
            <sz val="9"/>
            <color indexed="81"/>
            <rFont val="Tahoma"/>
            <family val="2"/>
          </rPr>
          <t>Bus pass cost of 138 for the month</t>
        </r>
      </text>
    </comment>
    <comment ref="AF270" authorId="0" shapeId="0">
      <text>
        <r>
          <rPr>
            <sz val="9"/>
            <color indexed="81"/>
            <rFont val="Tahoma"/>
            <family val="2"/>
          </rPr>
          <t xml:space="preserve">This DDSB SWAC is TTC
Cost of 
high school dual credit teacher for CDC is at 110hrs x 45/hr = 4950
</t>
        </r>
      </text>
    </comment>
    <comment ref="S278" authorId="0" shapeId="0">
      <text>
        <r>
          <rPr>
            <b/>
            <sz val="9"/>
            <color indexed="81"/>
            <rFont val="Tahoma"/>
            <family val="2"/>
          </rPr>
          <t>Bus pass cost is 138 per semester</t>
        </r>
      </text>
    </comment>
    <comment ref="AF278" authorId="0" shapeId="0">
      <text>
        <r>
          <rPr>
            <b/>
            <sz val="9"/>
            <color indexed="81"/>
            <rFont val="Tahoma"/>
            <family val="2"/>
          </rPr>
          <t xml:space="preserve">112.5 hrs x $44.44 /hr = 4999.50  PLUS MERCS @ $4,999.40  x 10.47% =$  523.44  for a total of $5522.94 
 </t>
        </r>
      </text>
    </comment>
    <comment ref="S286" authorId="0" shapeId="0">
      <text>
        <r>
          <rPr>
            <sz val="9"/>
            <color indexed="81"/>
            <rFont val="Tahoma"/>
            <family val="2"/>
          </rPr>
          <t xml:space="preserve">Bus passes 138/pass per semester </t>
        </r>
      </text>
    </comment>
  </commentList>
</comments>
</file>

<file path=xl/sharedStrings.xml><?xml version="1.0" encoding="utf-8"?>
<sst xmlns="http://schemas.openxmlformats.org/spreadsheetml/2006/main" count="6066" uniqueCount="1068">
  <si>
    <t>COLLEGE</t>
  </si>
  <si>
    <t>BOARD</t>
  </si>
  <si>
    <t xml:space="preserve">HIGH
SCHOOL
</t>
  </si>
  <si>
    <t>HS 
COURSE
CODE</t>
  </si>
  <si>
    <t>COLLEGE
COURSE</t>
  </si>
  <si>
    <t>hrs</t>
  </si>
  <si>
    <t xml:space="preserve">DELIVERY MODEL
</t>
  </si>
  <si>
    <t>COL BENCH MARK AMT</t>
  </si>
  <si>
    <t xml:space="preserve">
Sem
1 
Seat</t>
  </si>
  <si>
    <t xml:space="preserve">
Sem
2
Seat</t>
  </si>
  <si>
    <r>
      <rPr>
        <b/>
        <sz val="7"/>
        <color theme="1"/>
        <rFont val="Calibri"/>
        <family val="2"/>
        <scheme val="minor"/>
      </rPr>
      <t>TOT</t>
    </r>
    <r>
      <rPr>
        <b/>
        <sz val="8"/>
        <color theme="1"/>
        <rFont val="Calibri"/>
        <family val="2"/>
        <scheme val="minor"/>
      </rPr>
      <t xml:space="preserve">
Seats</t>
    </r>
  </si>
  <si>
    <t># OF VISITS</t>
  </si>
  <si>
    <t>FACULTY MILEAGE 
IN KMS (RETURN)</t>
  </si>
  <si>
    <t>cost 
per 
km (.40)</t>
  </si>
  <si>
    <t>COL MISC AMT PER SEAT</t>
  </si>
  <si>
    <t># of trips</t>
  </si>
  <si>
    <t>cost per trip</t>
  </si>
  <si>
    <t>TOTAL SEATS BY PROJECT</t>
  </si>
  <si>
    <t>FLE</t>
  </si>
  <si>
    <t>TLD</t>
  </si>
  <si>
    <t>Fenelon Falls</t>
  </si>
  <si>
    <t>TCJ
4C</t>
  </si>
  <si>
    <t>TTS</t>
  </si>
  <si>
    <t xml:space="preserve">602-SH
</t>
  </si>
  <si>
    <t>Fleming SHSM Hospitality/Tourism</t>
  </si>
  <si>
    <t>PVN</t>
  </si>
  <si>
    <t>St Peter</t>
  </si>
  <si>
    <t xml:space="preserve">TFJ
3C
</t>
  </si>
  <si>
    <t>CULN31-Basic Cul Tech</t>
  </si>
  <si>
    <t>603-PR</t>
  </si>
  <si>
    <t>LOY</t>
  </si>
  <si>
    <t>KPR</t>
  </si>
  <si>
    <t>East Northumb</t>
  </si>
  <si>
    <t>Campbellford</t>
  </si>
  <si>
    <t>HFA4C</t>
  </si>
  <si>
    <t>TTJ
4C</t>
  </si>
  <si>
    <t>TFJ
4C</t>
  </si>
  <si>
    <t>TMJ
4C</t>
  </si>
  <si>
    <t>CDC</t>
  </si>
  <si>
    <t>604-PR</t>
  </si>
  <si>
    <t>Loyalist Links to Building Construction Techniques/PTG</t>
  </si>
  <si>
    <t>St Mary</t>
  </si>
  <si>
    <t>605-PR</t>
  </si>
  <si>
    <t>DUR</t>
  </si>
  <si>
    <t>PPJ4T</t>
  </si>
  <si>
    <t>GNED1139 Personal Wellness</t>
  </si>
  <si>
    <t>HBB
4T</t>
  </si>
  <si>
    <t>GNED1106 Psych as a Behav Sci</t>
  </si>
  <si>
    <t>GWB4T</t>
  </si>
  <si>
    <t>TFBP1303
Trade Fund
Plumbing</t>
  </si>
  <si>
    <t>TNC
4T</t>
  </si>
  <si>
    <t>TFBE1301
Basic Electrical</t>
  </si>
  <si>
    <t>TFBW1304 Welding</t>
  </si>
  <si>
    <t>TFBA1302
Trade Fund
Basic Auto</t>
  </si>
  <si>
    <t>TSK4T</t>
  </si>
  <si>
    <t>CCHT1401 Hand Tools</t>
  </si>
  <si>
    <r>
      <t xml:space="preserve">DURHAM CFS
By </t>
    </r>
    <r>
      <rPr>
        <b/>
        <sz val="8"/>
        <color rgb="FFFF0000"/>
        <rFont val="Calibri"/>
        <family val="2"/>
        <scheme val="minor"/>
      </rPr>
      <t>Board</t>
    </r>
  </si>
  <si>
    <t>DCD</t>
  </si>
  <si>
    <t xml:space="preserve">all
</t>
  </si>
  <si>
    <t>variety</t>
  </si>
  <si>
    <t>DDS</t>
  </si>
  <si>
    <t>606-PR</t>
  </si>
  <si>
    <t>NA</t>
  </si>
  <si>
    <r>
      <t>FLEMING CFS FROST-</t>
    </r>
    <r>
      <rPr>
        <b/>
        <sz val="8"/>
        <color rgb="FFFF0000"/>
        <rFont val="Calibri"/>
        <family val="2"/>
        <scheme val="minor"/>
      </rPr>
      <t>BD</t>
    </r>
    <r>
      <rPr>
        <sz val="8"/>
        <rFont val="Calibri"/>
        <family val="2"/>
        <scheme val="minor"/>
      </rPr>
      <t xml:space="preserve"> </t>
    </r>
  </si>
  <si>
    <t>Brock HS</t>
  </si>
  <si>
    <t>St Thom
Aquin</t>
  </si>
  <si>
    <t>SVP4T</t>
  </si>
  <si>
    <t>ECOS13 Ecosystem Skills</t>
  </si>
  <si>
    <t>TSM4T</t>
  </si>
  <si>
    <t>607-PR</t>
  </si>
  <si>
    <t xml:space="preserve">FLEMING CFS SUTHERLAND </t>
  </si>
  <si>
    <t>Holy Cross + St Pete</t>
  </si>
  <si>
    <t>TUI
4T</t>
  </si>
  <si>
    <t>FLEMING CFS SUTHERLAND</t>
  </si>
  <si>
    <t>608-PR</t>
  </si>
  <si>
    <t>Fleming Hospitality/Tourism for At risk</t>
  </si>
  <si>
    <t>Kenner SS</t>
  </si>
  <si>
    <t>CDS</t>
  </si>
  <si>
    <t>TASS</t>
  </si>
  <si>
    <t>PACE</t>
  </si>
  <si>
    <t>610-PR</t>
  </si>
  <si>
    <t>Fleming Exploring New Pathways for AR</t>
  </si>
  <si>
    <t>TSL4T</t>
  </si>
  <si>
    <t>MECH255
Intro to Mech Trades</t>
  </si>
  <si>
    <t>Crestwood</t>
  </si>
  <si>
    <t>HHG 4M</t>
  </si>
  <si>
    <t>SOCI233 Across the Lifespan</t>
  </si>
  <si>
    <t>Courtice SS</t>
  </si>
  <si>
    <t>HSA4T</t>
  </si>
  <si>
    <t>GNED66 
Intro to Improv</t>
  </si>
  <si>
    <t>Halib
Highl</t>
  </si>
  <si>
    <t>AWL3O</t>
  </si>
  <si>
    <t>GL Roberts</t>
  </si>
  <si>
    <t>ENG4C</t>
  </si>
  <si>
    <t>COMM201 Communications 1</t>
  </si>
  <si>
    <t>611-PR</t>
  </si>
  <si>
    <t>Durham Pathways for the PTG</t>
  </si>
  <si>
    <t>O'Neill Coll</t>
  </si>
  <si>
    <t>CHLD2300
Child Dev't 1</t>
  </si>
  <si>
    <t>GWL30</t>
  </si>
  <si>
    <t>JCRichardson</t>
  </si>
  <si>
    <t>Pereyma</t>
  </si>
  <si>
    <t>Notre Dame</t>
  </si>
  <si>
    <t>HHS4C</t>
  </si>
  <si>
    <t>DOC</t>
  </si>
  <si>
    <t>Dwyer</t>
  </si>
  <si>
    <t>All Saints</t>
  </si>
  <si>
    <t>Fr Don-Recon</t>
  </si>
  <si>
    <t>DIPI1300 Digl Phot + Imaging</t>
  </si>
  <si>
    <t>HPW 3C</t>
  </si>
  <si>
    <t>Holy Trinity</t>
  </si>
  <si>
    <t>612-PR</t>
  </si>
  <si>
    <t>Fleming Pathways in Aesthetics for the AR Student</t>
  </si>
  <si>
    <t>TXA3E</t>
  </si>
  <si>
    <t>COSM3
Manicure</t>
  </si>
  <si>
    <t>TTC</t>
  </si>
  <si>
    <t>TXK4T</t>
  </si>
  <si>
    <t>TXC4T</t>
  </si>
  <si>
    <t>DASS</t>
  </si>
  <si>
    <t>TXK 4T</t>
  </si>
  <si>
    <t>CIS North + Clar</t>
  </si>
  <si>
    <t>Clarington CSS</t>
  </si>
  <si>
    <t>613-PR</t>
  </si>
  <si>
    <t>Fleming Health and Wellness for the PTG</t>
  </si>
  <si>
    <t>PAF
4O</t>
  </si>
  <si>
    <t>Weldon</t>
  </si>
  <si>
    <t>RECR146 AppLeisPhys Acti +Group Exercise</t>
  </si>
  <si>
    <t>PPL4O</t>
  </si>
  <si>
    <t>Adam Scott</t>
  </si>
  <si>
    <t>615-PR</t>
  </si>
  <si>
    <t>Fleming Building Connection through the Skilled Trades</t>
  </si>
  <si>
    <t>TSL 
4T</t>
  </si>
  <si>
    <t>TSM 4T</t>
  </si>
  <si>
    <t>617-SH</t>
  </si>
  <si>
    <t>Fleming Environmental Connections</t>
  </si>
  <si>
    <t xml:space="preserve">Uxbridge
</t>
  </si>
  <si>
    <t>SVN3M</t>
  </si>
  <si>
    <t>Milliken
Mills</t>
  </si>
  <si>
    <t>617-PR</t>
  </si>
  <si>
    <t>Fleming Environmental Connections PTG</t>
  </si>
  <si>
    <t>PAD3O</t>
  </si>
  <si>
    <t>Sinclair</t>
  </si>
  <si>
    <t>Norwood</t>
  </si>
  <si>
    <t>Fleming Connections in the Visual Arts</t>
  </si>
  <si>
    <t>Huntsville</t>
  </si>
  <si>
    <t>TNC4T</t>
  </si>
  <si>
    <t>626-SH</t>
  </si>
  <si>
    <t>Eastdale CVI</t>
  </si>
  <si>
    <t>TPJ
4M</t>
  </si>
  <si>
    <t>BIOL1503 Anatomy + Physiology</t>
  </si>
  <si>
    <t>PAI3O</t>
  </si>
  <si>
    <t xml:space="preserve">Port Perry
</t>
  </si>
  <si>
    <t>628-PR</t>
  </si>
  <si>
    <t>Fleming Manufacturing Connections</t>
  </si>
  <si>
    <t>629-PR</t>
  </si>
  <si>
    <t>Durham Applied Science and Technology</t>
  </si>
  <si>
    <t>631-OY-DUR</t>
  </si>
  <si>
    <t>Variety</t>
  </si>
  <si>
    <t>631-OY FLE</t>
  </si>
  <si>
    <t>633-PR</t>
  </si>
  <si>
    <t xml:space="preserve">Durham Skills for Math and Communication </t>
  </si>
  <si>
    <t>Donald 
Wilson</t>
  </si>
  <si>
    <t>ENG
4C</t>
  </si>
  <si>
    <t>Maxwell
Heights</t>
  </si>
  <si>
    <t>634-PR</t>
  </si>
  <si>
    <t>Durham Hospitality and Culinary Arts</t>
  </si>
  <si>
    <t>GLOB1202 Intro to Global Cuisine</t>
  </si>
  <si>
    <t>TFJ4C</t>
  </si>
  <si>
    <t>634-SH</t>
  </si>
  <si>
    <t>Durham SHSM Hospitality and Culinary Arts</t>
  </si>
  <si>
    <t>636-PR</t>
  </si>
  <si>
    <t>Fleming Business Connections for the PTG</t>
  </si>
  <si>
    <t>BMI
3C</t>
  </si>
  <si>
    <t>MKTG14
Marketing</t>
  </si>
  <si>
    <t>St Stephen</t>
  </si>
  <si>
    <t>BOH 4M</t>
  </si>
  <si>
    <t>643-PR</t>
  </si>
  <si>
    <t>Durham Busines,IT,Management for PTG</t>
  </si>
  <si>
    <t>ENTER2200
Entre-preneurship</t>
  </si>
  <si>
    <t xml:space="preserve">BDI
3C
</t>
  </si>
  <si>
    <t>Dunbarton</t>
  </si>
  <si>
    <t>BAF
3M</t>
  </si>
  <si>
    <t xml:space="preserve">MKTG1200
Marketing </t>
  </si>
  <si>
    <t>Anderson</t>
  </si>
  <si>
    <t>Austin</t>
  </si>
  <si>
    <t>643-SH</t>
  </si>
  <si>
    <t>Durham SHSM Business and IT Management</t>
  </si>
  <si>
    <t>HRM1200
Hum Res 
Mngmt</t>
  </si>
  <si>
    <t>ACCT1200 Accounting 1</t>
  </si>
  <si>
    <t>644-PR</t>
  </si>
  <si>
    <t>Durham Re-engagement Program</t>
  </si>
  <si>
    <t>DASS Oshawa</t>
  </si>
  <si>
    <t>DASS-Pickering</t>
  </si>
  <si>
    <t>CIS Clar</t>
  </si>
  <si>
    <t>TFF4T</t>
  </si>
  <si>
    <t>645-PR</t>
  </si>
  <si>
    <t>Fleming New Parents</t>
  </si>
  <si>
    <t>JEK4T</t>
  </si>
  <si>
    <t>646-PR</t>
  </si>
  <si>
    <t>Durham New Parents</t>
  </si>
  <si>
    <t>CON ED</t>
  </si>
  <si>
    <t>GNED1108
Human Relations</t>
  </si>
  <si>
    <t>CIS North</t>
  </si>
  <si>
    <t>646-AD</t>
  </si>
  <si>
    <t>DDSB</t>
  </si>
  <si>
    <t>647-PR</t>
  </si>
  <si>
    <t>Durham Media Arts and Design</t>
  </si>
  <si>
    <t>TGJ3M</t>
  </si>
  <si>
    <t>Bowmanville HS</t>
  </si>
  <si>
    <t>AWD
3M</t>
  </si>
  <si>
    <t>TYPO1300 Typo-
graphy 1</t>
  </si>
  <si>
    <t>Mc Laughlin</t>
  </si>
  <si>
    <t>648-PR</t>
  </si>
  <si>
    <t>Durham Skilled Trades at SS for the PTG</t>
  </si>
  <si>
    <t>TCJ 4C2</t>
  </si>
  <si>
    <t>TCJ4C</t>
  </si>
  <si>
    <t>Ajax HS</t>
  </si>
  <si>
    <t>TTA
4C</t>
  </si>
  <si>
    <t>TTJ4C</t>
  </si>
  <si>
    <t>TMJ
3C</t>
  </si>
  <si>
    <t>SMF1401 HVAC-SMF</t>
  </si>
  <si>
    <t>648-SH</t>
  </si>
  <si>
    <t>Durham SHSM Skilled Trades at the SS</t>
  </si>
  <si>
    <t>Pickering HS</t>
  </si>
  <si>
    <t>652-PR</t>
  </si>
  <si>
    <t>Fleming Skilled Trades for the PTG</t>
  </si>
  <si>
    <t>TCJ3C</t>
  </si>
  <si>
    <t>TSE4T</t>
  </si>
  <si>
    <t>CRPT18 Carpentry Fund 1</t>
  </si>
  <si>
    <t>653-AD</t>
  </si>
  <si>
    <t>Fleming College ADC</t>
  </si>
  <si>
    <t>655-PR</t>
  </si>
  <si>
    <t>Durham Pathways for Students in Credit Recovery</t>
  </si>
  <si>
    <t>GNED1114 Living Fit and Well</t>
  </si>
  <si>
    <t>658-PR</t>
  </si>
  <si>
    <t>Durham Summer SWAC</t>
  </si>
  <si>
    <t>GLS4O</t>
  </si>
  <si>
    <t>660-PR</t>
  </si>
  <si>
    <t>Durham Summer School Dual Credits</t>
  </si>
  <si>
    <t>662-AD</t>
  </si>
  <si>
    <t>663-AD</t>
  </si>
  <si>
    <t>Durham College ADC-SWAC with DCDSB</t>
  </si>
  <si>
    <t>Arch AM</t>
  </si>
  <si>
    <t>HBB4T</t>
  </si>
  <si>
    <t>663-PR</t>
  </si>
  <si>
    <t>CLAIMED COLLEGE TOTAL</t>
  </si>
  <si>
    <t>CLAIMED BOARD BENCHMARK</t>
  </si>
  <si>
    <t>CLAIMED BOARD TOTAL</t>
  </si>
  <si>
    <t>TOTAL BOARD COST (BENCHMARK)</t>
  </si>
  <si>
    <t>TOTAL COLLEGE COST (BENCHMARK)</t>
  </si>
  <si>
    <t>SCWI SEAT PURCHASE</t>
  </si>
  <si>
    <t>UNUSED FUNDS</t>
  </si>
  <si>
    <t>College Faculty Release Time (Coordination Only)</t>
  </si>
  <si>
    <t>Secondary Faculty Release Time (Coordination Only)</t>
  </si>
  <si>
    <t>Program/ Activity co-ordination (if applicable)
Salary costs to support RPT administration (FSC + FSI)</t>
  </si>
  <si>
    <t>Travel to technical briefings, working meetings and SCWI Symposia
Monthly meetings + budget, proposal writing, data, SCWI…</t>
  </si>
  <si>
    <t>RPT Committee (travel expenses)
Distance between partners is significant</t>
  </si>
  <si>
    <t>Meetings
Formal monthly mtgs and more often at critical points</t>
  </si>
  <si>
    <t>Professional Development
With College and School Board Partners</t>
  </si>
  <si>
    <t>Report Writing
Data analysis, summer writing projects, review of resources</t>
  </si>
  <si>
    <t>Communications strategies to meet approved objectives
Web maintenance, dev't of resources</t>
  </si>
  <si>
    <t>TOTAL</t>
  </si>
  <si>
    <t>DCDSB</t>
  </si>
  <si>
    <t>PVNC</t>
  </si>
  <si>
    <t>YORK</t>
  </si>
  <si>
    <t>DURHAM</t>
  </si>
  <si>
    <t>FLEMING</t>
  </si>
  <si>
    <t>LOYALIST</t>
  </si>
  <si>
    <t>NOTES</t>
  </si>
  <si>
    <t>unused</t>
  </si>
  <si>
    <t>RPT FUNDING</t>
  </si>
  <si>
    <t>FORUMS</t>
  </si>
  <si>
    <t>ACTIVITIES</t>
  </si>
  <si>
    <t>DUAL CREDITS</t>
  </si>
  <si>
    <t>TOTALS</t>
  </si>
  <si>
    <t>TOTAL CLAIMED</t>
  </si>
  <si>
    <t>DATE</t>
  </si>
  <si>
    <t>MASTER ELRPT BUDGET</t>
  </si>
  <si>
    <t>Actual Receipt / Invoice Amount</t>
  </si>
  <si>
    <t>CREDITS</t>
  </si>
  <si>
    <r>
      <t xml:space="preserve">DEBITS
</t>
    </r>
    <r>
      <rPr>
        <b/>
        <sz val="8"/>
        <color theme="1"/>
        <rFont val="Calibri"/>
        <family val="2"/>
        <scheme val="minor"/>
      </rPr>
      <t>(with HST rebates)</t>
    </r>
  </si>
  <si>
    <t>BALANCE</t>
  </si>
  <si>
    <t>DEBITS</t>
  </si>
  <si>
    <t>CONTINGENCY FUNDS</t>
  </si>
  <si>
    <t>2016-2017</t>
  </si>
  <si>
    <t>JUL-AUG 
2016</t>
  </si>
  <si>
    <t>JULY AUGUST EXPENSES-MCDONOUGH
(Total: $466.12 With rebate:  429.37)
Travel</t>
  </si>
  <si>
    <t>JULY AUGUST EXPENSES-MCDONOUGH
Office Supplies (day planner, toner cartridges, misc supplies)</t>
  </si>
  <si>
    <t>JULY AUGUST EXPENSES-MCDONOUGH
Hotel/Meals:  SCWI Summer Institute</t>
  </si>
  <si>
    <t>SEPT-OCT 
2016</t>
  </si>
  <si>
    <t>SEPTEMBER-OCTOBER EXPENSES-MCDONOUGH
(Total $190.07 With rebate:  174.66) 
Travel</t>
  </si>
  <si>
    <t>SEPTEMBER-OCTOBER EXPENSES-MCDONOUGH
Hotel/Meals: Proposal Writing Mtgs</t>
  </si>
  <si>
    <t>NOV 
2016</t>
  </si>
  <si>
    <t>NOVEMBER EXPENSES-MCDONOUGH
(Total $693.04 With rebate:  636.81) 
Mileage reimbursement</t>
  </si>
  <si>
    <t>NOV
2016</t>
  </si>
  <si>
    <t>NOVEMBER EXPENSES-MCDONOUGH
Office Supplies</t>
  </si>
  <si>
    <t>NOVEMBER EXPENSES-MCDONOUGH
Hotel/Meals:  SCWI Provincial Meeting</t>
  </si>
  <si>
    <t>DEC
2016</t>
  </si>
  <si>
    <t>DECEMBER EXPENSES - MCDONOUGH
(Total $192.15 With rebate: 176.09) 
Travel</t>
  </si>
  <si>
    <t>DECEMBER EXPENSES - MCDONOUGH
Hotel/Meals (proposal writing meetings)</t>
  </si>
  <si>
    <t>Jan 30 
2017</t>
  </si>
  <si>
    <t>Whatever Solutions and Media (Invoice received from company on Jan 30 2017 but dated June 28/2016)</t>
  </si>
  <si>
    <t>JAN
2017</t>
  </si>
  <si>
    <t xml:space="preserve">JANUARY EXPENSES - MCDONOUGH
(Total $415.08 With rebate:  379.86)
Travel </t>
  </si>
  <si>
    <t>JANUARY EXPENSES MCDONOUGH
Office Supplies (toner, binders, clips, pens/pencils…)</t>
  </si>
  <si>
    <t>FEB-MAR 
2017</t>
  </si>
  <si>
    <t>FEBRUARY-MARCH EXPENSES MCDONOUGH
$281.20 (With rebate:  257.34 )
Mileage reimbursement</t>
  </si>
  <si>
    <t>Mar 2017</t>
  </si>
  <si>
    <t>INVOICE 1-DCDSB</t>
  </si>
  <si>
    <t>INVOICE 1-DDSB</t>
  </si>
  <si>
    <t>INVOICE 1-KPRDSB</t>
  </si>
  <si>
    <t>INVOICE 1-PVNCCDSB</t>
  </si>
  <si>
    <t>INVOICE 1-TLDSB</t>
  </si>
  <si>
    <t>INVOICE 1-DURHAM COLLEGE</t>
  </si>
  <si>
    <t>INVOICE 1-FLEMING COLLEGE</t>
  </si>
  <si>
    <t>INVOICE 1-LOYALIST COLLEGE</t>
  </si>
  <si>
    <t>SCWI Cheque 1 (rec'd March 23 2017 in 3 cheques, each of $807,546.31)</t>
  </si>
  <si>
    <t>Mar 31 
2017</t>
  </si>
  <si>
    <t>A MCDONOUGH SALARY: Sept 1 2016-March 31 2017
(4,166.25 x 7months)</t>
  </si>
  <si>
    <t>INVOICE 2-DCDSB</t>
  </si>
  <si>
    <t>INVOICE 2-DDSB</t>
  </si>
  <si>
    <t>INVOICE 2-KPRDSB</t>
  </si>
  <si>
    <t>INVOICE 2-PVNCCDSB</t>
  </si>
  <si>
    <t>INVOICE 2-TLDSB</t>
  </si>
  <si>
    <t>INVOICE 2-DURHAM COLLEGE</t>
  </si>
  <si>
    <t>INVOICE 2-FLEMING COLLEGE</t>
  </si>
  <si>
    <t>INVOICE 2-LOYALIST COLLEGE</t>
  </si>
  <si>
    <t>Stipend to Durham College as Financial Institution</t>
  </si>
  <si>
    <t>APR-MAY
2017</t>
  </si>
  <si>
    <t>APRIL-MAY 2017 EXPENSES MCDONOUGH
(Total $375.17 With rebate: $344.16)
Travel</t>
  </si>
  <si>
    <t>APRIL-MAY 2017 EXPENSES MCDONOUGH
Acc/Meals</t>
  </si>
  <si>
    <t>Apr 26 
2017</t>
  </si>
  <si>
    <t>Trillium-Lakelands DSB ELRPT Mtg lunch cost</t>
  </si>
  <si>
    <t>June 2017</t>
  </si>
  <si>
    <r>
      <rPr>
        <b/>
        <sz val="8"/>
        <color theme="1"/>
        <rFont val="Calibri"/>
        <family val="2"/>
        <scheme val="minor"/>
      </rPr>
      <t>FROM CONTINGENCY</t>
    </r>
    <r>
      <rPr>
        <sz val="8"/>
        <color theme="1"/>
        <rFont val="Calibri"/>
        <family val="2"/>
        <scheme val="minor"/>
      </rPr>
      <t>-DCDSB-OYAP Forum</t>
    </r>
  </si>
  <si>
    <r>
      <rPr>
        <b/>
        <sz val="8"/>
        <color theme="1"/>
        <rFont val="Calibri"/>
        <family val="2"/>
        <scheme val="minor"/>
      </rPr>
      <t>FROM CONTINGENCY</t>
    </r>
    <r>
      <rPr>
        <sz val="8"/>
        <color theme="1"/>
        <rFont val="Calibri"/>
        <family val="2"/>
        <scheme val="minor"/>
      </rPr>
      <t>-DDSB-OYAP Forum</t>
    </r>
  </si>
  <si>
    <r>
      <rPr>
        <b/>
        <sz val="8"/>
        <color theme="1"/>
        <rFont val="Calibri"/>
        <family val="2"/>
        <scheme val="minor"/>
      </rPr>
      <t>FROM CONTINGENCY</t>
    </r>
    <r>
      <rPr>
        <sz val="8"/>
        <color theme="1"/>
        <rFont val="Calibri"/>
        <family val="2"/>
        <scheme val="minor"/>
      </rPr>
      <t>-KPRDSB-OYAP Forum</t>
    </r>
  </si>
  <si>
    <r>
      <rPr>
        <b/>
        <sz val="8"/>
        <color theme="1"/>
        <rFont val="Calibri"/>
        <family val="2"/>
        <scheme val="minor"/>
      </rPr>
      <t>FROM CONTINGENCY</t>
    </r>
    <r>
      <rPr>
        <sz val="8"/>
        <color theme="1"/>
        <rFont val="Calibri"/>
        <family val="2"/>
        <scheme val="minor"/>
      </rPr>
      <t>-Durham College-OYAP Forum</t>
    </r>
  </si>
  <si>
    <r>
      <rPr>
        <b/>
        <sz val="8"/>
        <color theme="1"/>
        <rFont val="Calibri"/>
        <family val="2"/>
        <scheme val="minor"/>
      </rPr>
      <t>FROM CONTINGENCY</t>
    </r>
    <r>
      <rPr>
        <sz val="8"/>
        <color theme="1"/>
        <rFont val="Calibri"/>
        <family val="2"/>
        <scheme val="minor"/>
      </rPr>
      <t>-Fleming College-OYAP Forum</t>
    </r>
  </si>
  <si>
    <t>June 19 
2017</t>
  </si>
  <si>
    <t>SCWI Cheque 2 (Total of $1,457,619.16 in 2 cheques, each of $728,809.58-rec'd June 19 2017)</t>
  </si>
  <si>
    <t>JUNE
2017</t>
  </si>
  <si>
    <t>JUNE EXPENSES MCDONOUGH
(Total $2,671.50  With rebate  $2,455.16)
Travel</t>
  </si>
  <si>
    <t>JUNE EXPENSES MCDONOUGH
Accom/Meals</t>
  </si>
  <si>
    <t>JUNE EXPENSES MCDONOUGH
Office Supplies</t>
  </si>
  <si>
    <t>June 16 2017</t>
  </si>
  <si>
    <t>Whatever Solutions and Media (website maintenance)</t>
  </si>
  <si>
    <t>Whatever Solutions and Media (5 extra hours)</t>
  </si>
  <si>
    <t>July 10 2017</t>
  </si>
  <si>
    <t>SUMMER WRITING-LISA VANELST</t>
  </si>
  <si>
    <t>SUMMER WRITING-DOREEN SACCETT</t>
  </si>
  <si>
    <t>SUMMER WRITING-JENNIFER PARRINGTON</t>
  </si>
  <si>
    <t>SUMMER WRITING-STEPHEN HUGHES</t>
  </si>
  <si>
    <t>JULY 10 2017</t>
  </si>
  <si>
    <t>SUMMER WRITING-STEPHEN MCBRIDE</t>
  </si>
  <si>
    <t>SUMMER WRITING-KELLI CHIASSON</t>
  </si>
  <si>
    <t>SUMMER WRITING-TRUDY HEFFERNAN</t>
  </si>
  <si>
    <t>JULY 2017</t>
  </si>
  <si>
    <t>FINAL INVOICE Durham Catholic DSB</t>
  </si>
  <si>
    <t>FINAL INVOICE Durham District SB</t>
  </si>
  <si>
    <t>FINAL INVOICE Kawartha Pine Ridge DSB</t>
  </si>
  <si>
    <t>FINAL INVOICE Peterborough VNCCDSB</t>
  </si>
  <si>
    <t>FINAL INVOICE Trillium-Lakelands DSB</t>
  </si>
  <si>
    <t>FINAL INVOICE Simcoe County DSB</t>
  </si>
  <si>
    <t>FINAL INVOICE York DSB</t>
  </si>
  <si>
    <t>FINAL INVOICE Durham College</t>
  </si>
  <si>
    <t>FINAL INVOICE Fleming College</t>
  </si>
  <si>
    <t>FINAL INVOICE Loyalist College</t>
  </si>
  <si>
    <t>AUG 2017</t>
  </si>
  <si>
    <t>MCDONOUGH SALARY APRIL-AUGUST 2017
5 MONTHS X 4166.25</t>
  </si>
  <si>
    <t>Final amount owing confirmed with Marsha as per email July 14 2017.</t>
  </si>
  <si>
    <t>Aug 30 2017</t>
  </si>
  <si>
    <t>Fleming College-Bursary and Workshop Development (from contingency fund)</t>
  </si>
  <si>
    <t>2017-2018-2019</t>
  </si>
  <si>
    <t>Final amount owing for 2016-2017 confirmed with Marsha as per email July 14 2017.</t>
  </si>
  <si>
    <t>Aug1-31 2017</t>
  </si>
  <si>
    <t>McDonough expense report
travel: 10.15, Accom/Meals 292.47</t>
  </si>
  <si>
    <t>Sept 1-30 2017</t>
  </si>
  <si>
    <t>McDonough expense report:  Travel-10.40, Cell-42.38</t>
  </si>
  <si>
    <t>Oct 1-31 2018</t>
  </si>
  <si>
    <t>McDonough expense report: Travel-47,20, Cell-42.37, Office Supplies-172.44</t>
  </si>
  <si>
    <t>Nov 1-31 2018</t>
  </si>
  <si>
    <t>McDonough expense report:  Travel-5.60, Accom/Meals-228.16, Cell-42.38</t>
  </si>
  <si>
    <t>Dec 1-31 2018</t>
  </si>
  <si>
    <t>McDonough expense report:  Travel-154.40, Cell-42.38</t>
  </si>
  <si>
    <t>FEB 5 2018</t>
  </si>
  <si>
    <t>FINAL SCWI Cheque 3 (Total of $938,158.42 dated Feb 5 2018 and brought to Marcia Feb 12 2018)</t>
  </si>
  <si>
    <t>Mar 1 2018</t>
  </si>
  <si>
    <t>Invoice 1 - DCDSB</t>
  </si>
  <si>
    <t>Invoice 1 - DDSB</t>
  </si>
  <si>
    <t>Invoice 1 - KPRDSB</t>
  </si>
  <si>
    <t>Invoice 1 - PVNCCDSB</t>
  </si>
  <si>
    <t>Invoice 1 - TLDSB</t>
  </si>
  <si>
    <t>Invoice 1 - Durham College</t>
  </si>
  <si>
    <t>Invoice 1 - Fleming College</t>
  </si>
  <si>
    <t>Invoice 1 - Loyalist College</t>
  </si>
  <si>
    <t>Mar 15 2018</t>
  </si>
  <si>
    <t>Invoice 2 - DCDSB</t>
  </si>
  <si>
    <t>Invoice 2 - DDSB</t>
  </si>
  <si>
    <t>Invoice 2 - KPRDSB</t>
  </si>
  <si>
    <t>Invoice 2 - PVNCCDSB</t>
  </si>
  <si>
    <t>Invoice 2 - TLDSB</t>
  </si>
  <si>
    <t>Invoice 2 - Durham College</t>
  </si>
  <si>
    <t>Invoice 2 - Fleming College</t>
  </si>
  <si>
    <t>Invoice 2 - Loyalist College</t>
  </si>
  <si>
    <t>MAR 31 2018</t>
  </si>
  <si>
    <t>A MCDONOUGH SALARY: Sept 1 2017-March 31 2018
(4,166.25 x 7months)</t>
  </si>
  <si>
    <t>Jan1-Mar 31 2018</t>
  </si>
  <si>
    <t>McDonough expense report:  Cell-133.92, Travel-162.40, Office Supplies-44.55, Meals-37.34</t>
  </si>
  <si>
    <t>Mar 21 2018</t>
  </si>
  <si>
    <t>Invoice 2 - Simcoe County DSB</t>
  </si>
  <si>
    <t>March 2018</t>
  </si>
  <si>
    <t>1'ST PAYMENT FROM CODE</t>
  </si>
  <si>
    <t>YEAR END-MARCH 2018</t>
  </si>
  <si>
    <t>BALANCE AS OF MARCH 21 2018 (including Contingency Fund amount) = $803,222.74</t>
  </si>
  <si>
    <t>April1-May 31 2018</t>
  </si>
  <si>
    <t>McDonough expense report:  Cell-87.08, Travel-108, Acc/Meals-170.40, Office Supplies-111.59</t>
  </si>
  <si>
    <t>May 31 2018</t>
  </si>
  <si>
    <t>2'ND PAYMENT FROM CODE</t>
  </si>
  <si>
    <t>June 1-30 2018</t>
  </si>
  <si>
    <t>McDonough expense report:  Cell-43.50, Travel-128.00, Office Supplies-196.44, Acc/Meals-2360.49</t>
  </si>
  <si>
    <t>June 28 2018</t>
  </si>
  <si>
    <t>Summer Writing-K Chiasson</t>
  </si>
  <si>
    <t>Summer Writing-J Parrington</t>
  </si>
  <si>
    <t>Summer Writing-A Duketow</t>
  </si>
  <si>
    <t>Summer Writing-T Rightmyer</t>
  </si>
  <si>
    <t>Summer Writing-S Hughes</t>
  </si>
  <si>
    <t>Summer Writing-L Vanelst</t>
  </si>
  <si>
    <t>JULY 2018</t>
  </si>
  <si>
    <t>A MCDONOUGH SALARY: April 1 - Aug 31 2018
(4,166.25 x 5 months)</t>
  </si>
  <si>
    <t>SEPTEMBER 2018-AUGUST 2019</t>
  </si>
  <si>
    <t>FINAL AMOUNT OWING FROM SCWI FOR 
2017-2018</t>
  </si>
  <si>
    <t>Reconciled with Marsha as per email July 31 2018</t>
  </si>
  <si>
    <t>AUG 28 2018</t>
  </si>
  <si>
    <t>Stephen Hughes-Summer Writing</t>
  </si>
  <si>
    <t>SEPT 27 2019</t>
  </si>
  <si>
    <t>McDonough expense report Aug-Sept 2018 :  Cell-87.00 (79.62), Travel-160.40 (146.78)</t>
  </si>
  <si>
    <t>DEC 30 2018</t>
  </si>
  <si>
    <t>McDonough expense report Oct 1-Dec 30 2018:  Cell-121.05 (110.78), Travel-220.00 (201.33),  Acc/Meals-344.98 (266.69)</t>
  </si>
  <si>
    <t>FEB 27 2019</t>
  </si>
  <si>
    <t>FINAL CHEQUE RECEIVED FROM SCWI/CODE ON FEB 27, 2019</t>
  </si>
  <si>
    <t>FEB 2019</t>
  </si>
  <si>
    <t>INVOICE 1 Durham Catholic DSB</t>
  </si>
  <si>
    <t>INVOICE 1 Durham DSB</t>
  </si>
  <si>
    <t>INVOICE 1 Kawartha Pine Ridge DSB</t>
  </si>
  <si>
    <t>INVOICE 1 Peterborough VNCCDSB</t>
  </si>
  <si>
    <t>INVOICE 1 Trillium Lakelands DSB</t>
  </si>
  <si>
    <t>INVOICE 1 Durham College</t>
  </si>
  <si>
    <t>INVOICE 1 Fleming College</t>
  </si>
  <si>
    <t>INVOICE 1 Loyalist College</t>
  </si>
  <si>
    <t>MAR 8 2019</t>
  </si>
  <si>
    <t>1st CHEQUE RECEIVED FROM SCWI/CODE MARCH 8 2019</t>
  </si>
  <si>
    <t>MAR 31 2019</t>
  </si>
  <si>
    <t>McDonough expense report Jan 1-Mar 31 2019:  Cell-118.65 (108.58), Travel-60.00 (54.90), Office Supplies-143.42(131.25)</t>
  </si>
  <si>
    <t xml:space="preserve">A MCDONOUGH SALARY: Sept 1 2018-March 29 2019 (as per ADP pay statements)
</t>
  </si>
  <si>
    <t>MARCH 2019</t>
  </si>
  <si>
    <t>INVOICE 2 Durham Catholic DSB</t>
  </si>
  <si>
    <t>INVOICE 2 Durham DSB</t>
  </si>
  <si>
    <t>INVOICE 2 Kawartha Pine Ridge DSB</t>
  </si>
  <si>
    <t>INVOICE 2 Peterborough VNCCDSB</t>
  </si>
  <si>
    <t>INVOICE 2 Trillium Lakelands DSB</t>
  </si>
  <si>
    <t>INVOICE 2 Durham College</t>
  </si>
  <si>
    <t>INVOICE 2 Fleming College</t>
  </si>
  <si>
    <t>INVOICE 2 Loyalist College</t>
  </si>
  <si>
    <t xml:space="preserve">AS OF MARCH 31 2019
</t>
  </si>
  <si>
    <t>Apr 26 2019</t>
  </si>
  <si>
    <t>2nd CHEQUE RECEIVED FROM SCWI/CODE APRIL 26 29019</t>
  </si>
  <si>
    <t xml:space="preserve">Apr-July 2019 </t>
  </si>
  <si>
    <t>McDonough expense report Apr 1-July 31  2019:  Cell-118.65 (108.58), Travel-190.00 ($173.88), Office Supplies-266.48 ($243.86), Accom/Meals $2584.29 ($2364.97)</t>
  </si>
  <si>
    <t>Apr-Aug 2019</t>
  </si>
  <si>
    <r>
      <t>A MCDONOUGH SALARY: April 1 - Aug 31 2019 
Total cost of salary is $</t>
    </r>
    <r>
      <rPr>
        <b/>
        <sz val="8"/>
        <color theme="1"/>
        <rFont val="Calibri"/>
        <family val="2"/>
        <scheme val="minor"/>
      </rPr>
      <t>50365.30</t>
    </r>
    <r>
      <rPr>
        <sz val="8"/>
        <color theme="1"/>
        <rFont val="Calibri"/>
        <family val="2"/>
        <scheme val="minor"/>
      </rPr>
      <t xml:space="preserve"> less 26,338.94 (already claimed to March 31 2019)
</t>
    </r>
  </si>
  <si>
    <t>July 2019</t>
  </si>
  <si>
    <t>FINAL INVOICE Durham DSB</t>
  </si>
  <si>
    <t>FINAL INVOICE Trillium Lakelands DSB</t>
  </si>
  <si>
    <t>AMOUNT OWING FOR 2018-2019</t>
  </si>
  <si>
    <t>SEPTEMBER 2019
AUGUST 2020</t>
  </si>
  <si>
    <t>Aug 1 2018-Oct 31 2019</t>
  </si>
  <si>
    <t>McDonough expense report:  Cell phone $158.20, Travel 166.80, Acc/Meals 267.68</t>
  </si>
  <si>
    <t>Nov 4 2019</t>
  </si>
  <si>
    <t>Reimbursement Kelly Neuman</t>
  </si>
  <si>
    <t>Reimbursement Stephen Hughes</t>
  </si>
  <si>
    <t>Reimbursement Alex Duketow</t>
  </si>
  <si>
    <t>Reimbursement Jennifer Parrington</t>
  </si>
  <si>
    <t>Feb 27 2019</t>
  </si>
  <si>
    <t>Nov 1 2019-March-20</t>
  </si>
  <si>
    <t>McDonough expense report: Cell phone 197.75, Travel 130.40.  Total 328.15</t>
  </si>
  <si>
    <t>Mar 9 2020</t>
  </si>
  <si>
    <t>Mar 17 2020</t>
  </si>
  <si>
    <t>FINAL CHEQUE FROM SCWI TO PAY OUT 2018-2019 RECD MAR 17 2020</t>
  </si>
  <si>
    <t>Apr 9 2020</t>
  </si>
  <si>
    <t>1st CHEQUE RECEIVED FROM SCWI/CODE APRIL 7 2020</t>
  </si>
  <si>
    <t>May 28 2020</t>
  </si>
  <si>
    <t>2nd CHEQUE RECEIVED FROM SCWI/CODE MAY 28 2020</t>
  </si>
  <si>
    <t>May 21 2020</t>
  </si>
  <si>
    <t xml:space="preserve">BUILD-A-DREAM </t>
  </si>
  <si>
    <t>June 25 2020</t>
  </si>
  <si>
    <t>TLDSB-Accounts Receivable Invoice</t>
  </si>
  <si>
    <t>KPRDSB-Accounts Receivable Invoice</t>
  </si>
  <si>
    <t>June 29 2020</t>
  </si>
  <si>
    <t>McDonough expense report: Cell phone 158.20, Office Supplies 135.57, Other 68.93   Total 362.70</t>
  </si>
  <si>
    <t>S HUGHES-SUMMER REIMBURSEMENT</t>
  </si>
  <si>
    <t>N DOLABAILLE-SUMMER REIMBURSEMENT</t>
  </si>
  <si>
    <t>J PARRINGTON-SUMMER REIMBURSEMENT</t>
  </si>
  <si>
    <t>J FORD-SUMMER REIMBURSEMENT</t>
  </si>
  <si>
    <t>A DUKETOW-SUMMER REIMBURSEMENT</t>
  </si>
  <si>
    <t>July 8 2020</t>
  </si>
  <si>
    <t>FINAL INVOICE  Durham Catholic DSB</t>
  </si>
  <si>
    <t>FINAL INVOICE  Peterborough VNCCDSB</t>
  </si>
  <si>
    <t>FINAL INVOICE York Region DSB</t>
  </si>
  <si>
    <t>Aug 31 2020</t>
  </si>
  <si>
    <t xml:space="preserve">McDonough salary from Sept 1 2019 to Aug 31 2020 </t>
  </si>
  <si>
    <r>
      <rPr>
        <b/>
        <sz val="14"/>
        <color rgb="FFFF0000"/>
        <rFont val="Calibri"/>
        <family val="2"/>
        <scheme val="minor"/>
      </rPr>
      <t>2019-2020</t>
    </r>
    <r>
      <rPr>
        <b/>
        <sz val="14"/>
        <color theme="1"/>
        <rFont val="Calibri"/>
        <family val="2"/>
        <scheme val="minor"/>
      </rPr>
      <t xml:space="preserve"> 
PARTNER</t>
    </r>
  </si>
  <si>
    <t>Salary</t>
  </si>
  <si>
    <t>ACTUALS</t>
  </si>
  <si>
    <t>Notes</t>
  </si>
  <si>
    <t>TOTAL APPROVED</t>
  </si>
  <si>
    <t>Loyalist Links to the PTG</t>
  </si>
  <si>
    <t>TGI4M</t>
  </si>
  <si>
    <t>MEDI1022 Social Media+Emerging Technol</t>
  </si>
  <si>
    <t>CTMG1104 Makeup and Corrective Tech 1</t>
  </si>
  <si>
    <t>PPI4T</t>
  </si>
  <si>
    <t>ETH4T</t>
  </si>
  <si>
    <t>GNED1411 Social Media + Society</t>
  </si>
  <si>
    <t>CLASSROOM COSTS SEM 1</t>
  </si>
  <si>
    <t>CLASSROOM COSTS SEM 2</t>
  </si>
  <si>
    <t>FLEMING CFS FROST 
MISC COSTS</t>
  </si>
  <si>
    <t>AFTER SWAC FUNDING SEM 1</t>
  </si>
  <si>
    <t>AFTER SWAC FUNDING SEM 2</t>
  </si>
  <si>
    <t>FLEMING CFS SUTHERLAND - MISCELL COSTS</t>
  </si>
  <si>
    <t>ADA4M</t>
  </si>
  <si>
    <t>ARTS961 Drawing Disciplines</t>
  </si>
  <si>
    <t>PAF4O1</t>
  </si>
  <si>
    <t>HIP4O</t>
  </si>
  <si>
    <t>TXJ3E</t>
  </si>
  <si>
    <t>MECH201 App Tools + Piping Meth 1</t>
  </si>
  <si>
    <t>616-PR</t>
  </si>
  <si>
    <t>Fleming Skilled Trades at Frost</t>
  </si>
  <si>
    <t>TRT4T</t>
  </si>
  <si>
    <t>618-PR</t>
  </si>
  <si>
    <t>Henry</t>
  </si>
  <si>
    <t>BDI3C</t>
  </si>
  <si>
    <t>BMI3C</t>
  </si>
  <si>
    <t>Durham New Parents ADC</t>
  </si>
  <si>
    <t>AFTER ADC FUNDING</t>
  </si>
  <si>
    <t>TFBC2102 Basic Carpentry</t>
  </si>
  <si>
    <t>651-PR</t>
  </si>
  <si>
    <t>Durham Aesthetics for the PTG</t>
  </si>
  <si>
    <t>ESMG1104 Manicure + Nail Tech</t>
  </si>
  <si>
    <t>TXJ4E</t>
  </si>
  <si>
    <t>GNED1440 Feminine Beauty</t>
  </si>
  <si>
    <t>TMJ4M</t>
  </si>
  <si>
    <t>AFTER ADC FUNDING SEM 1</t>
  </si>
  <si>
    <t>AFTER ADC FUNDING SEM 2</t>
  </si>
  <si>
    <t>GNED1404 Pop Culture + the Media</t>
  </si>
  <si>
    <t>AFTER SWAC FUNDNING</t>
  </si>
  <si>
    <t>AFTER SWAC FUNDS SEM 2</t>
  </si>
  <si>
    <t>Durham College ADC-CON ED SWAC with DDSB</t>
  </si>
  <si>
    <t>PHW4T</t>
  </si>
  <si>
    <t>HDS4T</t>
  </si>
  <si>
    <t>Durham College ADC-CON ED SWAC with DDSB MISC COSTS</t>
  </si>
  <si>
    <t>AFTER SWAC FUNDS SEM 1</t>
  </si>
  <si>
    <t>Durham College ADC-SWAC with DCDSB MISC COSTS</t>
  </si>
  <si>
    <t>CLASSROOM SPACE SEM 2</t>
  </si>
  <si>
    <t>663-P</t>
  </si>
  <si>
    <t>Durham College CON.ED. SWAC with DCDSB</t>
  </si>
  <si>
    <t>Fleming Dual Credit Teacher Forums (Fall and Winter)</t>
  </si>
  <si>
    <t>Fleming Taste of College Programs</t>
  </si>
  <si>
    <t>CLAIMED COLLEGE BENCHMARK</t>
  </si>
  <si>
    <t>CLAIMED BOARD MISCELL</t>
  </si>
  <si>
    <t>TRANSPORT (COLLEGE + BOARD)</t>
  </si>
  <si>
    <t>MISCELL (COLLEGE + BOARD)</t>
  </si>
  <si>
    <t>CLAIMED SUB-TOTAL</t>
  </si>
  <si>
    <t>APPROVED COLLEGE  
BENCHMARK</t>
  </si>
  <si>
    <t>APPROVED COLLEGE
TOTAL</t>
  </si>
  <si>
    <t xml:space="preserve">APPROVED BOARD
BENCHMARK 
</t>
  </si>
  <si>
    <t xml:space="preserve">APPROVED BOARD
MISCELLANEOUS
</t>
  </si>
  <si>
    <t>APPROVED BOARD
TOTAL</t>
  </si>
  <si>
    <t xml:space="preserve">Benchmark </t>
  </si>
  <si>
    <t>Teacher Release</t>
  </si>
  <si>
    <t>Transp</t>
  </si>
  <si>
    <t xml:space="preserve">Miscellaneous </t>
  </si>
  <si>
    <t>7-8 stud</t>
  </si>
  <si>
    <t>9-12 stud</t>
  </si>
  <si>
    <t>college stud</t>
  </si>
  <si>
    <t>Parents / Guardians</t>
  </si>
  <si>
    <t>7-8 teach</t>
  </si>
  <si>
    <t>9-12 teach</t>
  </si>
  <si>
    <t>Pre-service teach</t>
  </si>
  <si>
    <t>College  / Univ person</t>
  </si>
  <si>
    <t>MOE person</t>
  </si>
  <si>
    <t>School Board person</t>
  </si>
  <si>
    <t>Business / Industry</t>
  </si>
  <si>
    <t>Other</t>
  </si>
  <si>
    <t>Total Approved Participants</t>
  </si>
  <si>
    <t>Regional Planning Team Funding</t>
  </si>
  <si>
    <t>Forums And Activities</t>
  </si>
  <si>
    <t>Dual Credit Program Funding</t>
  </si>
  <si>
    <t>Total</t>
  </si>
  <si>
    <t>less first cheque</t>
  </si>
  <si>
    <t>less second cheque</t>
  </si>
  <si>
    <t xml:space="preserve">amount still owing </t>
  </si>
  <si>
    <t>Maximum amount claimable</t>
  </si>
  <si>
    <t>2020-2021 EDCS SUMMARY
Expenditure Report</t>
  </si>
  <si>
    <t>Balance confirmed with Marsha  July 10 2020</t>
  </si>
  <si>
    <t>SEPTEMBER 1 2020 - AUGUST 31 2021</t>
  </si>
  <si>
    <t>Sept 10 2020</t>
  </si>
  <si>
    <t>Feb 12 2021</t>
  </si>
  <si>
    <t>FINAL PAYMENT REC'D FEB 12 2021</t>
  </si>
  <si>
    <t>March 5 2021</t>
  </si>
  <si>
    <t>FIRST CODE/SCWI PAYMENT</t>
  </si>
  <si>
    <t>March 8 2021</t>
  </si>
  <si>
    <t>INVOICE 1-Durham Catholic DSB</t>
  </si>
  <si>
    <t>INVOICE 1-Durham DSB</t>
  </si>
  <si>
    <t>INVOICE 1-Kawartha Pine Ridge DSB</t>
  </si>
  <si>
    <t>INVOICE 1-Peterborough VNCCDSB</t>
  </si>
  <si>
    <t>INVOICE 1-Trillium Lakelands DSB</t>
  </si>
  <si>
    <t>INVOICE 1-Durham College</t>
  </si>
  <si>
    <t>INVOICE 1-Fleming College</t>
  </si>
  <si>
    <t>INVOICE 1-Loyalist College</t>
  </si>
  <si>
    <t>March 12 2021</t>
  </si>
  <si>
    <t>INVOICE 2-Durham Catholic DSB</t>
  </si>
  <si>
    <t>INVOICE 2-Durham DSB</t>
  </si>
  <si>
    <t>INVOICE 2-Kawartha Pine Ridge DSB</t>
  </si>
  <si>
    <t>INVOICE 2-Peterborough VNCCDSB</t>
  </si>
  <si>
    <t>INVOICE 2-Durham College</t>
  </si>
  <si>
    <t>INVOICE 2-Fleming College</t>
  </si>
  <si>
    <t>March 12 2022</t>
  </si>
  <si>
    <t>INVOICE 2-Loyalist College</t>
  </si>
  <si>
    <t>May 11 2021</t>
  </si>
  <si>
    <t>2ND CODE/SCWI PAYMENT</t>
  </si>
  <si>
    <t>FINAL INVOICE 3-Durham Catholic DSB</t>
  </si>
  <si>
    <t>FINAL INVOICE 3-Durham DSB</t>
  </si>
  <si>
    <t>FINAL INVOICE 3-Kawartha Pine Ridge DSB</t>
  </si>
  <si>
    <t>FINAL INVOICE 3-Peterborough VNCCDSB</t>
  </si>
  <si>
    <t>FINAL INVOICE 3-Trillium Lakelands DSB</t>
  </si>
  <si>
    <t>FINAL INVOICE 3-Durham College</t>
  </si>
  <si>
    <t>FINAL INVOICE 3-Fleming College</t>
  </si>
  <si>
    <t>FINAL INVOICE 3-Loyalist College</t>
  </si>
  <si>
    <t>FINAL INVOICE 3-York Region DSB</t>
  </si>
  <si>
    <t>SUMMER WRITING-ERIN MACKENZIE</t>
  </si>
  <si>
    <t>SUMMER WRITING-ALEX DUKETOW</t>
  </si>
  <si>
    <t>SUMMER WRITING-KELLY NEUMANN</t>
  </si>
  <si>
    <t>A MCDONOUGH-SALARY SEPT 1 2020 TO AUGUST 31 2021</t>
  </si>
  <si>
    <t>BALANCE (as of August 31 2021)</t>
  </si>
  <si>
    <t>2020-2021 BOARD AND COLLEGE FUNDING BREAKDOWN</t>
  </si>
  <si>
    <t>2020-2021  CYCLE 6 APPROVALS</t>
  </si>
  <si>
    <r>
      <rPr>
        <b/>
        <sz val="12"/>
        <color rgb="FFFF0000"/>
        <rFont val="Calibri"/>
        <family val="2"/>
        <scheme val="minor"/>
      </rPr>
      <t>2020-2021 DUAL CREDITS</t>
    </r>
    <r>
      <rPr>
        <b/>
        <sz val="11"/>
        <rFont val="Calibri"/>
        <family val="2"/>
        <scheme val="minor"/>
      </rPr>
      <t xml:space="preserve">
</t>
    </r>
  </si>
  <si>
    <t xml:space="preserve">APPROVED COL 
TRANSPORT
</t>
  </si>
  <si>
    <t>APPROVED COL
MISCELLAN</t>
  </si>
  <si>
    <t xml:space="preserve">APPROVED BOARD 
TRANSPORTATION
</t>
  </si>
  <si>
    <t>All</t>
  </si>
  <si>
    <t>FOOD1017 Food Theory</t>
  </si>
  <si>
    <t>MANU1009 Blueprint Reading 1</t>
  </si>
  <si>
    <t>SAFE1002 Occupation Health/Safe</t>
  </si>
  <si>
    <t>PVNC Virtual</t>
  </si>
  <si>
    <r>
      <t xml:space="preserve">DURHAM CFS       </t>
    </r>
    <r>
      <rPr>
        <b/>
        <sz val="8"/>
        <color rgb="FFFF0000"/>
        <rFont val="Calibri"/>
        <family val="2"/>
        <scheme val="minor"/>
      </rPr>
      <t>BY COURSE+BM</t>
    </r>
    <r>
      <rPr>
        <sz val="8"/>
        <rFont val="Calibri"/>
        <family val="2"/>
        <scheme val="minor"/>
      </rPr>
      <t xml:space="preserve">
(</t>
    </r>
    <r>
      <rPr>
        <b/>
        <sz val="8"/>
        <color rgb="FFFF0000"/>
        <rFont val="Calibri"/>
        <family val="2"/>
        <scheme val="minor"/>
      </rPr>
      <t>166+193=359)</t>
    </r>
  </si>
  <si>
    <t>PREP1300 Preparing Acad Succ</t>
  </si>
  <si>
    <t>HCF4T</t>
  </si>
  <si>
    <t>GNED1307 Cdn Justice System</t>
  </si>
  <si>
    <t>BCB4T</t>
  </si>
  <si>
    <t>GNED1417 The Brand Experience</t>
  </si>
  <si>
    <t>HIB4T</t>
  </si>
  <si>
    <t>GNED1137 Fear</t>
  </si>
  <si>
    <t>GNED1120 Stress Wellness Nutrition</t>
  </si>
  <si>
    <r>
      <t xml:space="preserve">DURHAM CFS      </t>
    </r>
    <r>
      <rPr>
        <b/>
        <sz val="9"/>
        <rFont val="Calibri"/>
        <family val="2"/>
        <scheme val="minor"/>
      </rPr>
      <t xml:space="preserve"> SEM 2 COURSES BY BOARD:  DCDSB</t>
    </r>
    <r>
      <rPr>
        <sz val="8"/>
        <rFont val="Calibri"/>
        <family val="2"/>
        <scheme val="minor"/>
      </rPr>
      <t xml:space="preserve">
</t>
    </r>
  </si>
  <si>
    <t>EHT4T</t>
  </si>
  <si>
    <r>
      <t xml:space="preserve">DURHAM CFS      </t>
    </r>
    <r>
      <rPr>
        <b/>
        <sz val="9"/>
        <rFont val="Calibri"/>
        <family val="2"/>
        <scheme val="minor"/>
      </rPr>
      <t xml:space="preserve"> SEM 2 COURSES </t>
    </r>
    <r>
      <rPr>
        <sz val="8"/>
        <rFont val="Calibri"/>
        <family val="2"/>
        <scheme val="minor"/>
      </rPr>
      <t xml:space="preserve">
</t>
    </r>
  </si>
  <si>
    <t>GNED1106 Psych as a Behav Sci (DDSB)</t>
  </si>
  <si>
    <t>TSX4T</t>
  </si>
  <si>
    <t>SAFE1408 Construction Site Safety</t>
  </si>
  <si>
    <t>DURHAM CFS       
(166+193=359)</t>
  </si>
  <si>
    <t>MECH201 Applied Tools and Piping</t>
  </si>
  <si>
    <t>PPK4T</t>
  </si>
  <si>
    <t>GNED125 Health Claims Fact/ Fiction</t>
  </si>
  <si>
    <t>HBK4T</t>
  </si>
  <si>
    <t>GNED22 Human Sexuality</t>
  </si>
  <si>
    <t xml:space="preserve">ARTS960 Design 1 </t>
  </si>
  <si>
    <t>DDSB Virtual</t>
  </si>
  <si>
    <t>HDH4T</t>
  </si>
  <si>
    <t>GNED41 Virtual Culture</t>
  </si>
  <si>
    <t>NAA4T</t>
  </si>
  <si>
    <t>GNED49 Intro to Indigenous Studies</t>
  </si>
  <si>
    <t>GNED1141 Social Media + Society</t>
  </si>
  <si>
    <t>HPD4C</t>
  </si>
  <si>
    <t>PSYC1608 Child Dev't</t>
  </si>
  <si>
    <t>DCDSB VS</t>
  </si>
  <si>
    <t>IDC4O</t>
  </si>
  <si>
    <t>SOMT2300 Social Media Tech</t>
  </si>
  <si>
    <t>KPR VHS</t>
  </si>
  <si>
    <t>CGG3O</t>
  </si>
  <si>
    <t>TOUR1201 Intro to Tour + Hospit</t>
  </si>
  <si>
    <t>PLF4M</t>
  </si>
  <si>
    <t>Holy Cross</t>
  </si>
  <si>
    <t>TXA4E</t>
  </si>
  <si>
    <t xml:space="preserve">COSM9 Makeup Artistry </t>
  </si>
  <si>
    <t>Brooklin</t>
  </si>
  <si>
    <t>CNST159 Construction Health+Safe</t>
  </si>
  <si>
    <t>SVN
4M</t>
  </si>
  <si>
    <t>JAC4T</t>
  </si>
  <si>
    <t>GNED29 Nature and Culture</t>
  </si>
  <si>
    <t>AVI4M</t>
  </si>
  <si>
    <t>Durham Health and Wellness and Sports</t>
  </si>
  <si>
    <t>TEJ3M</t>
  </si>
  <si>
    <t>DGFN1131 Digital Fundament</t>
  </si>
  <si>
    <t>DURHAM OYAP          60 seats</t>
  </si>
  <si>
    <t>FLEMING OYAP          18 seats</t>
  </si>
  <si>
    <t>COMM1715 Academic Communic Essentials</t>
  </si>
  <si>
    <t>BOH4M</t>
  </si>
  <si>
    <t>MGMT7 Human Resources</t>
  </si>
  <si>
    <t>TGO4T</t>
  </si>
  <si>
    <t>VIPR2300 Video Capture and Editing</t>
  </si>
  <si>
    <t>ASM
40</t>
  </si>
  <si>
    <t>TGJ4O</t>
  </si>
  <si>
    <t>TCE4E</t>
  </si>
  <si>
    <t>TMJ3C</t>
  </si>
  <si>
    <t>CIS Clarington</t>
  </si>
  <si>
    <t>ENSS</t>
  </si>
  <si>
    <t>RENO1101 Wood Frame Construction</t>
  </si>
  <si>
    <t>CTMG1104 Makeup and Corrective Tech 2</t>
  </si>
  <si>
    <t>TCJ3E</t>
  </si>
  <si>
    <t>TCJ4E</t>
  </si>
  <si>
    <t>PFI4T</t>
  </si>
  <si>
    <t>661-AD</t>
  </si>
  <si>
    <t>Durham Pathways via Adult Dual Credits</t>
  </si>
  <si>
    <t>WRAP AROUND SUPPORTS</t>
  </si>
  <si>
    <t>661-PR</t>
  </si>
  <si>
    <t>Durham College-Under 21</t>
  </si>
  <si>
    <t>TSQ4T</t>
  </si>
  <si>
    <t>HEF4T</t>
  </si>
  <si>
    <t>GNED1122 Ethics in Your Daily Life</t>
  </si>
  <si>
    <t>CLASSROOM SPACE SEM 1</t>
  </si>
  <si>
    <t>funding</t>
  </si>
  <si>
    <t>seats</t>
  </si>
  <si>
    <t>What we started with: Cycle 3 Dec 2019</t>
  </si>
  <si>
    <t>What we're asking for</t>
  </si>
  <si>
    <t>Initial Approvals (June 25 2020)</t>
  </si>
  <si>
    <t>CYCLE 1A and B APPROVALS (July 16 2020)</t>
  </si>
  <si>
    <t>CYCLE 2 APPROVALS (October 26 2020)</t>
  </si>
  <si>
    <t>CYCLE 3 APPROVALS (December 6 2020)</t>
  </si>
  <si>
    <t>CYCLE 4 APPROVALS  (March 16 2021)</t>
  </si>
  <si>
    <t>CYCLE 5 APPROVALS  (May 5, 2021)</t>
  </si>
  <si>
    <t>CYCLE 6 APPROVALS  (June 16, 2021)</t>
  </si>
  <si>
    <t>CLAIMED COLELGE TRANSPORT</t>
  </si>
  <si>
    <t>CLAIMED COLELGE MISCELL</t>
  </si>
  <si>
    <t>CLAIMED BOARD TRANSPORT</t>
  </si>
  <si>
    <r>
      <t xml:space="preserve">
APPROVED </t>
    </r>
    <r>
      <rPr>
        <b/>
        <sz val="10"/>
        <color theme="1"/>
        <rFont val="Calibri"/>
        <family val="2"/>
        <scheme val="minor"/>
      </rPr>
      <t>SUB-TOTAL</t>
    </r>
  </si>
  <si>
    <t>APPROVED TOTAL COST BY PROJECT</t>
  </si>
  <si>
    <t>FLEMING COLLEGE FORUMS AND ACTIVITIES</t>
  </si>
  <si>
    <t>Forum /
Activity 
#</t>
  </si>
  <si>
    <r>
      <rPr>
        <b/>
        <sz val="11"/>
        <color rgb="FFFF0000"/>
        <rFont val="Calibri"/>
        <family val="2"/>
        <scheme val="minor"/>
      </rPr>
      <t xml:space="preserve">
2019-2020 FORUMS/ACTIVITIES</t>
    </r>
    <r>
      <rPr>
        <b/>
        <sz val="11"/>
        <color theme="1"/>
        <rFont val="Calibri"/>
        <family val="2"/>
        <scheme val="minor"/>
      </rPr>
      <t xml:space="preserve">
Name of Forum/Activity</t>
    </r>
  </si>
  <si>
    <t>Total Approved Funding
 (as of cycle 6)</t>
  </si>
  <si>
    <t>CLAIMED FUNDING and 
# OF PARTICIPANTS</t>
  </si>
  <si>
    <t>Fleming Building Connections with Intermediate Students</t>
  </si>
  <si>
    <t>Fleming C approved total:</t>
  </si>
  <si>
    <t>FLEMING COLLEGE TOTALS</t>
  </si>
  <si>
    <t>INPUT THIS AMOUNT ON THE SUMMARY PAGE</t>
  </si>
  <si>
    <t>2020-2021 ELRPT ADMIN COSTS</t>
  </si>
  <si>
    <t>Durham Finance Stipend</t>
  </si>
  <si>
    <t>DURHAM COLLEGE FORUMS AND ACTIVITIES</t>
  </si>
  <si>
    <t>Durham Building Connections with Intermediate Students</t>
  </si>
  <si>
    <t>Durham Fall Dual Credit Forum</t>
  </si>
  <si>
    <t>Durham Winter Dual Credit Forum</t>
  </si>
  <si>
    <t>Durham Adult Pathways to PSE</t>
  </si>
  <si>
    <t>Durham C approved total:</t>
  </si>
  <si>
    <t>DURHAM COLLEGE TOTALS</t>
  </si>
  <si>
    <t>LOYALIST COLLEGE FORUMS AND ACTIVITIES</t>
  </si>
  <si>
    <t>Loyalist Dual Credit Teacher Forum (Fall and Winter)</t>
  </si>
  <si>
    <t>Loyalist 
Taste of College</t>
  </si>
  <si>
    <t>Loyalist Building Connections with Intermediate Students</t>
  </si>
  <si>
    <t>Loyalist College approved total:</t>
  </si>
  <si>
    <t>LOYALIST COLLEGE TOTALS</t>
  </si>
  <si>
    <t xml:space="preserve">Note: the high participant numbers for BUILDING CONNECTIONS is due to the activity having been presented by all three colleges and all five school boards. </t>
  </si>
  <si>
    <t>CONFIRMED MAURO/JENNY JULY 6/21</t>
  </si>
  <si>
    <t>July 8 2021</t>
  </si>
  <si>
    <t>APPROVED TOTAL</t>
  </si>
  <si>
    <t>CLAIMED TOTAL</t>
  </si>
  <si>
    <t xml:space="preserve">UNUSED FUNDING </t>
  </si>
  <si>
    <t>CLAIMED COLLEGE TRANSPORT</t>
  </si>
  <si>
    <t>Approved in EDCS</t>
  </si>
  <si>
    <t>Unused Funding</t>
  </si>
  <si>
    <t>Total Claimed in EDCS</t>
  </si>
  <si>
    <t>Summer writing + Erin KPR @Summer Inst</t>
  </si>
  <si>
    <t>Budget Spreadsheet Total</t>
  </si>
  <si>
    <t>AMOUNT OWING 
FOR 2020-2021</t>
  </si>
  <si>
    <t>Confrimed with Mauro July 16, 2021.</t>
  </si>
  <si>
    <t>ACTUAL AMOUNT STILL OWING</t>
  </si>
  <si>
    <t>difference of $5.44 in our favour (transportation rounding)</t>
  </si>
  <si>
    <t>Erin Mackenzie-Summer Institute</t>
  </si>
  <si>
    <t>Project #</t>
  </si>
  <si>
    <r>
      <rPr>
        <b/>
        <sz val="14"/>
        <color theme="1"/>
        <rFont val="Calibri"/>
        <family val="2"/>
        <scheme val="minor"/>
      </rPr>
      <t>2020-2021 FINAL DATA BY PROJECT</t>
    </r>
    <r>
      <rPr>
        <b/>
        <sz val="8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
Proposal Name</t>
    </r>
  </si>
  <si>
    <t>Del Model</t>
  </si>
  <si>
    <t>SWAC</t>
  </si>
  <si>
    <t>Proposed # of Individual Students 2020-2021</t>
  </si>
  <si>
    <t>Approved # of Individual Students 2020-2021</t>
  </si>
  <si>
    <t>SEMESTER 1 - Projected Credits by Sem</t>
  </si>
  <si>
    <t>SEMESTER 2 - Projected Credits by Sem</t>
  </si>
  <si>
    <t>SEMESTER 1 - Number of Male Students Who Started the Dual Credit Program by Age - 16</t>
  </si>
  <si>
    <t>SEMESTER 1 - Number of Female Students Who Started the Dual Credit Program by Age - 16</t>
  </si>
  <si>
    <t>SEMESTER 1 - Number of Prefer to Specify Students Who Started the Dual Credit Program by Age - 16</t>
  </si>
  <si>
    <t>SEMESTER 1 - Number of Prefer Not to Disclose Students Who Started the Dual Credit Program by Age - 16</t>
  </si>
  <si>
    <t>SEMESTER 1 - Number of Male Students Who Started the Dual Credit Program by Age - 17</t>
  </si>
  <si>
    <t>SEMESTER 1 - Number of Female Students Who Started the Dual Credit Program by Age - 17</t>
  </si>
  <si>
    <t>SEMESTER 1 - Number of Prefer to Specify Students Who Started the Dual Credit Program by Age - 17</t>
  </si>
  <si>
    <t>SEMESTER 1 - Number of Prefer Not to Disclose Students Who Started the Dual Credit Program by Age - 17</t>
  </si>
  <si>
    <t>SEMESTER 1 - Number of Male Students Who Started the Dual Credit Program by Age - 18</t>
  </si>
  <si>
    <t>SEMESTER 1 - Number of Female Students Who Started the Dual Credit Program by Age - 18</t>
  </si>
  <si>
    <t>SEMESTER 1 - Number of Prefer to Specify Students Who Started the Dual Credit Program by Age - 18</t>
  </si>
  <si>
    <t>SEMESTER 1 - Number of Prefer Not to Disclose Students Who Started the Dual Credit Program by Age - 18</t>
  </si>
  <si>
    <t>SEMESTER 1 - Number of Male Students Who Started the Dual Credit Program by Age - 19</t>
  </si>
  <si>
    <t>SEMESTER 1 - Number of Female Students Who Started the Dual Credit Program by Age - 19</t>
  </si>
  <si>
    <t>SEMESTER 1 - Number of Prefer to Specify Students Who Started the Dual Credit Program by Age - 19</t>
  </si>
  <si>
    <t>SEMESTER 1 - Number of Prefer Not to Disclose Students Who Started the Dual Credit Program by Age - 19</t>
  </si>
  <si>
    <t>SEMESTER 1 - Number of Male Students Who Started the Dual Credit Program by Age - 20</t>
  </si>
  <si>
    <t>SEMESTER 1 - Number of Female Students Who Started the Dual Credit Program by Age - 20</t>
  </si>
  <si>
    <t>SEMESTER 1 - Number of Prefer to Specify Students Who Started the Dual Credit Program by Age - 20</t>
  </si>
  <si>
    <t>SEMESTER 1 - Number of Prefer Not to Disclose Students Who Started the Dual Credit Program by Age - 20</t>
  </si>
  <si>
    <t>SEMESTER 1 - Number of Male Students Who Started the Dual Credit Program by Age - &gt;20</t>
  </si>
  <si>
    <t>SEMESTER 1 - Number of Female Students Who Started the Dual Credit Program by Age - &gt;20</t>
  </si>
  <si>
    <t>SEMESTER 1 - Number of Prefer to Specify Students Who Started the Dual Credit Program by Age - &gt; 20</t>
  </si>
  <si>
    <t>SEMESTER 1 - Number of Prefer Not to Disclose Students Who Started the Dual Credit Program by Age - &gt; 20</t>
  </si>
  <si>
    <t>SEMESTER 1 - Number of Male Students Who Started the Dual Credit Program by Age - Unknown</t>
  </si>
  <si>
    <t>SEMESTER 1 - Number of Female Students Who Started the Dual Credit Program by Age - Unknown</t>
  </si>
  <si>
    <t>SEMESTER 1 - Number of Prefer to Specify Students Who Started the Dual Credit Program by Age - Unknown</t>
  </si>
  <si>
    <t>SEMESTER 1 - Number of Prefer Not to Disclose Students Who Started the Dual Credit Program by Age - Unknown</t>
  </si>
  <si>
    <t>TOTAL SEM 1 - Number of Students Who Started the Dual Credit Program by Age</t>
  </si>
  <si>
    <t>SEMESTER 1 - Number of Male Students Who Finished the Dual Credit Program - All Ages</t>
  </si>
  <si>
    <t>SEMESTER 1 - Number of Female Students Who Finished the Dual Credit Program - All Ages</t>
  </si>
  <si>
    <t>SEMESTER 1 - Number of Prefer to Specify Students Who Finished the Dual Credit Program - All Ages</t>
  </si>
  <si>
    <t>SEMESTER 1 - Number of Prefer Not to Disclose Students Who Finished the Dual Credit Program - All Ages</t>
  </si>
  <si>
    <t>TOTAL SEM 1 - Number of Students Who Finished the Dual Credit Program by Age</t>
  </si>
  <si>
    <t>SEMESTER 2 - Number of Male Students Who Started the Dual Credit Program by Age - 16</t>
  </si>
  <si>
    <t>SEMESTER 2 - Number of Female Students Who Started the Dual Credit Program by Age - 16</t>
  </si>
  <si>
    <t>SEMESTER 2 - Number of Prefer to Specify Students Who Started the Dual Credit Program by Age - 16</t>
  </si>
  <si>
    <t>SEMESTER 2 - Number of Prefer Not to Disclose Students Who Started the Dual Credit Program by Age - 16</t>
  </si>
  <si>
    <t>SEMESTER 2 - Number of Male Students Who Started the Dual Credit Program by Age - 17</t>
  </si>
  <si>
    <t>SEMESTER 2 - Number of Female Students Who Started the Dual Credit Program by Age - 17</t>
  </si>
  <si>
    <t>SEMESTER 2 - Number of Prefer to Specify Students Who Started the Dual Credit Program by Age - 17</t>
  </si>
  <si>
    <t>SEMESTER 2 - Number of Prefer Not to Disclose Students Who Started the Dual Credit Program by Age - 17</t>
  </si>
  <si>
    <t>SEMESTER 2 - Number of Male Students Who Started the Dual Credit Program by Age - 18</t>
  </si>
  <si>
    <t>SEMESTER 2 - Number of Female Students Who Started the Dual Credit Program by Age - 18</t>
  </si>
  <si>
    <t>SEMESTER 2 - Number of Prefer to Specify Students Who Started the Dual Credit Program by Age - 18</t>
  </si>
  <si>
    <t>SEMESTER 2 - Number of Prefer Not to Disclose Students Who Started the Dual Credit Program by Age - 18</t>
  </si>
  <si>
    <t>SEMESTER 2 - Number of Male Students Who Started the Dual Credit Program by Age - 19</t>
  </si>
  <si>
    <t>SEMESTER 2 - Number of Female Students Who Started the Dual Credit Program by Age - 19</t>
  </si>
  <si>
    <t>SEMESTER 2 - Number of Prefer to Specify Students Who Started the Dual Credit Program by Age - 19</t>
  </si>
  <si>
    <t>SEMESTER 2 - Number of Prefer Not to Disclose Students Who Started the Dual Credit Program by Age - 19</t>
  </si>
  <si>
    <t>SEMESTER 2 - Number of Male Students Who Started the Dual Credit Program by Age - 20</t>
  </si>
  <si>
    <t>SEMESTER 2 - Number of Female Students Who Started the Dual Credit Program by Age - 20</t>
  </si>
  <si>
    <t>SEMESTER 2 - Number of Prefer to Specify Students Who Started the Dual Credit Program by Age - 20</t>
  </si>
  <si>
    <t>SEMESTER 2 - Number of Prefer Not to Disclose Students Who Started the Dual Credit Program by Age - 20</t>
  </si>
  <si>
    <t>SEMESTER 2 - Number of Male Students Who Started the Dual Credit Program by Age - &gt;20</t>
  </si>
  <si>
    <t>SEMESTER 2 - Number of Female Students Who Started the Dual Credit Program by Age - &gt;20</t>
  </si>
  <si>
    <t>SEMESTER 2 - Number of Prefer to Specify Students Who Started the Dual Credit Program by Age - &gt; 20</t>
  </si>
  <si>
    <t>SEMESTER 2 - Number of Prefer Not to Disclose Students Who Started the Dual Credit Program by Age - &gt; 20</t>
  </si>
  <si>
    <t>SEMESTER 2 - Number of Male Students Who Started the Dual Credit Program by Age - Unknown</t>
  </si>
  <si>
    <t>SEMESTER 2 - Number of Female Students Who Started the Dual Credit Program by Age - Unknown</t>
  </si>
  <si>
    <t>SEMESTER 2 - Number of Prefer to Specify Students Who Started the Dual Credit Program by Age - Unknown</t>
  </si>
  <si>
    <t>SEMESTER 2 - Number of Prefer Not to Disclose Students Who Started the Dual Credit Program by Age - Unknown</t>
  </si>
  <si>
    <t>TOTAL SEM 2 - Number of Students Who Started the Dual Credit Program by Age</t>
  </si>
  <si>
    <t>SEMESTER 2 - Number of Male Students Who Finished the Dual Credit Program - All Ages</t>
  </si>
  <si>
    <t>SEMESTER 2 - Number of Female Students Who Finished the Dual Credit Program - All Ages</t>
  </si>
  <si>
    <t>SEMESTER 2 - Number of Prefer to Specify Students Who Finished the Dual Credit Program - All Ages</t>
  </si>
  <si>
    <t>SEMESTER 2 - Number of Prefer Not to Disclose Students Who Finished the Dual Credit Program - All Ages</t>
  </si>
  <si>
    <t>TOTAL SEM 2 - Number of Students Who Finished the Dual Credit Program by Age</t>
  </si>
  <si>
    <t>SEMESTER 1 - Number of Male Students with an Independent Education Plan (IEP)</t>
  </si>
  <si>
    <t>SEMESTER 1 - Number of Female Students with an Independent Education Plan (IEP)</t>
  </si>
  <si>
    <t>SEMESTER 1 - Number of Prefer to Specify Students with an Independent Education Plan (IEP)</t>
  </si>
  <si>
    <t>SEMESTER 1 - Number of Prefer Not to Disclose Students with an Independent Education Plan (IEP)</t>
  </si>
  <si>
    <t>SEMESTER 2 - Number of Male Students with an Independent Education Plan (IEP)</t>
  </si>
  <si>
    <t>SEMESTER 2 - Number of Female Students with an Independent Education Plan (IEP)</t>
  </si>
  <si>
    <t>SEMESTER 2 - Number of Prefer to Specify Students with an Independent Education Plan (IEP)</t>
  </si>
  <si>
    <t>SEMESTER 2 - Number of Prefer Not to Disclose Students with an Independent Education Plan (IEP)</t>
  </si>
  <si>
    <t>TOTAL Number of Male Students with an Independent Education Plan (IEP)</t>
  </si>
  <si>
    <t>TOTAL Number of Female Students with an Independent Education Plan (IEP)</t>
  </si>
  <si>
    <t>TOTAL Number of Prefer to Specify Students with an Independent Education Plan (IEP)</t>
  </si>
  <si>
    <t>TOTAL Number of Prefer Not to Disclose Students with an Independent Education Plan (IEP)</t>
  </si>
  <si>
    <t>TOTAL Number of Students with an IEP</t>
  </si>
  <si>
    <t>SEMESTER 1 - Number of Male Students who were disengaged and/or underachieving</t>
  </si>
  <si>
    <t>SEMESTER 1 - Number of Female Students who were disengaged and/or underachieving</t>
  </si>
  <si>
    <t>SEMESTER 1 - Number of Prefer to Specify Students who were disengaged and/or underachieving</t>
  </si>
  <si>
    <t>SEMESTER 1 - Number of Prefer Not to Disclose Students who were disengaged and/or underachieving</t>
  </si>
  <si>
    <t>SEMESTER 2 - Number of Male Students who were disengaged and/or underachieving</t>
  </si>
  <si>
    <t>SEMESTER 2 - Number of Female Students who were disengaged and/or underachieving</t>
  </si>
  <si>
    <t>SEMESTER 2 - Number of Prefer to Specify Students who were disengaged and/or underachieving</t>
  </si>
  <si>
    <t>SEMESTER 2 - Number of Prefer Not to Disclose Students who were disengaged and/or underachieving</t>
  </si>
  <si>
    <t>TOTAL Number of Male Students who were disengaged and/or underachieving</t>
  </si>
  <si>
    <t>TOTAL Number of Female Students who were disengaged and/or underachieving</t>
  </si>
  <si>
    <t>TOTAL Number of Prefer to Specify Students who were disengaged and/or underachieving</t>
  </si>
  <si>
    <t>TOTAL Number of Prefer Not to Disclose Students who were disengaged and/or underachieving</t>
  </si>
  <si>
    <t>TOTAL Number of Students who were disengaged and/or underachieving</t>
  </si>
  <si>
    <t>SEMESTER 1 - Number of Male Students who returned to seconday school for this program who had stopped attending or had previously dropped out</t>
  </si>
  <si>
    <t>SEMESTER 1 - Number of Female Students who returned to seconday school for this program who had stopped attending or had previously dropped out</t>
  </si>
  <si>
    <t>SEMESTER 1 - Number of Prefer to Specify Students who returned to seconday school for this program who had stopped attending or had previously dropped out</t>
  </si>
  <si>
    <t>SEMESTER 1 - Number of Prefer Not to Disclose Students who returned to seconday school for this program who had stopped attending or had previously dropped out</t>
  </si>
  <si>
    <t>SEMESTER 2 - Number of Male Students who returned to seconday school for this program who had stopped attending or had previously dropped out</t>
  </si>
  <si>
    <t>SEMESTER 2 - Number of Female Students who returned to seconday school for this program who had stopped attending or had previously dropped out</t>
  </si>
  <si>
    <t>SEMESTER 2 - Number of Prefer to Specify Students who returned to seconday school for this program who had stopped attending or had previously dropped out</t>
  </si>
  <si>
    <t>SEMESTER 2 - Number of Prefer Not to Disclose Students who returned to seconday school for this program who had stopped attending or had previously dropped out</t>
  </si>
  <si>
    <t>TOTAL Number of Male Students who returned to seconday school for this program who had stopped attending or had previously dropped out</t>
  </si>
  <si>
    <t>TOTAL Number of Female Students who returned to seconday school for this program who had stopped attending or had previously dropped out</t>
  </si>
  <si>
    <t>TOTAL Number of Prefer to Specify Students who returned to seconday school for this program who had stopped attending or had previously dropped out</t>
  </si>
  <si>
    <t>TOTAL Number of Prefer Not to Disclose Students who returned to seconday school for this program who had stopped attending or had previously dropped out</t>
  </si>
  <si>
    <t xml:space="preserve">TOTAL Number of Students who returned to SS who had stopped attending </t>
  </si>
  <si>
    <t>SEMESTER 1 - Number of Male Students also involved in a SHSM</t>
  </si>
  <si>
    <t>SEMESTER 1 - Number of Female Students also involved in a SHSM</t>
  </si>
  <si>
    <t>SEMESTER 1 - Number of Prefer to Specify Students also involved in a SHSM</t>
  </si>
  <si>
    <t>SEMESTER 1 - Number of Prefer Not to Disclose Students also involved in a SHSM</t>
  </si>
  <si>
    <t>SEMESTER 2 - Number of Male Students also involved in a SHSM</t>
  </si>
  <si>
    <t>SEMESTER 2 - Number of Female Students also involved in a SHSM</t>
  </si>
  <si>
    <t>SEMESTER 2 - Number of Prefer to Specify Students also involved in a SHSM</t>
  </si>
  <si>
    <t>SEMESTER 2 - Number of Prefer Not to Disclose Students also involved in a SHSM</t>
  </si>
  <si>
    <t>TOTAL Number of Male Students also involved in a SHSM</t>
  </si>
  <si>
    <t>TOTAL Number of Female Students also involved in a SHSM</t>
  </si>
  <si>
    <t>TOTAL Number of Prefer to Specify Students also involved in a SHSM</t>
  </si>
  <si>
    <t>TOTAL Number of Prefer Not to Disclose Students also involved in a SHSM</t>
  </si>
  <si>
    <t>TOTAL Number of Students also involved in a SHSM</t>
  </si>
  <si>
    <t>SEMESTER 1 - Number of Male Students involved in an OYAP program</t>
  </si>
  <si>
    <t>SEMESTER 1 - Number of Female Students involved in an OYAP program</t>
  </si>
  <si>
    <t>SEMESTER 1 - Number of Prefer to Specify Students involved in an OYAP program</t>
  </si>
  <si>
    <t>SEMESTER 1 - Number of Prefer Not to Disclose Students involved in an OYAP program</t>
  </si>
  <si>
    <t>SEMESTER 2 - Number of Male Students involved in an OYAP program</t>
  </si>
  <si>
    <t>SEMESTER 2 - Number of Female Students involved in an OYAP program</t>
  </si>
  <si>
    <t>SEMESTER 2 - Number of Prefer to Specify Students involved in an OYAP program</t>
  </si>
  <si>
    <t>SEMESTER 2 - Number of Prefer Not to Disclose Students involved in an OYAP program</t>
  </si>
  <si>
    <t>TOTAL Number of Male Students involved in an OYAP program</t>
  </si>
  <si>
    <t>TOTAL Number of Female Students involved in an OYAP program</t>
  </si>
  <si>
    <t>TOTAL Number of Prefer to Specify Students involved in an OYAP program</t>
  </si>
  <si>
    <t>TOTAL Number of Prefer Not to Disclose Students involved in an OYAP program</t>
  </si>
  <si>
    <t>TOTAL Number of Students involved in an OYAP program</t>
  </si>
  <si>
    <t>SEMESTER 1 - Dual Credits Attempted</t>
  </si>
  <si>
    <t>SEMESTER 2 - Dual Credits Attempted</t>
  </si>
  <si>
    <t>TOTAL Dual Credits Attempted</t>
  </si>
  <si>
    <t>SEMESTER 1 - Dual Credits Earned</t>
  </si>
  <si>
    <t>SEMESTER 2 - Dual Credits Earned</t>
  </si>
  <si>
    <t>TOTAL Dual Credits Earned</t>
  </si>
  <si>
    <t>SEMESTER 1 - Courses / Apprenticeships Attempted</t>
  </si>
  <si>
    <t>SEMESTER 2 - Courses / Apprenticeships Attempted</t>
  </si>
  <si>
    <t>TOTAL Courses / Apprenticeships Attempted</t>
  </si>
  <si>
    <t>SEMESTER 1 - Courses / Apprenticeships Passed</t>
  </si>
  <si>
    <t>SEMESTER 2 - Courses / Apprenticeships Passed</t>
  </si>
  <si>
    <t>TOTAL Courses / Apprenticeships Passed</t>
  </si>
  <si>
    <t>SEMESTER 1 - Potential Other Secondary Credits (SWAC Only)</t>
  </si>
  <si>
    <t>SEMESTER 2 - Potential Other Secondary Credits (SWAC Only)</t>
  </si>
  <si>
    <t>TOTAL Potential Other Secondary Credits (SWAC Only)</t>
  </si>
  <si>
    <t>SEMESTER 1 - Other Secondary Credits Earned (SWAC Only)</t>
  </si>
  <si>
    <t>SEMESTER 2 - Other Secondary Credits Earned (SWAC Only)</t>
  </si>
  <si>
    <t>TOTAL Other Secondary Credits Earned (SWAC Only)</t>
  </si>
  <si>
    <t>Total Number of Students Who Started the Dual Credit Program by Age</t>
  </si>
  <si>
    <t>Total Number of Students Who Finished the Dual Credit Program by Age</t>
  </si>
  <si>
    <t>PROGRAM SUCCESS</t>
  </si>
  <si>
    <t>RETENTION</t>
  </si>
  <si>
    <t>ACTUAL VS APPROVED</t>
  </si>
  <si>
    <t>% of Students in the Primary Target Group</t>
  </si>
  <si>
    <t>06.02S</t>
  </si>
  <si>
    <t>Fleming Hospitality and Tourism SHSM</t>
  </si>
  <si>
    <t>06.03P</t>
  </si>
  <si>
    <t>Loyalist Links for the Primary Target Group</t>
  </si>
  <si>
    <t>06.04P</t>
  </si>
  <si>
    <t>Loyalist Links to Building Construction Techniques/Primary</t>
  </si>
  <si>
    <t>06.05P</t>
  </si>
  <si>
    <t>Durham Centre for Success</t>
  </si>
  <si>
    <t>06.06P</t>
  </si>
  <si>
    <t>Fleming Centre for Success @ Frost Campus</t>
  </si>
  <si>
    <t>06.07P</t>
  </si>
  <si>
    <t>Fleming Centre for Success @ Sutherland Campus</t>
  </si>
  <si>
    <t>06.08P</t>
  </si>
  <si>
    <t>Fleming Hospitality and Tourism  At-Risk</t>
  </si>
  <si>
    <t>06.10P</t>
  </si>
  <si>
    <t>Fleming Exploring New Pathways for At Risk Students</t>
  </si>
  <si>
    <t>06.11P</t>
  </si>
  <si>
    <t>Durham Pathways for the Primary Target Group</t>
  </si>
  <si>
    <t>06.12P</t>
  </si>
  <si>
    <t>Fleming Pathways in Aesthetics for the Primary Target Group</t>
  </si>
  <si>
    <t>06.13P</t>
  </si>
  <si>
    <t>Fleming Health and Wellness for the Primary Target Group</t>
  </si>
  <si>
    <t>06.15P</t>
  </si>
  <si>
    <t>Fleming Building Connections through Skilled Trades</t>
  </si>
  <si>
    <t>06.16P</t>
  </si>
  <si>
    <t>Fleming Skilled Trades at Frost Campus for Primary</t>
  </si>
  <si>
    <t>06.17P</t>
  </si>
  <si>
    <t>Fleming Environmental Connections for the PTG</t>
  </si>
  <si>
    <t>06.17S</t>
  </si>
  <si>
    <t>Fleming Environmental Connections (SHSM)</t>
  </si>
  <si>
    <t>06.26S</t>
  </si>
  <si>
    <t>Durham SHSM Health &amp; Wellness/Sports</t>
  </si>
  <si>
    <t>06.28P</t>
  </si>
  <si>
    <t>06.31D</t>
  </si>
  <si>
    <t>Durham OYAP</t>
  </si>
  <si>
    <t>CDC-Level 1</t>
  </si>
  <si>
    <t>06.31F</t>
  </si>
  <si>
    <t>Fleming OYAP - Carpentry Level 1</t>
  </si>
  <si>
    <t>06.33P</t>
  </si>
  <si>
    <t>Durham Skills for Math and Communication</t>
  </si>
  <si>
    <t>06.34P</t>
  </si>
  <si>
    <t>06.36P</t>
  </si>
  <si>
    <t>Fleming Business Connections for the Primary Target</t>
  </si>
  <si>
    <t>06.43P</t>
  </si>
  <si>
    <t>Durham Business, IT and Management (Primary Target)</t>
  </si>
  <si>
    <t>06.43S</t>
  </si>
  <si>
    <t>Durham SHSM Business, IT, Management</t>
  </si>
  <si>
    <t>06.44P</t>
  </si>
  <si>
    <t>06.46P</t>
  </si>
  <si>
    <t>06.47P</t>
  </si>
  <si>
    <t>Durham College Media, Arts and Design (Primary Target)</t>
  </si>
  <si>
    <t>06.48P</t>
  </si>
  <si>
    <t>Durham Skilled Trades at the SS for the Primary Target</t>
  </si>
  <si>
    <t>06.48S</t>
  </si>
  <si>
    <t>Durham Skilled Trades at the S.S. (SHSM)</t>
  </si>
  <si>
    <t>06.51P</t>
  </si>
  <si>
    <t>Durham Esthetics for the PTG</t>
  </si>
  <si>
    <t>06.52P</t>
  </si>
  <si>
    <t>Fleming Skilled Trades for the Primary Target Group</t>
  </si>
  <si>
    <t>06.53A</t>
  </si>
  <si>
    <t>Fleming College Adult Dual Credit</t>
  </si>
  <si>
    <t>06.55P</t>
  </si>
  <si>
    <t>06.58P</t>
  </si>
  <si>
    <t>06.60P</t>
  </si>
  <si>
    <t>06.61A</t>
  </si>
  <si>
    <t>Durham Pathways vis Adult Dual Credits</t>
  </si>
  <si>
    <t>06.61P</t>
  </si>
  <si>
    <t>Durham  Pathways for Under 21 Con Ed Students</t>
  </si>
  <si>
    <t>06.62A</t>
  </si>
  <si>
    <t>Durham College ADC-SWAC with DDSB</t>
  </si>
  <si>
    <t>06.63A</t>
  </si>
  <si>
    <t>06.63P</t>
  </si>
  <si>
    <t>ELRPT TOTAL</t>
  </si>
  <si>
    <r>
      <rPr>
        <b/>
        <sz val="14"/>
        <color theme="1"/>
        <rFont val="Calibri"/>
        <family val="2"/>
        <scheme val="minor"/>
      </rPr>
      <t>2020-2021 FINAL DATA BY COLLEGE</t>
    </r>
    <r>
      <rPr>
        <b/>
        <sz val="8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
Proposal Name</t>
    </r>
  </si>
  <si>
    <t>Proposal #</t>
  </si>
  <si>
    <r>
      <rPr>
        <b/>
        <sz val="14"/>
        <color theme="1"/>
        <rFont val="Calibri"/>
        <family val="2"/>
        <scheme val="minor"/>
      </rPr>
      <t>2020-2021 FINAL DATA BY BOARD</t>
    </r>
    <r>
      <rPr>
        <b/>
        <sz val="10"/>
        <color theme="1"/>
        <rFont val="Calibri"/>
        <family val="2"/>
        <scheme val="minor"/>
      </rPr>
      <t xml:space="preserve">
Proposal Name</t>
    </r>
  </si>
  <si>
    <t>Delivery Model</t>
  </si>
  <si>
    <t>SEM 1 - Projected Credits by Sem</t>
  </si>
  <si>
    <t>SEM 2 - Projected Credits by Sem</t>
  </si>
  <si>
    <t>TOTAL SEMESTER 1 - Number of Students Who Started the Dual Credit Program by Age</t>
  </si>
  <si>
    <t>TOTAL SEMESTER 1 - Number of Students Who Finished the Dual Credit Program by Age</t>
  </si>
  <si>
    <t>TOTAL SEMESTER 2 - Number of Students Who Started the Dual Credit Program by Age</t>
  </si>
  <si>
    <t>TOTAL SEMESTER 2 - Number of Students Who Finished the Dual Credit Program by Age</t>
  </si>
  <si>
    <t>TOTAL Number of Students who returned to SS who had stopped attending or dropped out</t>
  </si>
  <si>
    <t>Program Success Rate</t>
  </si>
  <si>
    <t>Program Retention Rate</t>
  </si>
  <si>
    <t>DCDSB TOTALS</t>
  </si>
  <si>
    <t>DDSB TOTALS</t>
  </si>
  <si>
    <t>KPR TOTALS</t>
  </si>
  <si>
    <t>PVNCCDSB TOTALS</t>
  </si>
  <si>
    <t>TLDSB TOTALS</t>
  </si>
  <si>
    <t>YORK DSB TOTALS</t>
  </si>
  <si>
    <t>ELRPT TOTALS</t>
  </si>
  <si>
    <t>PARTNER</t>
  </si>
  <si>
    <t xml:space="preserve">
# of Semester 
1 
Approved
Seats</t>
  </si>
  <si>
    <t>TOTAL # STARTED</t>
  </si>
  <si>
    <t>TOTAL # FINISHED</t>
  </si>
  <si>
    <t># of HS Dual credits attempted</t>
  </si>
  <si>
    <t># of HS Dual credits earned</t>
  </si>
  <si>
    <t># of college courses attempted (or Level 1)</t>
  </si>
  <si>
    <t># of college courses earned (or Level 1)</t>
  </si>
  <si>
    <t>% Actual vs Approved</t>
  </si>
  <si>
    <t>Program Success</t>
  </si>
  <si>
    <t>% Retention</t>
  </si>
  <si>
    <t>%  Success in HS credit</t>
  </si>
  <si>
    <t>%  Success in College Credit</t>
  </si>
  <si>
    <t>%age in PTG</t>
  </si>
  <si>
    <t>KPRDSB</t>
  </si>
  <si>
    <t>PVNCCDSB</t>
  </si>
  <si>
    <t>TLDSB</t>
  </si>
  <si>
    <t>YORK DSB</t>
  </si>
  <si>
    <t>DURHAM C</t>
  </si>
  <si>
    <t>FLEMING C</t>
  </si>
  <si>
    <t>LOYALIST C</t>
  </si>
  <si>
    <t>ELRPT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</si>
</sst>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#,##0_ ;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color rgb="FF2203BD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</font>
    <font>
      <strike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name val="Calibri"/>
      <family val="2"/>
      <scheme val="minor"/>
    </font>
    <font>
      <sz val="12"/>
      <color rgb="FF2203BD"/>
      <name val="Calibri"/>
      <family val="2"/>
      <scheme val="minor"/>
    </font>
    <font>
      <b/>
      <sz val="1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trike/>
      <vertAlign val="superscript"/>
      <sz val="8"/>
      <name val="Calibri"/>
      <family val="2"/>
      <scheme val="minor"/>
    </font>
    <font>
      <strike/>
      <vertAlign val="superscript"/>
      <sz val="8"/>
      <color theme="1"/>
      <name val="Calibri"/>
      <family val="2"/>
      <scheme val="minor"/>
    </font>
    <font>
      <b/>
      <strike/>
      <vertAlign val="superscript"/>
      <sz val="12"/>
      <color rgb="FFC00000"/>
      <name val="Calibri"/>
      <family val="2"/>
      <scheme val="minor"/>
    </font>
    <font>
      <strike/>
      <vertAlign val="superscript"/>
      <sz val="11"/>
      <color theme="1"/>
      <name val="Calibri"/>
      <family val="2"/>
      <scheme val="minor"/>
    </font>
    <font>
      <b/>
      <strike/>
      <vertAlign val="superscript"/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name val="Calibri"/>
      <family val="2"/>
      <scheme val="minor"/>
    </font>
    <font>
      <sz val="2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3F3F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4" fillId="0" borderId="0" applyNumberFormat="0" applyFill="0" applyBorder="0" applyAlignment="0" applyProtection="0"/>
    <xf numFmtId="0" fontId="2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1">
    <xf numFmtId="0" fontId="0" fillId="0" borderId="0" xfId="0"/>
    <xf numFmtId="4" fontId="6" fillId="4" borderId="1" xfId="0" applyNumberFormat="1" applyFont="1" applyFill="1" applyBorder="1" applyAlignment="1">
      <alignment textRotation="90" wrapText="1"/>
    </xf>
    <xf numFmtId="4" fontId="7" fillId="4" borderId="1" xfId="0" applyNumberFormat="1" applyFont="1" applyFill="1" applyBorder="1" applyAlignment="1">
      <alignment horizontal="left" wrapText="1"/>
    </xf>
    <xf numFmtId="4" fontId="7" fillId="4" borderId="1" xfId="0" applyNumberFormat="1" applyFont="1" applyFill="1" applyBorder="1" applyAlignment="1">
      <alignment wrapText="1"/>
    </xf>
    <xf numFmtId="1" fontId="7" fillId="4" borderId="1" xfId="0" applyNumberFormat="1" applyFont="1" applyFill="1" applyBorder="1" applyAlignment="1">
      <alignment horizontal="left" wrapText="1"/>
    </xf>
    <xf numFmtId="4" fontId="7" fillId="4" borderId="1" xfId="0" applyNumberFormat="1" applyFont="1" applyFill="1" applyBorder="1" applyAlignment="1">
      <alignment horizontal="left" textRotation="90" wrapText="1"/>
    </xf>
    <xf numFmtId="3" fontId="7" fillId="4" borderId="1" xfId="0" applyNumberFormat="1" applyFont="1" applyFill="1" applyBorder="1" applyAlignment="1">
      <alignment horizontal="left" textRotation="90" wrapText="1"/>
    </xf>
    <xf numFmtId="1" fontId="7" fillId="5" borderId="1" xfId="0" applyNumberFormat="1" applyFont="1" applyFill="1" applyBorder="1" applyAlignment="1">
      <alignment horizontal="left" wrapText="1"/>
    </xf>
    <xf numFmtId="1" fontId="8" fillId="5" borderId="1" xfId="0" applyNumberFormat="1" applyFont="1" applyFill="1" applyBorder="1" applyAlignment="1">
      <alignment horizontal="left" wrapText="1"/>
    </xf>
    <xf numFmtId="3" fontId="8" fillId="6" borderId="1" xfId="0" applyNumberFormat="1" applyFont="1" applyFill="1" applyBorder="1" applyAlignment="1">
      <alignment horizontal="left" textRotation="90" wrapText="1"/>
    </xf>
    <xf numFmtId="3" fontId="8" fillId="6" borderId="1" xfId="0" applyNumberFormat="1" applyFont="1" applyFill="1" applyBorder="1" applyAlignment="1">
      <alignment horizontal="left" wrapText="1"/>
    </xf>
    <xf numFmtId="3" fontId="10" fillId="6" borderId="1" xfId="0" applyNumberFormat="1" applyFont="1" applyFill="1" applyBorder="1" applyAlignment="1">
      <alignment horizontal="left" textRotation="90" wrapText="1"/>
    </xf>
    <xf numFmtId="3" fontId="12" fillId="6" borderId="1" xfId="0" applyNumberFormat="1" applyFont="1" applyFill="1" applyBorder="1" applyAlignment="1">
      <alignment horizontal="left" textRotation="90" wrapText="1"/>
    </xf>
    <xf numFmtId="3" fontId="11" fillId="7" borderId="1" xfId="0" applyNumberFormat="1" applyFont="1" applyFill="1" applyBorder="1" applyAlignment="1">
      <alignment horizontal="left" textRotation="90" wrapText="1"/>
    </xf>
    <xf numFmtId="3" fontId="8" fillId="7" borderId="1" xfId="0" applyNumberFormat="1" applyFont="1" applyFill="1" applyBorder="1" applyAlignment="1">
      <alignment horizontal="left" wrapText="1"/>
    </xf>
    <xf numFmtId="1" fontId="8" fillId="7" borderId="1" xfId="0" applyNumberFormat="1" applyFont="1" applyFill="1" applyBorder="1" applyAlignment="1">
      <alignment horizontal="left" textRotation="90" wrapText="1"/>
    </xf>
    <xf numFmtId="3" fontId="13" fillId="8" borderId="1" xfId="0" applyNumberFormat="1" applyFont="1" applyFill="1" applyBorder="1" applyAlignment="1">
      <alignment wrapText="1"/>
    </xf>
    <xf numFmtId="4" fontId="15" fillId="3" borderId="2" xfId="1" applyNumberFormat="1" applyFont="1" applyFill="1" applyBorder="1" applyAlignment="1">
      <alignment wrapText="1"/>
    </xf>
    <xf numFmtId="4" fontId="15" fillId="3" borderId="2" xfId="0" applyNumberFormat="1" applyFont="1" applyFill="1" applyBorder="1" applyAlignment="1">
      <alignment horizontal="left" wrapText="1"/>
    </xf>
    <xf numFmtId="3" fontId="15" fillId="3" borderId="2" xfId="1" applyNumberFormat="1" applyFont="1" applyFill="1" applyBorder="1" applyAlignment="1">
      <alignment horizontal="right" wrapText="1"/>
    </xf>
    <xf numFmtId="4" fontId="15" fillId="3" borderId="2" xfId="1" applyNumberFormat="1" applyFont="1" applyFill="1" applyBorder="1" applyAlignment="1">
      <alignment horizontal="center" vertical="top" wrapText="1"/>
    </xf>
    <xf numFmtId="0" fontId="0" fillId="3" borderId="2" xfId="0" applyFill="1" applyBorder="1"/>
    <xf numFmtId="0" fontId="0" fillId="3" borderId="0" xfId="0" applyFill="1"/>
    <xf numFmtId="4" fontId="15" fillId="3" borderId="2" xfId="0" applyNumberFormat="1" applyFont="1" applyFill="1" applyBorder="1" applyAlignment="1">
      <alignment wrapText="1"/>
    </xf>
    <xf numFmtId="1" fontId="15" fillId="3" borderId="2" xfId="0" applyNumberFormat="1" applyFont="1" applyFill="1" applyBorder="1" applyAlignment="1">
      <alignment wrapText="1"/>
    </xf>
    <xf numFmtId="1" fontId="15" fillId="3" borderId="2" xfId="0" applyNumberFormat="1" applyFont="1" applyFill="1" applyBorder="1" applyAlignment="1">
      <alignment horizontal="right"/>
    </xf>
    <xf numFmtId="4" fontId="15" fillId="3" borderId="2" xfId="1" applyNumberFormat="1" applyFont="1" applyFill="1" applyBorder="1" applyAlignment="1">
      <alignment horizontal="left" wrapText="1"/>
    </xf>
    <xf numFmtId="1" fontId="15" fillId="3" borderId="2" xfId="0" applyNumberFormat="1" applyFont="1" applyFill="1" applyBorder="1" applyAlignment="1">
      <alignment horizontal="left" wrapText="1"/>
    </xf>
    <xf numFmtId="0" fontId="16" fillId="3" borderId="2" xfId="0" applyFont="1" applyFill="1" applyBorder="1" applyAlignment="1">
      <alignment wrapText="1"/>
    </xf>
    <xf numFmtId="4" fontId="15" fillId="3" borderId="2" xfId="1" applyNumberFormat="1" applyFont="1" applyFill="1" applyBorder="1" applyAlignment="1">
      <alignment vertical="top" wrapText="1"/>
    </xf>
    <xf numFmtId="1" fontId="15" fillId="3" borderId="2" xfId="1" applyNumberFormat="1" applyFont="1" applyFill="1" applyBorder="1" applyAlignment="1">
      <alignment horizontal="right" wrapText="1"/>
    </xf>
    <xf numFmtId="2" fontId="15" fillId="3" borderId="2" xfId="1" applyNumberFormat="1" applyFont="1" applyFill="1" applyBorder="1" applyAlignment="1">
      <alignment wrapText="1"/>
    </xf>
    <xf numFmtId="0" fontId="15" fillId="3" borderId="2" xfId="0" applyFont="1" applyFill="1" applyBorder="1" applyAlignment="1">
      <alignment wrapText="1"/>
    </xf>
    <xf numFmtId="0" fontId="15" fillId="3" borderId="2" xfId="0" applyFont="1" applyFill="1" applyBorder="1" applyAlignment="1">
      <alignment horizontal="left" wrapText="1"/>
    </xf>
    <xf numFmtId="0" fontId="15" fillId="3" borderId="2" xfId="1" applyFont="1" applyFill="1" applyBorder="1" applyAlignment="1">
      <alignment wrapText="1"/>
    </xf>
    <xf numFmtId="0" fontId="0" fillId="3" borderId="2" xfId="0" applyFont="1" applyFill="1" applyBorder="1"/>
    <xf numFmtId="0" fontId="1" fillId="3" borderId="0" xfId="0" applyFont="1" applyFill="1"/>
    <xf numFmtId="0" fontId="16" fillId="3" borderId="2" xfId="0" applyFont="1" applyFill="1" applyBorder="1" applyAlignment="1">
      <alignment horizontal="left" wrapText="1"/>
    </xf>
    <xf numFmtId="1" fontId="16" fillId="3" borderId="2" xfId="0" applyNumberFormat="1" applyFont="1" applyFill="1" applyBorder="1" applyAlignment="1">
      <alignment wrapText="1"/>
    </xf>
    <xf numFmtId="0" fontId="16" fillId="3" borderId="2" xfId="0" applyFont="1" applyFill="1" applyBorder="1" applyAlignment="1">
      <alignment horizontal="right" wrapText="1"/>
    </xf>
    <xf numFmtId="0" fontId="0" fillId="3" borderId="0" xfId="0" applyFont="1" applyFill="1"/>
    <xf numFmtId="0" fontId="18" fillId="3" borderId="0" xfId="0" applyFont="1" applyFill="1"/>
    <xf numFmtId="4" fontId="15" fillId="3" borderId="4" xfId="1" applyNumberFormat="1" applyFont="1" applyFill="1" applyBorder="1" applyAlignment="1">
      <alignment wrapText="1"/>
    </xf>
    <xf numFmtId="3" fontId="15" fillId="3" borderId="2" xfId="0" applyNumberFormat="1" applyFont="1" applyFill="1" applyBorder="1" applyAlignment="1">
      <alignment wrapText="1"/>
    </xf>
    <xf numFmtId="1" fontId="15" fillId="3" borderId="2" xfId="0" applyNumberFormat="1" applyFont="1" applyFill="1" applyBorder="1" applyAlignment="1"/>
    <xf numFmtId="0" fontId="19" fillId="3" borderId="0" xfId="0" applyFont="1" applyFill="1"/>
    <xf numFmtId="0" fontId="21" fillId="3" borderId="2" xfId="2" applyFont="1" applyFill="1" applyBorder="1" applyAlignment="1">
      <alignment wrapText="1"/>
    </xf>
    <xf numFmtId="0" fontId="0" fillId="0" borderId="2" xfId="0" applyBorder="1" applyAlignment="1">
      <alignment wrapText="1"/>
    </xf>
    <xf numFmtId="4" fontId="0" fillId="3" borderId="2" xfId="0" applyNumberFormat="1" applyFill="1" applyBorder="1"/>
    <xf numFmtId="4" fontId="16" fillId="3" borderId="2" xfId="0" applyNumberFormat="1" applyFont="1" applyFill="1" applyBorder="1"/>
    <xf numFmtId="4" fontId="16" fillId="3" borderId="2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25" fillId="12" borderId="2" xfId="0" applyFont="1" applyFill="1" applyBorder="1" applyAlignment="1">
      <alignment wrapText="1"/>
    </xf>
    <xf numFmtId="4" fontId="0" fillId="0" borderId="0" xfId="0" applyNumberFormat="1"/>
    <xf numFmtId="0" fontId="28" fillId="0" borderId="2" xfId="0" applyFont="1" applyBorder="1"/>
    <xf numFmtId="4" fontId="28" fillId="0" borderId="2" xfId="0" applyNumberFormat="1" applyFont="1" applyBorder="1"/>
    <xf numFmtId="0" fontId="28" fillId="3" borderId="2" xfId="0" applyFont="1" applyFill="1" applyBorder="1"/>
    <xf numFmtId="4" fontId="28" fillId="3" borderId="2" xfId="0" applyNumberFormat="1" applyFont="1" applyFill="1" applyBorder="1"/>
    <xf numFmtId="0" fontId="26" fillId="9" borderId="2" xfId="0" applyFont="1" applyFill="1" applyBorder="1"/>
    <xf numFmtId="4" fontId="26" fillId="9" borderId="2" xfId="0" applyNumberFormat="1" applyFont="1" applyFill="1" applyBorder="1"/>
    <xf numFmtId="4" fontId="26" fillId="6" borderId="2" xfId="0" applyNumberFormat="1" applyFont="1" applyFill="1" applyBorder="1"/>
    <xf numFmtId="49" fontId="8" fillId="13" borderId="2" xfId="0" applyNumberFormat="1" applyFont="1" applyFill="1" applyBorder="1" applyAlignment="1">
      <alignment horizontal="center" vertical="center"/>
    </xf>
    <xf numFmtId="0" fontId="29" fillId="13" borderId="2" xfId="0" applyFont="1" applyFill="1" applyBorder="1" applyAlignment="1">
      <alignment horizontal="center" vertical="center" wrapText="1"/>
    </xf>
    <xf numFmtId="4" fontId="11" fillId="13" borderId="2" xfId="0" applyNumberFormat="1" applyFont="1" applyFill="1" applyBorder="1" applyAlignment="1">
      <alignment horizontal="center" vertical="center" wrapText="1"/>
    </xf>
    <xf numFmtId="4" fontId="30" fillId="13" borderId="2" xfId="0" applyNumberFormat="1" applyFont="1" applyFill="1" applyBorder="1" applyAlignment="1">
      <alignment horizontal="center" vertical="center"/>
    </xf>
    <xf numFmtId="4" fontId="30" fillId="13" borderId="2" xfId="0" applyNumberFormat="1" applyFont="1" applyFill="1" applyBorder="1" applyAlignment="1">
      <alignment horizontal="center" vertical="center" wrapText="1"/>
    </xf>
    <xf numFmtId="4" fontId="30" fillId="11" borderId="2" xfId="0" applyNumberFormat="1" applyFont="1" applyFill="1" applyBorder="1" applyAlignment="1">
      <alignment horizontal="center" vertical="center"/>
    </xf>
    <xf numFmtId="4" fontId="11" fillId="11" borderId="2" xfId="0" applyNumberFormat="1" applyFont="1" applyFill="1" applyBorder="1" applyAlignment="1">
      <alignment horizontal="center" vertical="center" wrapText="1"/>
    </xf>
    <xf numFmtId="49" fontId="16" fillId="14" borderId="2" xfId="0" applyNumberFormat="1" applyFont="1" applyFill="1" applyBorder="1" applyAlignment="1">
      <alignment horizontal="left" vertical="top"/>
    </xf>
    <xf numFmtId="0" fontId="31" fillId="14" borderId="2" xfId="0" applyFont="1" applyFill="1" applyBorder="1" applyAlignment="1">
      <alignment horizontal="left" vertical="top" wrapText="1"/>
    </xf>
    <xf numFmtId="4" fontId="0" fillId="14" borderId="2" xfId="0" applyNumberFormat="1" applyFont="1" applyFill="1" applyBorder="1" applyAlignment="1">
      <alignment wrapText="1"/>
    </xf>
    <xf numFmtId="4" fontId="0" fillId="14" borderId="2" xfId="0" applyNumberFormat="1" applyFont="1" applyFill="1" applyBorder="1"/>
    <xf numFmtId="49" fontId="16" fillId="3" borderId="2" xfId="0" applyNumberFormat="1" applyFont="1" applyFill="1" applyBorder="1" applyAlignment="1">
      <alignment horizontal="left" vertical="top" wrapText="1"/>
    </xf>
    <xf numFmtId="0" fontId="16" fillId="3" borderId="2" xfId="0" applyFont="1" applyFill="1" applyBorder="1" applyAlignment="1">
      <alignment horizontal="left" vertical="top" wrapText="1"/>
    </xf>
    <xf numFmtId="4" fontId="0" fillId="3" borderId="2" xfId="0" applyNumberFormat="1" applyFont="1" applyFill="1" applyBorder="1" applyAlignment="1">
      <alignment wrapText="1"/>
    </xf>
    <xf numFmtId="4" fontId="0" fillId="3" borderId="2" xfId="0" applyNumberFormat="1" applyFont="1" applyFill="1" applyBorder="1"/>
    <xf numFmtId="0" fontId="15" fillId="3" borderId="2" xfId="0" applyFont="1" applyFill="1" applyBorder="1" applyAlignment="1">
      <alignment horizontal="left" vertical="top" wrapText="1"/>
    </xf>
    <xf numFmtId="4" fontId="19" fillId="3" borderId="2" xfId="0" applyNumberFormat="1" applyFont="1" applyFill="1" applyBorder="1"/>
    <xf numFmtId="4" fontId="2" fillId="3" borderId="2" xfId="0" applyNumberFormat="1" applyFont="1" applyFill="1" applyBorder="1"/>
    <xf numFmtId="4" fontId="25" fillId="3" borderId="2" xfId="0" applyNumberFormat="1" applyFont="1" applyFill="1" applyBorder="1"/>
    <xf numFmtId="49" fontId="16" fillId="3" borderId="2" xfId="0" applyNumberFormat="1" applyFont="1" applyFill="1" applyBorder="1" applyAlignment="1">
      <alignment horizontal="left" vertical="top"/>
    </xf>
    <xf numFmtId="0" fontId="16" fillId="3" borderId="2" xfId="0" applyFont="1" applyFill="1" applyBorder="1" applyAlignment="1">
      <alignment horizontal="left" vertical="top"/>
    </xf>
    <xf numFmtId="4" fontId="32" fillId="0" borderId="2" xfId="0" applyNumberFormat="1" applyFont="1" applyBorder="1" applyAlignment="1">
      <alignment horizontal="right" vertical="center"/>
    </xf>
    <xf numFmtId="4" fontId="0" fillId="3" borderId="3" xfId="0" applyNumberFormat="1" applyFont="1" applyFill="1" applyBorder="1"/>
    <xf numFmtId="4" fontId="0" fillId="3" borderId="0" xfId="0" applyNumberFormat="1" applyFont="1" applyFill="1"/>
    <xf numFmtId="4" fontId="19" fillId="3" borderId="3" xfId="0" applyNumberFormat="1" applyFont="1" applyFill="1" applyBorder="1"/>
    <xf numFmtId="4" fontId="16" fillId="3" borderId="2" xfId="0" applyNumberFormat="1" applyFont="1" applyFill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4" fontId="0" fillId="0" borderId="2" xfId="0" applyNumberFormat="1" applyFont="1" applyBorder="1"/>
    <xf numFmtId="49" fontId="16" fillId="0" borderId="2" xfId="0" applyNumberFormat="1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49" fontId="16" fillId="11" borderId="2" xfId="0" applyNumberFormat="1" applyFont="1" applyFill="1" applyBorder="1" applyAlignment="1">
      <alignment horizontal="left" vertical="top"/>
    </xf>
    <xf numFmtId="0" fontId="16" fillId="11" borderId="2" xfId="0" applyFont="1" applyFill="1" applyBorder="1" applyAlignment="1">
      <alignment horizontal="left" vertical="top"/>
    </xf>
    <xf numFmtId="4" fontId="0" fillId="11" borderId="2" xfId="0" applyNumberFormat="1" applyFont="1" applyFill="1" applyBorder="1"/>
    <xf numFmtId="0" fontId="0" fillId="0" borderId="2" xfId="0" applyFont="1" applyBorder="1"/>
    <xf numFmtId="49" fontId="16" fillId="0" borderId="2" xfId="0" applyNumberFormat="1" applyFont="1" applyBorder="1" applyAlignment="1">
      <alignment horizontal="left" vertical="top"/>
    </xf>
    <xf numFmtId="0" fontId="33" fillId="0" borderId="2" xfId="0" applyFont="1" applyBorder="1" applyAlignment="1">
      <alignment horizontal="left" vertical="top" wrapText="1"/>
    </xf>
    <xf numFmtId="4" fontId="34" fillId="3" borderId="2" xfId="0" applyNumberFormat="1" applyFont="1" applyFill="1" applyBorder="1" applyAlignment="1">
      <alignment horizontal="right" vertical="center" wrapText="1"/>
    </xf>
    <xf numFmtId="4" fontId="0" fillId="9" borderId="2" xfId="0" applyNumberFormat="1" applyFont="1" applyFill="1" applyBorder="1"/>
    <xf numFmtId="0" fontId="35" fillId="9" borderId="2" xfId="0" applyFont="1" applyFill="1" applyBorder="1" applyAlignment="1">
      <alignment wrapText="1"/>
    </xf>
    <xf numFmtId="0" fontId="35" fillId="3" borderId="2" xfId="0" applyFont="1" applyFill="1" applyBorder="1" applyAlignment="1">
      <alignment wrapText="1"/>
    </xf>
    <xf numFmtId="4" fontId="0" fillId="6" borderId="2" xfId="0" applyNumberFormat="1" applyFont="1" applyFill="1" applyBorder="1"/>
    <xf numFmtId="0" fontId="36" fillId="14" borderId="2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vertical="center"/>
    </xf>
    <xf numFmtId="4" fontId="0" fillId="0" borderId="2" xfId="0" applyNumberFormat="1" applyBorder="1"/>
    <xf numFmtId="49" fontId="8" fillId="15" borderId="2" xfId="0" applyNumberFormat="1" applyFont="1" applyFill="1" applyBorder="1" applyAlignment="1">
      <alignment horizontal="left" vertical="top" wrapText="1"/>
    </xf>
    <xf numFmtId="0" fontId="11" fillId="15" borderId="2" xfId="0" applyFont="1" applyFill="1" applyBorder="1" applyAlignment="1">
      <alignment horizontal="left" vertical="top" wrapText="1"/>
    </xf>
    <xf numFmtId="4" fontId="2" fillId="15" borderId="2" xfId="0" applyNumberFormat="1" applyFont="1" applyFill="1" applyBorder="1"/>
    <xf numFmtId="4" fontId="0" fillId="15" borderId="2" xfId="0" applyNumberFormat="1" applyFont="1" applyFill="1" applyBorder="1"/>
    <xf numFmtId="0" fontId="0" fillId="0" borderId="2" xfId="0" applyBorder="1" applyAlignment="1">
      <alignment horizontal="left" vertical="top"/>
    </xf>
    <xf numFmtId="0" fontId="25" fillId="0" borderId="2" xfId="0" applyFont="1" applyBorder="1" applyAlignment="1">
      <alignment horizontal="left" vertical="top"/>
    </xf>
    <xf numFmtId="4" fontId="1" fillId="0" borderId="2" xfId="3" applyNumberFormat="1" applyFont="1" applyBorder="1" applyAlignment="1">
      <alignment horizontal="right" vertical="center" wrapText="1"/>
    </xf>
    <xf numFmtId="0" fontId="25" fillId="3" borderId="2" xfId="0" applyFont="1" applyFill="1" applyBorder="1" applyAlignment="1">
      <alignment horizontal="left" vertical="top" wrapText="1"/>
    </xf>
    <xf numFmtId="4" fontId="1" fillId="3" borderId="2" xfId="3" applyNumberFormat="1" applyFont="1" applyFill="1" applyBorder="1" applyAlignment="1">
      <alignment horizontal="right" wrapText="1"/>
    </xf>
    <xf numFmtId="4" fontId="1" fillId="0" borderId="3" xfId="3" applyNumberFormat="1" applyFont="1" applyBorder="1" applyAlignment="1">
      <alignment horizontal="right" vertical="center" wrapText="1"/>
    </xf>
    <xf numFmtId="4" fontId="0" fillId="7" borderId="2" xfId="0" applyNumberFormat="1" applyFont="1" applyFill="1" applyBorder="1"/>
    <xf numFmtId="4" fontId="1" fillId="7" borderId="3" xfId="3" applyNumberFormat="1" applyFont="1" applyFill="1" applyBorder="1" applyAlignment="1">
      <alignment horizontal="right" vertical="center" wrapText="1"/>
    </xf>
    <xf numFmtId="49" fontId="16" fillId="15" borderId="2" xfId="0" applyNumberFormat="1" applyFont="1" applyFill="1" applyBorder="1" applyAlignment="1">
      <alignment horizontal="left" vertical="top"/>
    </xf>
    <xf numFmtId="0" fontId="12" fillId="15" borderId="2" xfId="0" applyFont="1" applyFill="1" applyBorder="1" applyAlignment="1">
      <alignment horizontal="left" vertical="top" wrapText="1"/>
    </xf>
    <xf numFmtId="4" fontId="25" fillId="15" borderId="2" xfId="0" applyNumberFormat="1" applyFont="1" applyFill="1" applyBorder="1"/>
    <xf numFmtId="4" fontId="25" fillId="15" borderId="3" xfId="0" applyNumberFormat="1" applyFont="1" applyFill="1" applyBorder="1"/>
    <xf numFmtId="0" fontId="8" fillId="15" borderId="2" xfId="0" applyFont="1" applyFill="1" applyBorder="1" applyAlignment="1">
      <alignment wrapText="1"/>
    </xf>
    <xf numFmtId="4" fontId="25" fillId="3" borderId="3" xfId="0" applyNumberFormat="1" applyFont="1" applyFill="1" applyBorder="1"/>
    <xf numFmtId="4" fontId="8" fillId="0" borderId="2" xfId="0" applyNumberFormat="1" applyFont="1" applyBorder="1" applyAlignment="1">
      <alignment wrapText="1"/>
    </xf>
    <xf numFmtId="0" fontId="12" fillId="3" borderId="2" xfId="0" applyFont="1" applyFill="1" applyBorder="1" applyAlignment="1">
      <alignment horizontal="left" vertical="top" wrapText="1"/>
    </xf>
    <xf numFmtId="0" fontId="32" fillId="3" borderId="2" xfId="0" applyFont="1" applyFill="1" applyBorder="1" applyAlignment="1">
      <alignment vertical="center" wrapText="1"/>
    </xf>
    <xf numFmtId="4" fontId="32" fillId="3" borderId="2" xfId="0" applyNumberFormat="1" applyFont="1" applyFill="1" applyBorder="1" applyAlignment="1">
      <alignment horizontal="right" vertical="center"/>
    </xf>
    <xf numFmtId="49" fontId="16" fillId="10" borderId="2" xfId="0" applyNumberFormat="1" applyFont="1" applyFill="1" applyBorder="1" applyAlignment="1">
      <alignment horizontal="left" vertical="top" wrapText="1"/>
    </xf>
    <xf numFmtId="0" fontId="2" fillId="10" borderId="2" xfId="0" applyFont="1" applyFill="1" applyBorder="1" applyAlignment="1">
      <alignment horizontal="left" vertical="top" wrapText="1"/>
    </xf>
    <xf numFmtId="4" fontId="2" fillId="10" borderId="2" xfId="0" applyNumberFormat="1" applyFont="1" applyFill="1" applyBorder="1"/>
    <xf numFmtId="4" fontId="0" fillId="10" borderId="2" xfId="0" applyNumberFormat="1" applyFont="1" applyFill="1" applyBorder="1"/>
    <xf numFmtId="4" fontId="1" fillId="3" borderId="3" xfId="3" applyNumberFormat="1" applyFont="1" applyFill="1" applyBorder="1" applyAlignment="1">
      <alignment horizontal="right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49" fontId="12" fillId="3" borderId="2" xfId="0" applyNumberFormat="1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right" wrapText="1"/>
    </xf>
    <xf numFmtId="4" fontId="26" fillId="3" borderId="2" xfId="0" applyNumberFormat="1" applyFont="1" applyFill="1" applyBorder="1"/>
    <xf numFmtId="0" fontId="16" fillId="0" borderId="2" xfId="0" applyFont="1" applyBorder="1" applyAlignment="1">
      <alignment wrapText="1"/>
    </xf>
    <xf numFmtId="0" fontId="16" fillId="0" borderId="2" xfId="0" applyFont="1" applyBorder="1"/>
    <xf numFmtId="0" fontId="16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wrapText="1"/>
    </xf>
    <xf numFmtId="0" fontId="16" fillId="0" borderId="2" xfId="0" applyFont="1" applyFill="1" applyBorder="1" applyAlignment="1">
      <alignment horizontal="left" vertical="top" wrapText="1"/>
    </xf>
    <xf numFmtId="4" fontId="0" fillId="3" borderId="0" xfId="0" applyNumberFormat="1" applyFill="1"/>
    <xf numFmtId="0" fontId="16" fillId="3" borderId="2" xfId="0" applyFont="1" applyFill="1" applyBorder="1"/>
    <xf numFmtId="0" fontId="0" fillId="0" borderId="2" xfId="0" applyBorder="1"/>
    <xf numFmtId="0" fontId="26" fillId="9" borderId="2" xfId="0" applyFont="1" applyFill="1" applyBorder="1" applyAlignment="1">
      <alignment wrapText="1"/>
    </xf>
    <xf numFmtId="0" fontId="2" fillId="10" borderId="2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5" fillId="13" borderId="2" xfId="0" applyFont="1" applyFill="1" applyBorder="1" applyAlignment="1">
      <alignment wrapText="1"/>
    </xf>
    <xf numFmtId="0" fontId="0" fillId="13" borderId="0" xfId="0" applyFill="1" applyAlignment="1">
      <alignment wrapText="1"/>
    </xf>
    <xf numFmtId="4" fontId="26" fillId="13" borderId="2" xfId="0" applyNumberFormat="1" applyFont="1" applyFill="1" applyBorder="1" applyAlignment="1">
      <alignment wrapText="1"/>
    </xf>
    <xf numFmtId="4" fontId="28" fillId="0" borderId="2" xfId="0" applyNumberFormat="1" applyFont="1" applyBorder="1" applyAlignment="1">
      <alignment wrapText="1"/>
    </xf>
    <xf numFmtId="4" fontId="26" fillId="10" borderId="2" xfId="0" applyNumberFormat="1" applyFont="1" applyFill="1" applyBorder="1" applyAlignment="1">
      <alignment wrapText="1"/>
    </xf>
    <xf numFmtId="4" fontId="28" fillId="0" borderId="0" xfId="0" applyNumberFormat="1" applyFont="1" applyAlignment="1">
      <alignment wrapText="1"/>
    </xf>
    <xf numFmtId="4" fontId="28" fillId="13" borderId="0" xfId="0" applyNumberFormat="1" applyFont="1" applyFill="1" applyAlignment="1">
      <alignment wrapText="1"/>
    </xf>
    <xf numFmtId="0" fontId="28" fillId="13" borderId="0" xfId="0" applyFont="1" applyFill="1" applyAlignment="1">
      <alignment wrapText="1"/>
    </xf>
    <xf numFmtId="4" fontId="3" fillId="3" borderId="1" xfId="0" applyNumberFormat="1" applyFont="1" applyFill="1" applyBorder="1" applyAlignment="1">
      <alignment horizontal="left" vertical="top" wrapText="1"/>
    </xf>
    <xf numFmtId="0" fontId="28" fillId="0" borderId="0" xfId="0" applyFont="1"/>
    <xf numFmtId="0" fontId="37" fillId="0" borderId="2" xfId="0" applyFont="1" applyBorder="1"/>
    <xf numFmtId="0" fontId="37" fillId="3" borderId="2" xfId="0" applyFont="1" applyFill="1" applyBorder="1"/>
    <xf numFmtId="0" fontId="2" fillId="13" borderId="5" xfId="0" applyFont="1" applyFill="1" applyBorder="1" applyAlignment="1">
      <alignment horizontal="center" wrapText="1"/>
    </xf>
    <xf numFmtId="0" fontId="8" fillId="6" borderId="10" xfId="0" applyFont="1" applyFill="1" applyBorder="1" applyAlignment="1">
      <alignment horizontal="center" wrapText="1"/>
    </xf>
    <xf numFmtId="4" fontId="39" fillId="2" borderId="1" xfId="0" applyNumberFormat="1" applyFont="1" applyFill="1" applyBorder="1" applyAlignment="1">
      <alignment textRotation="90" wrapText="1"/>
    </xf>
    <xf numFmtId="0" fontId="28" fillId="0" borderId="0" xfId="0" applyFont="1" applyAlignment="1">
      <alignment wrapText="1"/>
    </xf>
    <xf numFmtId="4" fontId="28" fillId="0" borderId="0" xfId="0" applyNumberFormat="1" applyFont="1"/>
    <xf numFmtId="0" fontId="37" fillId="0" borderId="0" xfId="0" applyFont="1"/>
    <xf numFmtId="8" fontId="28" fillId="0" borderId="0" xfId="0" applyNumberFormat="1" applyFont="1"/>
    <xf numFmtId="0" fontId="30" fillId="13" borderId="2" xfId="0" applyFont="1" applyFill="1" applyBorder="1" applyAlignment="1">
      <alignment wrapText="1"/>
    </xf>
    <xf numFmtId="8" fontId="37" fillId="0" borderId="2" xfId="0" applyNumberFormat="1" applyFont="1" applyBorder="1"/>
    <xf numFmtId="0" fontId="30" fillId="17" borderId="10" xfId="0" applyFont="1" applyFill="1" applyBorder="1"/>
    <xf numFmtId="8" fontId="30" fillId="17" borderId="0" xfId="0" applyNumberFormat="1" applyFont="1" applyFill="1"/>
    <xf numFmtId="0" fontId="26" fillId="13" borderId="2" xfId="0" applyFont="1" applyFill="1" applyBorder="1" applyAlignment="1">
      <alignment wrapText="1"/>
    </xf>
    <xf numFmtId="0" fontId="0" fillId="0" borderId="0" xfId="0" applyAlignment="1"/>
    <xf numFmtId="8" fontId="30" fillId="10" borderId="0" xfId="0" applyNumberFormat="1" applyFont="1" applyFill="1"/>
    <xf numFmtId="8" fontId="37" fillId="3" borderId="2" xfId="0" applyNumberFormat="1" applyFont="1" applyFill="1" applyBorder="1"/>
    <xf numFmtId="4" fontId="30" fillId="19" borderId="2" xfId="0" applyNumberFormat="1" applyFont="1" applyFill="1" applyBorder="1"/>
    <xf numFmtId="0" fontId="8" fillId="19" borderId="2" xfId="0" applyFont="1" applyFill="1" applyBorder="1" applyAlignment="1">
      <alignment wrapText="1"/>
    </xf>
    <xf numFmtId="0" fontId="8" fillId="16" borderId="2" xfId="0" applyFont="1" applyFill="1" applyBorder="1"/>
    <xf numFmtId="0" fontId="26" fillId="16" borderId="2" xfId="0" applyFont="1" applyFill="1" applyBorder="1" applyAlignment="1">
      <alignment wrapText="1"/>
    </xf>
    <xf numFmtId="4" fontId="2" fillId="16" borderId="2" xfId="0" applyNumberFormat="1" applyFont="1" applyFill="1" applyBorder="1"/>
    <xf numFmtId="4" fontId="30" fillId="16" borderId="2" xfId="0" applyNumberFormat="1" applyFont="1" applyFill="1" applyBorder="1"/>
    <xf numFmtId="0" fontId="8" fillId="16" borderId="2" xfId="0" applyFont="1" applyFill="1" applyBorder="1" applyAlignment="1">
      <alignment wrapText="1"/>
    </xf>
    <xf numFmtId="0" fontId="2" fillId="16" borderId="2" xfId="0" applyFont="1" applyFill="1" applyBorder="1"/>
    <xf numFmtId="4" fontId="37" fillId="3" borderId="2" xfId="0" applyNumberFormat="1" applyFont="1" applyFill="1" applyBorder="1"/>
    <xf numFmtId="4" fontId="41" fillId="0" borderId="2" xfId="0" applyNumberFormat="1" applyFont="1" applyBorder="1" applyAlignment="1">
      <alignment horizontal="right" vertical="center"/>
    </xf>
    <xf numFmtId="4" fontId="8" fillId="13" borderId="2" xfId="0" applyNumberFormat="1" applyFont="1" applyFill="1" applyBorder="1" applyAlignment="1">
      <alignment horizontal="center" vertical="center"/>
    </xf>
    <xf numFmtId="4" fontId="16" fillId="14" borderId="2" xfId="0" applyNumberFormat="1" applyFont="1" applyFill="1" applyBorder="1"/>
    <xf numFmtId="4" fontId="16" fillId="11" borderId="2" xfId="0" applyNumberFormat="1" applyFont="1" applyFill="1" applyBorder="1"/>
    <xf numFmtId="0" fontId="35" fillId="15" borderId="2" xfId="0" applyFont="1" applyFill="1" applyBorder="1" applyAlignment="1">
      <alignment wrapText="1"/>
    </xf>
    <xf numFmtId="4" fontId="8" fillId="15" borderId="2" xfId="0" applyNumberFormat="1" applyFont="1" applyFill="1" applyBorder="1"/>
    <xf numFmtId="0" fontId="16" fillId="7" borderId="2" xfId="0" applyFont="1" applyFill="1" applyBorder="1"/>
    <xf numFmtId="4" fontId="16" fillId="0" borderId="2" xfId="0" applyNumberFormat="1" applyFont="1" applyBorder="1"/>
    <xf numFmtId="4" fontId="8" fillId="3" borderId="2" xfId="0" applyNumberFormat="1" applyFont="1" applyFill="1" applyBorder="1" applyAlignment="1">
      <alignment wrapText="1"/>
    </xf>
    <xf numFmtId="0" fontId="16" fillId="10" borderId="2" xfId="0" applyFont="1" applyFill="1" applyBorder="1"/>
    <xf numFmtId="0" fontId="16" fillId="0" borderId="0" xfId="0" applyFont="1"/>
    <xf numFmtId="0" fontId="8" fillId="3" borderId="2" xfId="0" applyFont="1" applyFill="1" applyBorder="1"/>
    <xf numFmtId="4" fontId="30" fillId="3" borderId="2" xfId="0" applyNumberFormat="1" applyFont="1" applyFill="1" applyBorder="1"/>
    <xf numFmtId="0" fontId="2" fillId="3" borderId="2" xfId="0" applyFont="1" applyFill="1" applyBorder="1"/>
    <xf numFmtId="3" fontId="11" fillId="6" borderId="1" xfId="0" applyNumberFormat="1" applyFont="1" applyFill="1" applyBorder="1" applyAlignment="1">
      <alignment horizontal="left" textRotation="90" wrapText="1"/>
    </xf>
    <xf numFmtId="3" fontId="12" fillId="7" borderId="1" xfId="0" applyNumberFormat="1" applyFont="1" applyFill="1" applyBorder="1" applyAlignment="1">
      <alignment horizontal="left" textRotation="90" wrapText="1"/>
    </xf>
    <xf numFmtId="3" fontId="30" fillId="8" borderId="1" xfId="0" applyNumberFormat="1" applyFont="1" applyFill="1" applyBorder="1" applyAlignment="1">
      <alignment horizontal="right" wrapText="1"/>
    </xf>
    <xf numFmtId="4" fontId="39" fillId="2" borderId="1" xfId="0" applyNumberFormat="1" applyFont="1" applyFill="1" applyBorder="1" applyAlignment="1">
      <alignment horizontal="left" textRotation="90" wrapText="1"/>
    </xf>
    <xf numFmtId="3" fontId="42" fillId="3" borderId="2" xfId="0" applyNumberFormat="1" applyFont="1" applyFill="1" applyBorder="1" applyAlignment="1"/>
    <xf numFmtId="3" fontId="42" fillId="3" borderId="2" xfId="0" applyNumberFormat="1" applyFont="1" applyFill="1" applyBorder="1" applyAlignment="1">
      <alignment horizontal="left"/>
    </xf>
    <xf numFmtId="1" fontId="7" fillId="3" borderId="2" xfId="0" applyNumberFormat="1" applyFont="1" applyFill="1" applyBorder="1" applyAlignment="1">
      <alignment horizontal="center" vertical="center" wrapText="1"/>
    </xf>
    <xf numFmtId="4" fontId="43" fillId="3" borderId="2" xfId="1" applyNumberFormat="1" applyFont="1" applyFill="1" applyBorder="1" applyAlignment="1">
      <alignment wrapText="1"/>
    </xf>
    <xf numFmtId="3" fontId="43" fillId="3" borderId="2" xfId="0" applyNumberFormat="1" applyFont="1" applyFill="1" applyBorder="1" applyAlignment="1"/>
    <xf numFmtId="3" fontId="44" fillId="3" borderId="2" xfId="0" applyNumberFormat="1" applyFont="1" applyFill="1" applyBorder="1" applyAlignment="1"/>
    <xf numFmtId="3" fontId="42" fillId="3" borderId="2" xfId="0" applyNumberFormat="1" applyFont="1" applyFill="1" applyBorder="1" applyAlignment="1">
      <alignment horizontal="right"/>
    </xf>
    <xf numFmtId="3" fontId="42" fillId="3" borderId="2" xfId="1" applyNumberFormat="1" applyFont="1" applyFill="1" applyBorder="1" applyAlignment="1">
      <alignment wrapText="1"/>
    </xf>
    <xf numFmtId="1" fontId="4" fillId="3" borderId="2" xfId="0" applyNumberFormat="1" applyFont="1" applyFill="1" applyBorder="1" applyAlignment="1"/>
    <xf numFmtId="3" fontId="37" fillId="0" borderId="0" xfId="0" applyNumberFormat="1" applyFont="1"/>
    <xf numFmtId="3" fontId="30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3" fontId="30" fillId="17" borderId="2" xfId="0" applyNumberFormat="1" applyFont="1" applyFill="1" applyBorder="1"/>
    <xf numFmtId="3" fontId="30" fillId="8" borderId="2" xfId="0" applyNumberFormat="1" applyFont="1" applyFill="1" applyBorder="1"/>
    <xf numFmtId="3" fontId="30" fillId="0" borderId="0" xfId="0" applyNumberFormat="1" applyFont="1" applyBorder="1" applyAlignment="1">
      <alignment horizontal="center" vertical="top" wrapText="1"/>
    </xf>
    <xf numFmtId="3" fontId="45" fillId="17" borderId="2" xfId="0" applyNumberFormat="1" applyFont="1" applyFill="1" applyBorder="1"/>
    <xf numFmtId="3" fontId="8" fillId="9" borderId="1" xfId="0" applyNumberFormat="1" applyFont="1" applyFill="1" applyBorder="1" applyAlignment="1">
      <alignment horizontal="left" wrapText="1"/>
    </xf>
    <xf numFmtId="3" fontId="11" fillId="9" borderId="1" xfId="0" applyNumberFormat="1" applyFont="1" applyFill="1" applyBorder="1" applyAlignment="1">
      <alignment horizontal="left" wrapText="1"/>
    </xf>
    <xf numFmtId="3" fontId="12" fillId="9" borderId="1" xfId="0" applyNumberFormat="1" applyFont="1" applyFill="1" applyBorder="1" applyAlignment="1">
      <alignment horizontal="left" wrapText="1"/>
    </xf>
    <xf numFmtId="1" fontId="8" fillId="9" borderId="1" xfId="0" applyNumberFormat="1" applyFont="1" applyFill="1" applyBorder="1" applyAlignment="1">
      <alignment horizontal="left" wrapText="1"/>
    </xf>
    <xf numFmtId="44" fontId="15" fillId="3" borderId="2" xfId="3" applyFont="1" applyFill="1" applyBorder="1" applyAlignment="1">
      <alignment horizontal="right"/>
    </xf>
    <xf numFmtId="44" fontId="16" fillId="3" borderId="2" xfId="3" applyFont="1" applyFill="1" applyBorder="1" applyAlignment="1">
      <alignment horizontal="right"/>
    </xf>
    <xf numFmtId="44" fontId="42" fillId="3" borderId="2" xfId="3" applyFont="1" applyFill="1" applyBorder="1" applyAlignment="1"/>
    <xf numFmtId="44" fontId="42" fillId="3" borderId="2" xfId="3" applyFont="1" applyFill="1" applyBorder="1" applyAlignment="1">
      <alignment horizontal="left"/>
    </xf>
    <xf numFmtId="44" fontId="16" fillId="3" borderId="2" xfId="3" applyFont="1" applyFill="1" applyBorder="1"/>
    <xf numFmtId="44" fontId="16" fillId="3" borderId="2" xfId="3" applyFont="1" applyFill="1" applyBorder="1" applyAlignment="1">
      <alignment horizontal="right" wrapText="1"/>
    </xf>
    <xf numFmtId="44" fontId="43" fillId="3" borderId="2" xfId="3" applyFont="1" applyFill="1" applyBorder="1" applyAlignment="1"/>
    <xf numFmtId="44" fontId="37" fillId="3" borderId="2" xfId="3" applyFont="1" applyFill="1" applyBorder="1"/>
    <xf numFmtId="44" fontId="42" fillId="3" borderId="2" xfId="3" applyFont="1" applyFill="1" applyBorder="1" applyAlignment="1">
      <alignment horizontal="right"/>
    </xf>
    <xf numFmtId="44" fontId="22" fillId="3" borderId="2" xfId="3" applyFont="1" applyFill="1" applyBorder="1" applyAlignment="1">
      <alignment horizontal="right"/>
    </xf>
    <xf numFmtId="44" fontId="15" fillId="3" borderId="5" xfId="3" applyFont="1" applyFill="1" applyBorder="1" applyAlignment="1">
      <alignment horizontal="right"/>
    </xf>
    <xf numFmtId="44" fontId="16" fillId="3" borderId="5" xfId="3" applyFont="1" applyFill="1" applyBorder="1" applyAlignment="1">
      <alignment horizontal="right"/>
    </xf>
    <xf numFmtId="44" fontId="2" fillId="3" borderId="5" xfId="3" applyFont="1" applyFill="1" applyBorder="1" applyAlignment="1">
      <alignment horizontal="right" wrapText="1"/>
    </xf>
    <xf numFmtId="44" fontId="8" fillId="6" borderId="1" xfId="3" applyFont="1" applyFill="1" applyBorder="1" applyAlignment="1">
      <alignment horizontal="left" textRotation="90" wrapText="1"/>
    </xf>
    <xf numFmtId="44" fontId="0" fillId="0" borderId="0" xfId="3" applyFont="1"/>
    <xf numFmtId="0" fontId="1" fillId="3" borderId="2" xfId="0" applyFont="1" applyFill="1" applyBorder="1"/>
    <xf numFmtId="0" fontId="18" fillId="3" borderId="2" xfId="0" applyFont="1" applyFill="1" applyBorder="1"/>
    <xf numFmtId="0" fontId="19" fillId="3" borderId="2" xfId="0" applyFont="1" applyFill="1" applyBorder="1"/>
    <xf numFmtId="44" fontId="0" fillId="10" borderId="2" xfId="3" applyFont="1" applyFill="1" applyBorder="1" applyAlignment="1">
      <alignment wrapText="1"/>
    </xf>
    <xf numFmtId="44" fontId="0" fillId="3" borderId="2" xfId="3" applyFont="1" applyFill="1" applyBorder="1"/>
    <xf numFmtId="0" fontId="2" fillId="8" borderId="2" xfId="0" applyFont="1" applyFill="1" applyBorder="1" applyAlignment="1">
      <alignment horizontal="center"/>
    </xf>
    <xf numFmtId="0" fontId="11" fillId="13" borderId="5" xfId="0" applyFont="1" applyFill="1" applyBorder="1" applyAlignment="1">
      <alignment horizontal="center" wrapText="1"/>
    </xf>
    <xf numFmtId="0" fontId="2" fillId="13" borderId="2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6" borderId="10" xfId="0" applyFont="1" applyFill="1" applyBorder="1" applyAlignment="1">
      <alignment horizontal="center" wrapText="1"/>
    </xf>
    <xf numFmtId="0" fontId="30" fillId="3" borderId="2" xfId="0" applyFont="1" applyFill="1" applyBorder="1"/>
    <xf numFmtId="0" fontId="30" fillId="3" borderId="2" xfId="0" applyFont="1" applyFill="1" applyBorder="1" applyAlignment="1">
      <alignment wrapText="1"/>
    </xf>
    <xf numFmtId="44" fontId="0" fillId="3" borderId="2" xfId="0" applyNumberFormat="1" applyFill="1" applyBorder="1"/>
    <xf numFmtId="44" fontId="0" fillId="2" borderId="2" xfId="0" applyNumberFormat="1" applyFill="1" applyBorder="1"/>
    <xf numFmtId="0" fontId="0" fillId="15" borderId="2" xfId="0" applyFill="1" applyBorder="1"/>
    <xf numFmtId="0" fontId="12" fillId="15" borderId="2" xfId="0" applyFont="1" applyFill="1" applyBorder="1" applyAlignment="1">
      <alignment wrapText="1"/>
    </xf>
    <xf numFmtId="44" fontId="2" fillId="15" borderId="2" xfId="3" applyFont="1" applyFill="1" applyBorder="1"/>
    <xf numFmtId="44" fontId="0" fillId="15" borderId="2" xfId="0" applyNumberFormat="1" applyFill="1" applyBorder="1"/>
    <xf numFmtId="0" fontId="2" fillId="15" borderId="2" xfId="0" applyFont="1" applyFill="1" applyBorder="1"/>
    <xf numFmtId="0" fontId="0" fillId="6" borderId="0" xfId="0" applyFill="1" applyAlignment="1">
      <alignment wrapText="1"/>
    </xf>
    <xf numFmtId="44" fontId="8" fillId="10" borderId="2" xfId="3" applyFont="1" applyFill="1" applyBorder="1" applyAlignment="1">
      <alignment wrapText="1"/>
    </xf>
    <xf numFmtId="44" fontId="30" fillId="10" borderId="2" xfId="0" applyNumberFormat="1" applyFont="1" applyFill="1" applyBorder="1"/>
    <xf numFmtId="44" fontId="30" fillId="2" borderId="6" xfId="0" applyNumberFormat="1" applyFont="1" applyFill="1" applyBorder="1"/>
    <xf numFmtId="44" fontId="28" fillId="6" borderId="0" xfId="0" applyNumberFormat="1" applyFont="1" applyFill="1"/>
    <xf numFmtId="0" fontId="26" fillId="10" borderId="2" xfId="0" applyFont="1" applyFill="1" applyBorder="1" applyAlignment="1">
      <alignment wrapText="1"/>
    </xf>
    <xf numFmtId="0" fontId="2" fillId="6" borderId="2" xfId="0" applyFont="1" applyFill="1" applyBorder="1" applyAlignment="1">
      <alignment wrapText="1"/>
    </xf>
    <xf numFmtId="4" fontId="26" fillId="6" borderId="2" xfId="0" applyNumberFormat="1" applyFont="1" applyFill="1" applyBorder="1" applyAlignment="1">
      <alignment wrapText="1"/>
    </xf>
    <xf numFmtId="0" fontId="28" fillId="6" borderId="6" xfId="0" applyFont="1" applyFill="1" applyBorder="1" applyAlignment="1">
      <alignment wrapText="1"/>
    </xf>
    <xf numFmtId="0" fontId="28" fillId="13" borderId="6" xfId="0" applyFont="1" applyFill="1" applyBorder="1" applyAlignment="1">
      <alignment wrapText="1"/>
    </xf>
    <xf numFmtId="4" fontId="26" fillId="13" borderId="6" xfId="0" applyNumberFormat="1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12" fillId="3" borderId="2" xfId="0" applyFont="1" applyFill="1" applyBorder="1" applyAlignment="1">
      <alignment wrapText="1"/>
    </xf>
    <xf numFmtId="0" fontId="40" fillId="3" borderId="2" xfId="0" applyFont="1" applyFill="1" applyBorder="1" applyAlignment="1">
      <alignment vertical="center"/>
    </xf>
    <xf numFmtId="0" fontId="0" fillId="3" borderId="0" xfId="0" applyFill="1" applyBorder="1"/>
    <xf numFmtId="0" fontId="27" fillId="3" borderId="0" xfId="0" applyFont="1" applyFill="1" applyBorder="1" applyAlignment="1">
      <alignment horizontal="center" vertical="center" wrapText="1"/>
    </xf>
    <xf numFmtId="44" fontId="8" fillId="3" borderId="0" xfId="3" applyFont="1" applyFill="1" applyBorder="1" applyAlignment="1">
      <alignment wrapText="1"/>
    </xf>
    <xf numFmtId="44" fontId="30" fillId="3" borderId="0" xfId="0" applyNumberFormat="1" applyFont="1" applyFill="1" applyBorder="1"/>
    <xf numFmtId="164" fontId="30" fillId="3" borderId="0" xfId="0" applyNumberFormat="1" applyFont="1" applyFill="1" applyBorder="1"/>
    <xf numFmtId="164" fontId="26" fillId="3" borderId="0" xfId="0" applyNumberFormat="1" applyFont="1" applyFill="1" applyBorder="1"/>
    <xf numFmtId="0" fontId="2" fillId="2" borderId="5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wrapText="1"/>
    </xf>
    <xf numFmtId="0" fontId="26" fillId="3" borderId="2" xfId="0" applyFont="1" applyFill="1" applyBorder="1"/>
    <xf numFmtId="0" fontId="26" fillId="15" borderId="2" xfId="0" applyFont="1" applyFill="1" applyBorder="1"/>
    <xf numFmtId="44" fontId="26" fillId="10" borderId="2" xfId="0" applyNumberFormat="1" applyFont="1" applyFill="1" applyBorder="1"/>
    <xf numFmtId="44" fontId="48" fillId="3" borderId="2" xfId="3" applyFont="1" applyFill="1" applyBorder="1" applyAlignment="1">
      <alignment horizontal="left" textRotation="90"/>
    </xf>
    <xf numFmtId="44" fontId="48" fillId="9" borderId="2" xfId="3" applyFont="1" applyFill="1" applyBorder="1" applyAlignment="1">
      <alignment horizontal="left" textRotation="90"/>
    </xf>
    <xf numFmtId="44" fontId="48" fillId="9" borderId="2" xfId="3" applyFont="1" applyFill="1" applyBorder="1" applyAlignment="1">
      <alignment horizontal="left" textRotation="90" wrapText="1"/>
    </xf>
    <xf numFmtId="44" fontId="48" fillId="9" borderId="2" xfId="3" applyFont="1" applyFill="1" applyBorder="1" applyAlignment="1">
      <alignment horizontal="left" wrapText="1"/>
    </xf>
    <xf numFmtId="44" fontId="48" fillId="9" borderId="2" xfId="3" applyFont="1" applyFill="1" applyBorder="1" applyAlignment="1">
      <alignment horizontal="left"/>
    </xf>
    <xf numFmtId="44" fontId="28" fillId="0" borderId="2" xfId="3" applyFont="1" applyBorder="1" applyAlignment="1">
      <alignment horizontal="left"/>
    </xf>
    <xf numFmtId="44" fontId="28" fillId="0" borderId="0" xfId="3" applyFont="1" applyAlignment="1">
      <alignment horizontal="left"/>
    </xf>
    <xf numFmtId="164" fontId="48" fillId="9" borderId="2" xfId="3" applyNumberFormat="1" applyFont="1" applyFill="1" applyBorder="1" applyAlignment="1">
      <alignment horizontal="left" textRotation="90"/>
    </xf>
    <xf numFmtId="44" fontId="15" fillId="12" borderId="2" xfId="3" applyFont="1" applyFill="1" applyBorder="1" applyAlignment="1">
      <alignment horizontal="right"/>
    </xf>
    <xf numFmtId="44" fontId="16" fillId="12" borderId="2" xfId="3" applyFont="1" applyFill="1" applyBorder="1" applyAlignment="1">
      <alignment horizontal="right" wrapText="1"/>
    </xf>
    <xf numFmtId="44" fontId="16" fillId="12" borderId="2" xfId="3" applyFont="1" applyFill="1" applyBorder="1" applyAlignment="1">
      <alignment horizontal="right"/>
    </xf>
    <xf numFmtId="44" fontId="48" fillId="12" borderId="2" xfId="3" applyFont="1" applyFill="1" applyBorder="1" applyAlignment="1">
      <alignment horizontal="left" textRotation="90"/>
    </xf>
    <xf numFmtId="44" fontId="15" fillId="10" borderId="2" xfId="3" applyFont="1" applyFill="1" applyBorder="1" applyAlignment="1">
      <alignment horizontal="right"/>
    </xf>
    <xf numFmtId="44" fontId="16" fillId="10" borderId="2" xfId="3" applyFont="1" applyFill="1" applyBorder="1" applyAlignment="1">
      <alignment horizontal="right"/>
    </xf>
    <xf numFmtId="44" fontId="28" fillId="10" borderId="2" xfId="3" applyFont="1" applyFill="1" applyBorder="1" applyAlignment="1">
      <alignment horizontal="left"/>
    </xf>
    <xf numFmtId="44" fontId="0" fillId="10" borderId="2" xfId="3" applyFont="1" applyFill="1" applyBorder="1"/>
    <xf numFmtId="44" fontId="38" fillId="10" borderId="2" xfId="3" applyFont="1" applyFill="1" applyBorder="1" applyAlignment="1">
      <alignment wrapText="1"/>
    </xf>
    <xf numFmtId="4" fontId="41" fillId="3" borderId="2" xfId="0" applyNumberFormat="1" applyFont="1" applyFill="1" applyBorder="1" applyAlignment="1">
      <alignment horizontal="right" vertical="center"/>
    </xf>
    <xf numFmtId="4" fontId="15" fillId="11" borderId="2" xfId="1" applyNumberFormat="1" applyFont="1" applyFill="1" applyBorder="1" applyAlignment="1">
      <alignment wrapText="1"/>
    </xf>
    <xf numFmtId="4" fontId="15" fillId="11" borderId="2" xfId="1" applyNumberFormat="1" applyFont="1" applyFill="1" applyBorder="1" applyAlignment="1">
      <alignment horizontal="left" wrapText="1"/>
    </xf>
    <xf numFmtId="4" fontId="15" fillId="11" borderId="2" xfId="0" applyNumberFormat="1" applyFont="1" applyFill="1" applyBorder="1" applyAlignment="1">
      <alignment wrapText="1"/>
    </xf>
    <xf numFmtId="4" fontId="15" fillId="11" borderId="2" xfId="0" applyNumberFormat="1" applyFont="1" applyFill="1" applyBorder="1" applyAlignment="1">
      <alignment horizontal="left" wrapText="1"/>
    </xf>
    <xf numFmtId="1" fontId="15" fillId="11" borderId="2" xfId="0" applyNumberFormat="1" applyFont="1" applyFill="1" applyBorder="1" applyAlignment="1">
      <alignment wrapText="1"/>
    </xf>
    <xf numFmtId="3" fontId="15" fillId="11" borderId="2" xfId="1" applyNumberFormat="1" applyFont="1" applyFill="1" applyBorder="1" applyAlignment="1">
      <alignment horizontal="right" wrapText="1"/>
    </xf>
    <xf numFmtId="1" fontId="15" fillId="11" borderId="2" xfId="0" applyNumberFormat="1" applyFont="1" applyFill="1" applyBorder="1" applyAlignment="1">
      <alignment horizontal="right"/>
    </xf>
    <xf numFmtId="44" fontId="15" fillId="11" borderId="2" xfId="3" applyFont="1" applyFill="1" applyBorder="1" applyAlignment="1">
      <alignment horizontal="right"/>
    </xf>
    <xf numFmtId="44" fontId="16" fillId="11" borderId="2" xfId="3" applyFont="1" applyFill="1" applyBorder="1" applyAlignment="1">
      <alignment horizontal="right"/>
    </xf>
    <xf numFmtId="44" fontId="42" fillId="11" borderId="2" xfId="3" applyFont="1" applyFill="1" applyBorder="1" applyAlignment="1"/>
    <xf numFmtId="3" fontId="42" fillId="11" borderId="2" xfId="0" applyNumberFormat="1" applyFont="1" applyFill="1" applyBorder="1" applyAlignment="1"/>
    <xf numFmtId="0" fontId="16" fillId="11" borderId="2" xfId="0" applyFont="1" applyFill="1" applyBorder="1" applyAlignment="1">
      <alignment wrapText="1"/>
    </xf>
    <xf numFmtId="1" fontId="15" fillId="11" borderId="2" xfId="1" applyNumberFormat="1" applyFont="1" applyFill="1" applyBorder="1" applyAlignment="1">
      <alignment horizontal="right" wrapText="1"/>
    </xf>
    <xf numFmtId="4" fontId="45" fillId="11" borderId="2" xfId="1" applyNumberFormat="1" applyFont="1" applyFill="1" applyBorder="1" applyAlignment="1">
      <alignment horizontal="center" vertical="top" wrapText="1"/>
    </xf>
    <xf numFmtId="44" fontId="45" fillId="11" borderId="2" xfId="3" applyFont="1" applyFill="1" applyBorder="1" applyAlignment="1">
      <alignment horizontal="right"/>
    </xf>
    <xf numFmtId="44" fontId="30" fillId="11" borderId="2" xfId="3" applyFont="1" applyFill="1" applyBorder="1"/>
    <xf numFmtId="44" fontId="45" fillId="11" borderId="2" xfId="3" applyFont="1" applyFill="1" applyBorder="1" applyAlignment="1">
      <alignment horizontal="center" vertical="top" wrapText="1"/>
    </xf>
    <xf numFmtId="2" fontId="15" fillId="11" borderId="2" xfId="1" applyNumberFormat="1" applyFont="1" applyFill="1" applyBorder="1" applyAlignment="1">
      <alignment wrapText="1"/>
    </xf>
    <xf numFmtId="0" fontId="15" fillId="11" borderId="2" xfId="0" applyFont="1" applyFill="1" applyBorder="1" applyAlignment="1">
      <alignment wrapText="1"/>
    </xf>
    <xf numFmtId="0" fontId="15" fillId="11" borderId="2" xfId="0" applyFont="1" applyFill="1" applyBorder="1" applyAlignment="1">
      <alignment horizontal="left" wrapText="1"/>
    </xf>
    <xf numFmtId="0" fontId="15" fillId="11" borderId="2" xfId="1" applyFont="1" applyFill="1" applyBorder="1" applyAlignment="1">
      <alignment wrapText="1"/>
    </xf>
    <xf numFmtId="0" fontId="16" fillId="11" borderId="2" xfId="0" applyFont="1" applyFill="1" applyBorder="1" applyAlignment="1">
      <alignment horizontal="left" wrapText="1"/>
    </xf>
    <xf numFmtId="1" fontId="16" fillId="11" borderId="2" xfId="0" applyNumberFormat="1" applyFont="1" applyFill="1" applyBorder="1" applyAlignment="1">
      <alignment wrapText="1"/>
    </xf>
    <xf numFmtId="0" fontId="16" fillId="11" borderId="2" xfId="0" applyFont="1" applyFill="1" applyBorder="1" applyAlignment="1">
      <alignment horizontal="right" wrapText="1"/>
    </xf>
    <xf numFmtId="1" fontId="16" fillId="11" borderId="2" xfId="0" applyNumberFormat="1" applyFont="1" applyFill="1" applyBorder="1" applyAlignment="1">
      <alignment horizontal="right" wrapText="1"/>
    </xf>
    <xf numFmtId="44" fontId="30" fillId="11" borderId="2" xfId="3" applyFont="1" applyFill="1" applyBorder="1" applyAlignment="1">
      <alignment horizontal="right" wrapText="1"/>
    </xf>
    <xf numFmtId="44" fontId="45" fillId="11" borderId="2" xfId="3" applyFont="1" applyFill="1" applyBorder="1" applyAlignment="1">
      <alignment horizontal="right" wrapText="1"/>
    </xf>
    <xf numFmtId="44" fontId="45" fillId="11" borderId="2" xfId="3" applyFont="1" applyFill="1" applyBorder="1" applyAlignment="1">
      <alignment horizontal="left" vertical="top" wrapText="1"/>
    </xf>
    <xf numFmtId="3" fontId="15" fillId="11" borderId="2" xfId="0" applyNumberFormat="1" applyFont="1" applyFill="1" applyBorder="1" applyAlignment="1">
      <alignment wrapText="1"/>
    </xf>
    <xf numFmtId="4" fontId="15" fillId="11" borderId="4" xfId="1" applyNumberFormat="1" applyFont="1" applyFill="1" applyBorder="1" applyAlignment="1">
      <alignment wrapText="1"/>
    </xf>
    <xf numFmtId="1" fontId="15" fillId="11" borderId="2" xfId="0" applyNumberFormat="1" applyFont="1" applyFill="1" applyBorder="1" applyAlignment="1"/>
    <xf numFmtId="4" fontId="49" fillId="13" borderId="2" xfId="1" applyNumberFormat="1" applyFont="1" applyFill="1" applyBorder="1" applyAlignment="1">
      <alignment wrapText="1"/>
    </xf>
    <xf numFmtId="4" fontId="49" fillId="13" borderId="2" xfId="1" applyNumberFormat="1" applyFont="1" applyFill="1" applyBorder="1" applyAlignment="1">
      <alignment horizontal="left" wrapText="1"/>
    </xf>
    <xf numFmtId="4" fontId="49" fillId="13" borderId="2" xfId="0" applyNumberFormat="1" applyFont="1" applyFill="1" applyBorder="1" applyAlignment="1">
      <alignment wrapText="1"/>
    </xf>
    <xf numFmtId="4" fontId="49" fillId="13" borderId="2" xfId="0" applyNumberFormat="1" applyFont="1" applyFill="1" applyBorder="1" applyAlignment="1">
      <alignment horizontal="left" wrapText="1"/>
    </xf>
    <xf numFmtId="0" fontId="50" fillId="13" borderId="2" xfId="0" applyFont="1" applyFill="1" applyBorder="1" applyAlignment="1">
      <alignment horizontal="left" wrapText="1"/>
    </xf>
    <xf numFmtId="1" fontId="49" fillId="13" borderId="2" xfId="0" applyNumberFormat="1" applyFont="1" applyFill="1" applyBorder="1" applyAlignment="1">
      <alignment wrapText="1"/>
    </xf>
    <xf numFmtId="3" fontId="49" fillId="13" borderId="2" xfId="1" applyNumberFormat="1" applyFont="1" applyFill="1" applyBorder="1" applyAlignment="1">
      <alignment horizontal="right" wrapText="1"/>
    </xf>
    <xf numFmtId="1" fontId="49" fillId="13" borderId="2" xfId="0" applyNumberFormat="1" applyFont="1" applyFill="1" applyBorder="1" applyAlignment="1">
      <alignment horizontal="right"/>
    </xf>
    <xf numFmtId="44" fontId="49" fillId="13" borderId="2" xfId="3" applyFont="1" applyFill="1" applyBorder="1" applyAlignment="1">
      <alignment horizontal="right"/>
    </xf>
    <xf numFmtId="44" fontId="50" fillId="13" borderId="2" xfId="3" applyFont="1" applyFill="1" applyBorder="1" applyAlignment="1">
      <alignment horizontal="right"/>
    </xf>
    <xf numFmtId="44" fontId="51" fillId="13" borderId="2" xfId="3" applyFont="1" applyFill="1" applyBorder="1" applyAlignment="1"/>
    <xf numFmtId="3" fontId="51" fillId="13" borderId="2" xfId="0" applyNumberFormat="1" applyFont="1" applyFill="1" applyBorder="1" applyAlignment="1"/>
    <xf numFmtId="4" fontId="53" fillId="13" borderId="2" xfId="1" applyNumberFormat="1" applyFont="1" applyFill="1" applyBorder="1" applyAlignment="1">
      <alignment horizontal="center" vertical="top" wrapText="1"/>
    </xf>
    <xf numFmtId="44" fontId="52" fillId="13" borderId="2" xfId="3" applyFont="1" applyFill="1" applyBorder="1"/>
    <xf numFmtId="1" fontId="49" fillId="13" borderId="2" xfId="0" applyNumberFormat="1" applyFont="1" applyFill="1" applyBorder="1" applyAlignment="1">
      <alignment horizontal="left" wrapText="1"/>
    </xf>
    <xf numFmtId="44" fontId="51" fillId="13" borderId="2" xfId="3" applyFont="1" applyFill="1" applyBorder="1" applyAlignment="1">
      <alignment horizontal="right"/>
    </xf>
    <xf numFmtId="3" fontId="51" fillId="13" borderId="2" xfId="0" applyNumberFormat="1" applyFont="1" applyFill="1" applyBorder="1" applyAlignment="1">
      <alignment horizontal="right"/>
    </xf>
    <xf numFmtId="0" fontId="21" fillId="11" borderId="2" xfId="2" applyFont="1" applyFill="1" applyBorder="1" applyAlignment="1">
      <alignment wrapText="1"/>
    </xf>
    <xf numFmtId="44" fontId="30" fillId="11" borderId="2" xfId="3" applyFont="1" applyFill="1" applyBorder="1" applyAlignment="1">
      <alignment wrapText="1"/>
    </xf>
    <xf numFmtId="0" fontId="16" fillId="3" borderId="5" xfId="0" applyFont="1" applyFill="1" applyBorder="1" applyAlignment="1">
      <alignment wrapText="1"/>
    </xf>
    <xf numFmtId="0" fontId="16" fillId="3" borderId="5" xfId="0" applyFont="1" applyFill="1" applyBorder="1" applyAlignment="1">
      <alignment horizontal="left" wrapText="1"/>
    </xf>
    <xf numFmtId="4" fontId="15" fillId="3" borderId="5" xfId="0" applyNumberFormat="1" applyFont="1" applyFill="1" applyBorder="1" applyAlignment="1">
      <alignment wrapText="1"/>
    </xf>
    <xf numFmtId="4" fontId="15" fillId="3" borderId="5" xfId="0" applyNumberFormat="1" applyFont="1" applyFill="1" applyBorder="1" applyAlignment="1">
      <alignment horizontal="left" wrapText="1"/>
    </xf>
    <xf numFmtId="1" fontId="16" fillId="3" borderId="5" xfId="0" applyNumberFormat="1" applyFont="1" applyFill="1" applyBorder="1" applyAlignment="1">
      <alignment wrapText="1"/>
    </xf>
    <xf numFmtId="0" fontId="16" fillId="3" borderId="5" xfId="0" applyFont="1" applyFill="1" applyBorder="1" applyAlignment="1">
      <alignment horizontal="right" wrapText="1"/>
    </xf>
    <xf numFmtId="1" fontId="15" fillId="3" borderId="5" xfId="0" applyNumberFormat="1" applyFont="1" applyFill="1" applyBorder="1" applyAlignment="1">
      <alignment horizontal="right"/>
    </xf>
    <xf numFmtId="44" fontId="15" fillId="12" borderId="5" xfId="3" applyFont="1" applyFill="1" applyBorder="1" applyAlignment="1">
      <alignment horizontal="right"/>
    </xf>
    <xf numFmtId="44" fontId="42" fillId="3" borderId="5" xfId="3" applyFont="1" applyFill="1" applyBorder="1" applyAlignment="1"/>
    <xf numFmtId="3" fontId="42" fillId="3" borderId="5" xfId="0" applyNumberFormat="1" applyFont="1" applyFill="1" applyBorder="1" applyAlignment="1"/>
    <xf numFmtId="4" fontId="15" fillId="3" borderId="5" xfId="1" applyNumberFormat="1" applyFont="1" applyFill="1" applyBorder="1" applyAlignment="1">
      <alignment horizontal="center" vertical="top" wrapText="1"/>
    </xf>
    <xf numFmtId="44" fontId="0" fillId="3" borderId="5" xfId="3" applyFont="1" applyFill="1" applyBorder="1"/>
    <xf numFmtId="0" fontId="16" fillId="11" borderId="2" xfId="0" applyFont="1" applyFill="1" applyBorder="1"/>
    <xf numFmtId="4" fontId="28" fillId="3" borderId="2" xfId="0" applyNumberFormat="1" applyFont="1" applyFill="1" applyBorder="1" applyAlignment="1">
      <alignment wrapText="1"/>
    </xf>
    <xf numFmtId="0" fontId="40" fillId="3" borderId="10" xfId="0" applyFont="1" applyFill="1" applyBorder="1" applyAlignment="1">
      <alignment vertical="center" wrapText="1"/>
    </xf>
    <xf numFmtId="17" fontId="16" fillId="0" borderId="2" xfId="0" applyNumberFormat="1" applyFont="1" applyBorder="1"/>
    <xf numFmtId="4" fontId="54" fillId="0" borderId="0" xfId="0" applyNumberFormat="1" applyFont="1"/>
    <xf numFmtId="4" fontId="37" fillId="10" borderId="2" xfId="0" applyNumberFormat="1" applyFont="1" applyFill="1" applyBorder="1"/>
    <xf numFmtId="8" fontId="37" fillId="0" borderId="0" xfId="0" applyNumberFormat="1" applyFont="1"/>
    <xf numFmtId="0" fontId="30" fillId="13" borderId="10" xfId="0" applyFont="1" applyFill="1" applyBorder="1" applyAlignment="1">
      <alignment wrapText="1"/>
    </xf>
    <xf numFmtId="8" fontId="16" fillId="10" borderId="0" xfId="0" applyNumberFormat="1" applyFont="1" applyFill="1" applyAlignment="1">
      <alignment wrapText="1"/>
    </xf>
    <xf numFmtId="44" fontId="27" fillId="10" borderId="2" xfId="3" applyFont="1" applyFill="1" applyBorder="1" applyAlignment="1">
      <alignment wrapText="1"/>
    </xf>
    <xf numFmtId="17" fontId="16" fillId="0" borderId="2" xfId="0" applyNumberFormat="1" applyFont="1" applyBorder="1" applyAlignment="1"/>
    <xf numFmtId="0" fontId="30" fillId="10" borderId="2" xfId="0" applyFont="1" applyFill="1" applyBorder="1"/>
    <xf numFmtId="4" fontId="30" fillId="10" borderId="2" xfId="0" applyNumberFormat="1" applyFont="1" applyFill="1" applyBorder="1"/>
    <xf numFmtId="4" fontId="55" fillId="10" borderId="2" xfId="0" applyNumberFormat="1" applyFont="1" applyFill="1" applyBorder="1" applyAlignment="1">
      <alignment horizontal="right" vertical="center"/>
    </xf>
    <xf numFmtId="0" fontId="30" fillId="10" borderId="2" xfId="0" applyFont="1" applyFill="1" applyBorder="1" applyAlignment="1">
      <alignment wrapText="1"/>
    </xf>
    <xf numFmtId="44" fontId="2" fillId="10" borderId="2" xfId="3" applyFont="1" applyFill="1" applyBorder="1" applyAlignment="1">
      <alignment wrapText="1"/>
    </xf>
    <xf numFmtId="44" fontId="11" fillId="10" borderId="2" xfId="3" applyFont="1" applyFill="1" applyBorder="1" applyAlignment="1">
      <alignment wrapText="1"/>
    </xf>
    <xf numFmtId="0" fontId="26" fillId="0" borderId="2" xfId="0" applyFont="1" applyBorder="1" applyAlignment="1">
      <alignment wrapText="1"/>
    </xf>
    <xf numFmtId="44" fontId="26" fillId="0" borderId="2" xfId="0" applyNumberFormat="1" applyFont="1" applyBorder="1"/>
    <xf numFmtId="0" fontId="30" fillId="11" borderId="2" xfId="0" applyFont="1" applyFill="1" applyBorder="1"/>
    <xf numFmtId="8" fontId="30" fillId="11" borderId="2" xfId="0" applyNumberFormat="1" applyFont="1" applyFill="1" applyBorder="1"/>
    <xf numFmtId="4" fontId="30" fillId="11" borderId="2" xfId="0" applyNumberFormat="1" applyFont="1" applyFill="1" applyBorder="1"/>
    <xf numFmtId="0" fontId="8" fillId="17" borderId="0" xfId="0" applyFont="1" applyFill="1" applyAlignment="1">
      <alignment horizontal="center" vertical="center" wrapText="1"/>
    </xf>
    <xf numFmtId="0" fontId="8" fillId="10" borderId="0" xfId="0" applyFont="1" applyFill="1" applyAlignment="1">
      <alignment horizontal="center" vertical="center" wrapText="1"/>
    </xf>
    <xf numFmtId="4" fontId="8" fillId="10" borderId="2" xfId="0" applyNumberFormat="1" applyFont="1" applyFill="1" applyBorder="1" applyAlignment="1">
      <alignment wrapText="1"/>
    </xf>
    <xf numFmtId="4" fontId="41" fillId="3" borderId="2" xfId="0" applyNumberFormat="1" applyFont="1" applyFill="1" applyBorder="1" applyAlignment="1">
      <alignment vertical="center"/>
    </xf>
    <xf numFmtId="0" fontId="37" fillId="0" borderId="2" xfId="0" applyFont="1" applyFill="1" applyBorder="1"/>
    <xf numFmtId="8" fontId="37" fillId="0" borderId="2" xfId="0" applyNumberFormat="1" applyFont="1" applyFill="1" applyBorder="1"/>
    <xf numFmtId="0" fontId="8" fillId="13" borderId="2" xfId="0" applyFont="1" applyFill="1" applyBorder="1" applyAlignment="1">
      <alignment wrapText="1"/>
    </xf>
    <xf numFmtId="0" fontId="8" fillId="7" borderId="2" xfId="0" applyFont="1" applyFill="1" applyBorder="1" applyAlignment="1">
      <alignment wrapText="1"/>
    </xf>
    <xf numFmtId="1" fontId="8" fillId="7" borderId="2" xfId="0" applyNumberFormat="1" applyFont="1" applyFill="1" applyBorder="1" applyAlignment="1">
      <alignment wrapText="1"/>
    </xf>
    <xf numFmtId="0" fontId="8" fillId="0" borderId="0" xfId="0" applyFont="1" applyAlignment="1">
      <alignment wrapText="1"/>
    </xf>
    <xf numFmtId="0" fontId="0" fillId="0" borderId="2" xfId="0" applyBorder="1" applyAlignment="1"/>
    <xf numFmtId="9" fontId="26" fillId="13" borderId="2" xfId="5" applyFont="1" applyFill="1" applyBorder="1"/>
    <xf numFmtId="1" fontId="26" fillId="13" borderId="2" xfId="0" applyNumberFormat="1" applyFont="1" applyFill="1" applyBorder="1"/>
    <xf numFmtId="0" fontId="26" fillId="13" borderId="2" xfId="0" applyFont="1" applyFill="1" applyBorder="1"/>
    <xf numFmtId="0" fontId="26" fillId="13" borderId="2" xfId="0" applyFont="1" applyFill="1" applyBorder="1" applyAlignment="1"/>
    <xf numFmtId="9" fontId="26" fillId="7" borderId="2" xfId="5" applyFont="1" applyFill="1" applyBorder="1"/>
    <xf numFmtId="1" fontId="26" fillId="7" borderId="2" xfId="0" applyNumberFormat="1" applyFont="1" applyFill="1" applyBorder="1"/>
    <xf numFmtId="0" fontId="26" fillId="0" borderId="0" xfId="0" applyFont="1"/>
    <xf numFmtId="1" fontId="0" fillId="0" borderId="0" xfId="0" applyNumberFormat="1"/>
    <xf numFmtId="0" fontId="26" fillId="9" borderId="2" xfId="0" applyFont="1" applyFill="1" applyBorder="1" applyAlignment="1"/>
    <xf numFmtId="9" fontId="26" fillId="9" borderId="2" xfId="5" applyFont="1" applyFill="1" applyBorder="1"/>
    <xf numFmtId="1" fontId="26" fillId="9" borderId="2" xfId="0" applyNumberFormat="1" applyFont="1" applyFill="1" applyBorder="1"/>
    <xf numFmtId="0" fontId="26" fillId="3" borderId="2" xfId="0" applyFont="1" applyFill="1" applyBorder="1" applyAlignment="1">
      <alignment wrapText="1"/>
    </xf>
    <xf numFmtId="0" fontId="26" fillId="3" borderId="2" xfId="0" applyFont="1" applyFill="1" applyBorder="1" applyAlignment="1"/>
    <xf numFmtId="1" fontId="26" fillId="3" borderId="2" xfId="0" applyNumberFormat="1" applyFont="1" applyFill="1" applyBorder="1"/>
    <xf numFmtId="9" fontId="26" fillId="3" borderId="2" xfId="5" applyFont="1" applyFill="1" applyBorder="1"/>
    <xf numFmtId="0" fontId="26" fillId="3" borderId="0" xfId="0" applyFont="1" applyFill="1"/>
    <xf numFmtId="0" fontId="12" fillId="19" borderId="2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25" fillId="0" borderId="2" xfId="0" applyFont="1" applyBorder="1" applyAlignment="1">
      <alignment wrapText="1"/>
    </xf>
    <xf numFmtId="1" fontId="26" fillId="13" borderId="2" xfId="0" applyNumberFormat="1" applyFont="1" applyFill="1" applyBorder="1" applyAlignment="1">
      <alignment wrapText="1"/>
    </xf>
    <xf numFmtId="1" fontId="28" fillId="0" borderId="0" xfId="0" applyNumberFormat="1" applyFont="1"/>
    <xf numFmtId="1" fontId="26" fillId="0" borderId="2" xfId="0" applyNumberFormat="1" applyFont="1" applyBorder="1" applyAlignment="1">
      <alignment wrapText="1"/>
    </xf>
    <xf numFmtId="1" fontId="26" fillId="0" borderId="2" xfId="0" applyNumberFormat="1" applyFont="1" applyBorder="1"/>
    <xf numFmtId="1" fontId="26" fillId="0" borderId="0" xfId="0" applyNumberFormat="1" applyFont="1"/>
    <xf numFmtId="0" fontId="25" fillId="0" borderId="0" xfId="0" applyFont="1" applyAlignment="1">
      <alignment wrapText="1"/>
    </xf>
    <xf numFmtId="1" fontId="30" fillId="13" borderId="2" xfId="0" applyNumberFormat="1" applyFont="1" applyFill="1" applyBorder="1" applyAlignment="1">
      <alignment wrapText="1"/>
    </xf>
    <xf numFmtId="9" fontId="30" fillId="19" borderId="2" xfId="5" applyFont="1" applyFill="1" applyBorder="1"/>
    <xf numFmtId="1" fontId="30" fillId="19" borderId="2" xfId="0" applyNumberFormat="1" applyFont="1" applyFill="1" applyBorder="1"/>
    <xf numFmtId="0" fontId="30" fillId="0" borderId="0" xfId="0" applyFont="1"/>
    <xf numFmtId="1" fontId="30" fillId="0" borderId="0" xfId="0" applyNumberFormat="1" applyFont="1"/>
    <xf numFmtId="0" fontId="26" fillId="19" borderId="2" xfId="0" applyFont="1" applyFill="1" applyBorder="1" applyAlignment="1">
      <alignment horizontal="center" vertical="center"/>
    </xf>
    <xf numFmtId="1" fontId="56" fillId="3" borderId="2" xfId="0" applyNumberFormat="1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wrapText="1"/>
    </xf>
    <xf numFmtId="9" fontId="26" fillId="19" borderId="2" xfId="5" applyFont="1" applyFill="1" applyBorder="1" applyAlignment="1">
      <alignment wrapText="1"/>
    </xf>
    <xf numFmtId="9" fontId="26" fillId="19" borderId="6" xfId="5" applyFont="1" applyFill="1" applyBorder="1" applyAlignment="1">
      <alignment wrapText="1"/>
    </xf>
    <xf numFmtId="0" fontId="26" fillId="19" borderId="2" xfId="0" applyFont="1" applyFill="1" applyBorder="1" applyAlignment="1">
      <alignment wrapText="1"/>
    </xf>
    <xf numFmtId="0" fontId="57" fillId="0" borderId="2" xfId="0" applyFont="1" applyBorder="1"/>
    <xf numFmtId="9" fontId="36" fillId="20" borderId="2" xfId="5" applyFont="1" applyFill="1" applyBorder="1"/>
    <xf numFmtId="9" fontId="36" fillId="20" borderId="6" xfId="5" applyFont="1" applyFill="1" applyBorder="1"/>
    <xf numFmtId="9" fontId="36" fillId="20" borderId="2" xfId="0" applyNumberFormat="1" applyFont="1" applyFill="1" applyBorder="1"/>
    <xf numFmtId="0" fontId="57" fillId="0" borderId="0" xfId="0" applyFont="1"/>
    <xf numFmtId="0" fontId="57" fillId="13" borderId="2" xfId="0" applyFont="1" applyFill="1" applyBorder="1"/>
    <xf numFmtId="9" fontId="36" fillId="13" borderId="2" xfId="0" applyNumberFormat="1" applyFont="1" applyFill="1" applyBorder="1"/>
    <xf numFmtId="9" fontId="36" fillId="0" borderId="2" xfId="5" applyFont="1" applyBorder="1"/>
    <xf numFmtId="9" fontId="36" fillId="0" borderId="6" xfId="5" applyFont="1" applyBorder="1"/>
    <xf numFmtId="9" fontId="36" fillId="0" borderId="2" xfId="0" applyNumberFormat="1" applyFont="1" applyBorder="1"/>
    <xf numFmtId="0" fontId="57" fillId="19" borderId="2" xfId="0" applyFont="1" applyFill="1" applyBorder="1"/>
    <xf numFmtId="9" fontId="36" fillId="19" borderId="2" xfId="5" applyFont="1" applyFill="1" applyBorder="1"/>
    <xf numFmtId="9" fontId="36" fillId="19" borderId="6" xfId="5" applyFont="1" applyFill="1" applyBorder="1"/>
    <xf numFmtId="9" fontId="36" fillId="19" borderId="2" xfId="0" applyNumberFormat="1" applyFont="1" applyFill="1" applyBorder="1"/>
    <xf numFmtId="9" fontId="57" fillId="0" borderId="0" xfId="5" applyFont="1"/>
    <xf numFmtId="0" fontId="27" fillId="7" borderId="6" xfId="0" applyFont="1" applyFill="1" applyBorder="1" applyAlignment="1">
      <alignment horizontal="center" vertical="top" wrapText="1"/>
    </xf>
    <xf numFmtId="0" fontId="27" fillId="7" borderId="7" xfId="0" applyFont="1" applyFill="1" applyBorder="1" applyAlignment="1">
      <alignment horizontal="center" vertical="top" wrapText="1"/>
    </xf>
    <xf numFmtId="49" fontId="27" fillId="7" borderId="6" xfId="0" applyNumberFormat="1" applyFont="1" applyFill="1" applyBorder="1" applyAlignment="1">
      <alignment horizontal="center" vertical="center" wrapText="1"/>
    </xf>
    <xf numFmtId="49" fontId="27" fillId="7" borderId="7" xfId="0" applyNumberFormat="1" applyFont="1" applyFill="1" applyBorder="1" applyAlignment="1">
      <alignment horizontal="center" vertical="center" wrapText="1"/>
    </xf>
    <xf numFmtId="0" fontId="46" fillId="18" borderId="8" xfId="0" applyFont="1" applyFill="1" applyBorder="1" applyAlignment="1">
      <alignment horizontal="center"/>
    </xf>
    <xf numFmtId="0" fontId="46" fillId="18" borderId="7" xfId="0" applyFont="1" applyFill="1" applyBorder="1" applyAlignment="1">
      <alignment horizontal="center"/>
    </xf>
    <xf numFmtId="0" fontId="27" fillId="3" borderId="6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164" fontId="2" fillId="3" borderId="6" xfId="3" applyNumberFormat="1" applyFont="1" applyFill="1" applyBorder="1" applyAlignment="1">
      <alignment horizontal="center" wrapText="1"/>
    </xf>
    <xf numFmtId="164" fontId="2" fillId="3" borderId="8" xfId="3" applyNumberFormat="1" applyFont="1" applyFill="1" applyBorder="1" applyAlignment="1">
      <alignment horizontal="center" wrapText="1"/>
    </xf>
    <xf numFmtId="164" fontId="2" fillId="3" borderId="7" xfId="3" applyNumberFormat="1" applyFont="1" applyFill="1" applyBorder="1" applyAlignment="1">
      <alignment horizontal="center" wrapText="1"/>
    </xf>
    <xf numFmtId="44" fontId="30" fillId="3" borderId="6" xfId="0" applyNumberFormat="1" applyFont="1" applyFill="1" applyBorder="1" applyAlignment="1">
      <alignment horizontal="center" vertical="center"/>
    </xf>
    <xf numFmtId="44" fontId="30" fillId="3" borderId="8" xfId="0" applyNumberFormat="1" applyFont="1" applyFill="1" applyBorder="1" applyAlignment="1">
      <alignment horizontal="center" vertical="center"/>
    </xf>
    <xf numFmtId="44" fontId="30" fillId="3" borderId="7" xfId="0" applyNumberFormat="1" applyFont="1" applyFill="1" applyBorder="1" applyAlignment="1">
      <alignment horizontal="center" vertical="center"/>
    </xf>
    <xf numFmtId="0" fontId="46" fillId="18" borderId="0" xfId="0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" fontId="26" fillId="9" borderId="2" xfId="0" applyNumberFormat="1" applyFont="1" applyFill="1" applyBorder="1" applyAlignment="1">
      <alignment horizontal="center"/>
    </xf>
    <xf numFmtId="0" fontId="31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2" fillId="8" borderId="2" xfId="0" applyFont="1" applyFill="1" applyBorder="1" applyAlignment="1">
      <alignment horizontal="center"/>
    </xf>
  </cellXfs>
  <cellStyles count="6">
    <cellStyle name="Currency" xfId="3" builtinId="4"/>
    <cellStyle name="Currency 2" xfId="4"/>
    <cellStyle name="Hyperlink" xfId="1" builtinId="8"/>
    <cellStyle name="Normal" xfId="0" builtinId="0"/>
    <cellStyle name="Normal_English" xfId="2"/>
    <cellStyle name="Percent" xfId="5" builtinId="5"/>
  </cellStyles>
  <dxfs count="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16</xdr:row>
      <xdr:rowOff>9524</xdr:rowOff>
    </xdr:from>
    <xdr:to>
      <xdr:col>4</xdr:col>
      <xdr:colOff>504824</xdr:colOff>
      <xdr:row>20</xdr:row>
      <xdr:rowOff>95249</xdr:rowOff>
    </xdr:to>
    <xdr:sp macro="" textlink="">
      <xdr:nvSpPr>
        <xdr:cNvPr id="2" name="TextBox 1"/>
        <xdr:cNvSpPr txBox="1"/>
      </xdr:nvSpPr>
      <xdr:spPr>
        <a:xfrm>
          <a:off x="171449" y="7019924"/>
          <a:ext cx="4562475" cy="84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400" b="1"/>
            <a:t>Fleming College total for EDCS is $6,269.23</a:t>
          </a:r>
        </a:p>
        <a:p>
          <a:endParaRPr lang="en-CA" sz="1400" b="1"/>
        </a:p>
        <a:p>
          <a:r>
            <a:rPr lang="en-CA" sz="1400" b="1"/>
            <a:t>Durham College</a:t>
          </a:r>
          <a:r>
            <a:rPr lang="en-CA" sz="1400" b="1" baseline="0"/>
            <a:t> total for EDCS is $68,042.23</a:t>
          </a:r>
          <a:endParaRPr lang="en-CA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</xdr:row>
      <xdr:rowOff>171449</xdr:rowOff>
    </xdr:from>
    <xdr:to>
      <xdr:col>6</xdr:col>
      <xdr:colOff>971550</xdr:colOff>
      <xdr:row>16</xdr:row>
      <xdr:rowOff>28575</xdr:rowOff>
    </xdr:to>
    <xdr:sp macro="" textlink="">
      <xdr:nvSpPr>
        <xdr:cNvPr id="2" name="TextBox 1"/>
        <xdr:cNvSpPr txBox="1"/>
      </xdr:nvSpPr>
      <xdr:spPr>
        <a:xfrm>
          <a:off x="6315075" y="619124"/>
          <a:ext cx="809625" cy="37719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/>
            <a:t>IN THE BOARD AND COLLEGE SUMMARY PAGE, EDCS WILL SHOW </a:t>
          </a:r>
          <a:r>
            <a:rPr lang="en-CA" sz="1100" b="1"/>
            <a:t>19</a:t>
          </a:r>
          <a:r>
            <a:rPr lang="en-CA" sz="1100" b="1" baseline="0"/>
            <a:t> CENTS MORE  TOTAL CLAIMED </a:t>
          </a:r>
          <a:r>
            <a:rPr lang="en-CA" sz="1100" baseline="0"/>
            <a:t>DUE TO  THE .01 INSERTED WHERE NO FUNDING WAS  CLAIMED.</a:t>
          </a:r>
          <a:endParaRPr lang="en-C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40</xdr:col>
      <xdr:colOff>0</xdr:colOff>
      <xdr:row>1</xdr:row>
      <xdr:rowOff>190500</xdr:rowOff>
    </xdr:from>
    <xdr:ext cx="184731" cy="264560"/>
    <xdr:sp macro="" textlink="">
      <xdr:nvSpPr>
        <xdr:cNvPr id="2" name="TextBox 1"/>
        <xdr:cNvSpPr txBox="1"/>
      </xdr:nvSpPr>
      <xdr:spPr>
        <a:xfrm>
          <a:off x="12973050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</xdr:row>
      <xdr:rowOff>190500</xdr:rowOff>
    </xdr:from>
    <xdr:ext cx="184731" cy="264560"/>
    <xdr:sp macro="" textlink="">
      <xdr:nvSpPr>
        <xdr:cNvPr id="3" name="TextBox 2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3</xdr:row>
      <xdr:rowOff>190500</xdr:rowOff>
    </xdr:from>
    <xdr:ext cx="184731" cy="264560"/>
    <xdr:sp macro="" textlink="">
      <xdr:nvSpPr>
        <xdr:cNvPr id="4" name="TextBox 3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4</xdr:row>
      <xdr:rowOff>190500</xdr:rowOff>
    </xdr:from>
    <xdr:ext cx="184731" cy="264560"/>
    <xdr:sp macro="" textlink="">
      <xdr:nvSpPr>
        <xdr:cNvPr id="5" name="TextBox 4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5</xdr:row>
      <xdr:rowOff>190500</xdr:rowOff>
    </xdr:from>
    <xdr:ext cx="184731" cy="264560"/>
    <xdr:sp macro="" textlink="">
      <xdr:nvSpPr>
        <xdr:cNvPr id="6" name="TextBox 5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6</xdr:row>
      <xdr:rowOff>190500</xdr:rowOff>
    </xdr:from>
    <xdr:ext cx="184731" cy="264560"/>
    <xdr:sp macro="" textlink="">
      <xdr:nvSpPr>
        <xdr:cNvPr id="7" name="TextBox 6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7</xdr:row>
      <xdr:rowOff>190500</xdr:rowOff>
    </xdr:from>
    <xdr:ext cx="184731" cy="264560"/>
    <xdr:sp macro="" textlink="">
      <xdr:nvSpPr>
        <xdr:cNvPr id="8" name="TextBox 7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8</xdr:row>
      <xdr:rowOff>190500</xdr:rowOff>
    </xdr:from>
    <xdr:ext cx="184731" cy="264560"/>
    <xdr:sp macro="" textlink="">
      <xdr:nvSpPr>
        <xdr:cNvPr id="9" name="TextBox 8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9</xdr:row>
      <xdr:rowOff>190500</xdr:rowOff>
    </xdr:from>
    <xdr:ext cx="184731" cy="264560"/>
    <xdr:sp macro="" textlink="">
      <xdr:nvSpPr>
        <xdr:cNvPr id="10" name="TextBox 9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10</xdr:row>
      <xdr:rowOff>190500</xdr:rowOff>
    </xdr:from>
    <xdr:ext cx="184731" cy="264560"/>
    <xdr:sp macro="" textlink="">
      <xdr:nvSpPr>
        <xdr:cNvPr id="11" name="TextBox 10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11</xdr:row>
      <xdr:rowOff>190500</xdr:rowOff>
    </xdr:from>
    <xdr:ext cx="184731" cy="264560"/>
    <xdr:sp macro="" textlink="">
      <xdr:nvSpPr>
        <xdr:cNvPr id="12" name="TextBox 11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12</xdr:row>
      <xdr:rowOff>190500</xdr:rowOff>
    </xdr:from>
    <xdr:ext cx="184731" cy="264560"/>
    <xdr:sp macro="" textlink="">
      <xdr:nvSpPr>
        <xdr:cNvPr id="13" name="TextBox 12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13</xdr:row>
      <xdr:rowOff>190500</xdr:rowOff>
    </xdr:from>
    <xdr:ext cx="184731" cy="264560"/>
    <xdr:sp macro="" textlink="">
      <xdr:nvSpPr>
        <xdr:cNvPr id="14" name="TextBox 13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14</xdr:row>
      <xdr:rowOff>190500</xdr:rowOff>
    </xdr:from>
    <xdr:ext cx="184731" cy="264560"/>
    <xdr:sp macro="" textlink="">
      <xdr:nvSpPr>
        <xdr:cNvPr id="15" name="TextBox 14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15</xdr:row>
      <xdr:rowOff>190500</xdr:rowOff>
    </xdr:from>
    <xdr:ext cx="184731" cy="264560"/>
    <xdr:sp macro="" textlink="">
      <xdr:nvSpPr>
        <xdr:cNvPr id="16" name="TextBox 15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16</xdr:row>
      <xdr:rowOff>190500</xdr:rowOff>
    </xdr:from>
    <xdr:ext cx="184731" cy="264560"/>
    <xdr:sp macro="" textlink="">
      <xdr:nvSpPr>
        <xdr:cNvPr id="17" name="TextBox 16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17</xdr:row>
      <xdr:rowOff>190500</xdr:rowOff>
    </xdr:from>
    <xdr:ext cx="184731" cy="264560"/>
    <xdr:sp macro="" textlink="">
      <xdr:nvSpPr>
        <xdr:cNvPr id="18" name="TextBox 17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18</xdr:row>
      <xdr:rowOff>190500</xdr:rowOff>
    </xdr:from>
    <xdr:ext cx="184731" cy="264560"/>
    <xdr:sp macro="" textlink="">
      <xdr:nvSpPr>
        <xdr:cNvPr id="19" name="TextBox 18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19</xdr:row>
      <xdr:rowOff>190500</xdr:rowOff>
    </xdr:from>
    <xdr:ext cx="184731" cy="264560"/>
    <xdr:sp macro="" textlink="">
      <xdr:nvSpPr>
        <xdr:cNvPr id="20" name="TextBox 19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20</xdr:row>
      <xdr:rowOff>190500</xdr:rowOff>
    </xdr:from>
    <xdr:ext cx="184731" cy="264560"/>
    <xdr:sp macro="" textlink="">
      <xdr:nvSpPr>
        <xdr:cNvPr id="21" name="TextBox 20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21</xdr:row>
      <xdr:rowOff>190500</xdr:rowOff>
    </xdr:from>
    <xdr:ext cx="184731" cy="264560"/>
    <xdr:sp macro="" textlink="">
      <xdr:nvSpPr>
        <xdr:cNvPr id="22" name="TextBox 21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22</xdr:row>
      <xdr:rowOff>190500</xdr:rowOff>
    </xdr:from>
    <xdr:ext cx="184731" cy="264560"/>
    <xdr:sp macro="" textlink="">
      <xdr:nvSpPr>
        <xdr:cNvPr id="23" name="TextBox 22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23</xdr:row>
      <xdr:rowOff>190500</xdr:rowOff>
    </xdr:from>
    <xdr:ext cx="184731" cy="264560"/>
    <xdr:sp macro="" textlink="">
      <xdr:nvSpPr>
        <xdr:cNvPr id="24" name="TextBox 23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24</xdr:row>
      <xdr:rowOff>190500</xdr:rowOff>
    </xdr:from>
    <xdr:ext cx="184731" cy="264560"/>
    <xdr:sp macro="" textlink="">
      <xdr:nvSpPr>
        <xdr:cNvPr id="25" name="TextBox 24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25</xdr:row>
      <xdr:rowOff>190500</xdr:rowOff>
    </xdr:from>
    <xdr:ext cx="184731" cy="264560"/>
    <xdr:sp macro="" textlink="">
      <xdr:nvSpPr>
        <xdr:cNvPr id="26" name="TextBox 25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26</xdr:row>
      <xdr:rowOff>190500</xdr:rowOff>
    </xdr:from>
    <xdr:ext cx="184731" cy="264560"/>
    <xdr:sp macro="" textlink="">
      <xdr:nvSpPr>
        <xdr:cNvPr id="27" name="TextBox 26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27</xdr:row>
      <xdr:rowOff>190500</xdr:rowOff>
    </xdr:from>
    <xdr:ext cx="184731" cy="264560"/>
    <xdr:sp macro="" textlink="">
      <xdr:nvSpPr>
        <xdr:cNvPr id="28" name="TextBox 27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28</xdr:row>
      <xdr:rowOff>190500</xdr:rowOff>
    </xdr:from>
    <xdr:ext cx="184731" cy="264560"/>
    <xdr:sp macro="" textlink="">
      <xdr:nvSpPr>
        <xdr:cNvPr id="29" name="TextBox 28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29</xdr:row>
      <xdr:rowOff>190500</xdr:rowOff>
    </xdr:from>
    <xdr:ext cx="184731" cy="264560"/>
    <xdr:sp macro="" textlink="">
      <xdr:nvSpPr>
        <xdr:cNvPr id="30" name="TextBox 29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30</xdr:row>
      <xdr:rowOff>190500</xdr:rowOff>
    </xdr:from>
    <xdr:ext cx="184731" cy="264560"/>
    <xdr:sp macro="" textlink="">
      <xdr:nvSpPr>
        <xdr:cNvPr id="31" name="TextBox 30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31</xdr:row>
      <xdr:rowOff>190500</xdr:rowOff>
    </xdr:from>
    <xdr:ext cx="184731" cy="264560"/>
    <xdr:sp macro="" textlink="">
      <xdr:nvSpPr>
        <xdr:cNvPr id="32" name="TextBox 31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32</xdr:row>
      <xdr:rowOff>190500</xdr:rowOff>
    </xdr:from>
    <xdr:ext cx="184731" cy="264560"/>
    <xdr:sp macro="" textlink="">
      <xdr:nvSpPr>
        <xdr:cNvPr id="33" name="TextBox 32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33</xdr:row>
      <xdr:rowOff>190500</xdr:rowOff>
    </xdr:from>
    <xdr:ext cx="184731" cy="264560"/>
    <xdr:sp macro="" textlink="">
      <xdr:nvSpPr>
        <xdr:cNvPr id="34" name="TextBox 33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34</xdr:row>
      <xdr:rowOff>190500</xdr:rowOff>
    </xdr:from>
    <xdr:ext cx="184731" cy="264560"/>
    <xdr:sp macro="" textlink="">
      <xdr:nvSpPr>
        <xdr:cNvPr id="35" name="TextBox 34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35</xdr:row>
      <xdr:rowOff>190500</xdr:rowOff>
    </xdr:from>
    <xdr:ext cx="184731" cy="264560"/>
    <xdr:sp macro="" textlink="">
      <xdr:nvSpPr>
        <xdr:cNvPr id="36" name="TextBox 35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36</xdr:row>
      <xdr:rowOff>190500</xdr:rowOff>
    </xdr:from>
    <xdr:ext cx="184731" cy="264560"/>
    <xdr:sp macro="" textlink="">
      <xdr:nvSpPr>
        <xdr:cNvPr id="37" name="TextBox 36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37</xdr:row>
      <xdr:rowOff>190500</xdr:rowOff>
    </xdr:from>
    <xdr:ext cx="184731" cy="264560"/>
    <xdr:sp macro="" textlink="">
      <xdr:nvSpPr>
        <xdr:cNvPr id="38" name="TextBox 37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38</xdr:row>
      <xdr:rowOff>190500</xdr:rowOff>
    </xdr:from>
    <xdr:ext cx="184731" cy="264560"/>
    <xdr:sp macro="" textlink="">
      <xdr:nvSpPr>
        <xdr:cNvPr id="39" name="TextBox 38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39</xdr:row>
      <xdr:rowOff>190500</xdr:rowOff>
    </xdr:from>
    <xdr:ext cx="184731" cy="264560"/>
    <xdr:sp macro="" textlink="">
      <xdr:nvSpPr>
        <xdr:cNvPr id="40" name="TextBox 39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40</xdr:row>
      <xdr:rowOff>190500</xdr:rowOff>
    </xdr:from>
    <xdr:ext cx="184731" cy="264560"/>
    <xdr:sp macro="" textlink="">
      <xdr:nvSpPr>
        <xdr:cNvPr id="41" name="TextBox 40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41</xdr:row>
      <xdr:rowOff>190500</xdr:rowOff>
    </xdr:from>
    <xdr:ext cx="184731" cy="264560"/>
    <xdr:sp macro="" textlink="">
      <xdr:nvSpPr>
        <xdr:cNvPr id="42" name="TextBox 41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42</xdr:row>
      <xdr:rowOff>190500</xdr:rowOff>
    </xdr:from>
    <xdr:ext cx="184731" cy="264560"/>
    <xdr:sp macro="" textlink="">
      <xdr:nvSpPr>
        <xdr:cNvPr id="43" name="TextBox 42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43</xdr:row>
      <xdr:rowOff>190500</xdr:rowOff>
    </xdr:from>
    <xdr:ext cx="184731" cy="264560"/>
    <xdr:sp macro="" textlink="">
      <xdr:nvSpPr>
        <xdr:cNvPr id="44" name="TextBox 43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44</xdr:row>
      <xdr:rowOff>190500</xdr:rowOff>
    </xdr:from>
    <xdr:ext cx="184731" cy="264560"/>
    <xdr:sp macro="" textlink="">
      <xdr:nvSpPr>
        <xdr:cNvPr id="45" name="TextBox 44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45</xdr:row>
      <xdr:rowOff>190500</xdr:rowOff>
    </xdr:from>
    <xdr:ext cx="184731" cy="264560"/>
    <xdr:sp macro="" textlink="">
      <xdr:nvSpPr>
        <xdr:cNvPr id="46" name="TextBox 45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46</xdr:row>
      <xdr:rowOff>190500</xdr:rowOff>
    </xdr:from>
    <xdr:ext cx="184731" cy="264560"/>
    <xdr:sp macro="" textlink="">
      <xdr:nvSpPr>
        <xdr:cNvPr id="47" name="TextBox 46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47</xdr:row>
      <xdr:rowOff>190500</xdr:rowOff>
    </xdr:from>
    <xdr:ext cx="184731" cy="264560"/>
    <xdr:sp macro="" textlink="">
      <xdr:nvSpPr>
        <xdr:cNvPr id="48" name="TextBox 47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48</xdr:row>
      <xdr:rowOff>190500</xdr:rowOff>
    </xdr:from>
    <xdr:ext cx="184731" cy="264560"/>
    <xdr:sp macro="" textlink="">
      <xdr:nvSpPr>
        <xdr:cNvPr id="49" name="TextBox 48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49</xdr:row>
      <xdr:rowOff>190500</xdr:rowOff>
    </xdr:from>
    <xdr:ext cx="184731" cy="264560"/>
    <xdr:sp macro="" textlink="">
      <xdr:nvSpPr>
        <xdr:cNvPr id="50" name="TextBox 49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50</xdr:row>
      <xdr:rowOff>190500</xdr:rowOff>
    </xdr:from>
    <xdr:ext cx="184731" cy="264560"/>
    <xdr:sp macro="" textlink="">
      <xdr:nvSpPr>
        <xdr:cNvPr id="51" name="TextBox 50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51</xdr:row>
      <xdr:rowOff>190500</xdr:rowOff>
    </xdr:from>
    <xdr:ext cx="184731" cy="264560"/>
    <xdr:sp macro="" textlink="">
      <xdr:nvSpPr>
        <xdr:cNvPr id="52" name="TextBox 51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52</xdr:row>
      <xdr:rowOff>190500</xdr:rowOff>
    </xdr:from>
    <xdr:ext cx="184731" cy="264560"/>
    <xdr:sp macro="" textlink="">
      <xdr:nvSpPr>
        <xdr:cNvPr id="53" name="TextBox 52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53</xdr:row>
      <xdr:rowOff>190500</xdr:rowOff>
    </xdr:from>
    <xdr:ext cx="184731" cy="264560"/>
    <xdr:sp macro="" textlink="">
      <xdr:nvSpPr>
        <xdr:cNvPr id="54" name="TextBox 53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54</xdr:row>
      <xdr:rowOff>190500</xdr:rowOff>
    </xdr:from>
    <xdr:ext cx="184731" cy="264560"/>
    <xdr:sp macro="" textlink="">
      <xdr:nvSpPr>
        <xdr:cNvPr id="55" name="TextBox 54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55</xdr:row>
      <xdr:rowOff>190500</xdr:rowOff>
    </xdr:from>
    <xdr:ext cx="184731" cy="264560"/>
    <xdr:sp macro="" textlink="">
      <xdr:nvSpPr>
        <xdr:cNvPr id="56" name="TextBox 55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56</xdr:row>
      <xdr:rowOff>190500</xdr:rowOff>
    </xdr:from>
    <xdr:ext cx="184731" cy="264560"/>
    <xdr:sp macro="" textlink="">
      <xdr:nvSpPr>
        <xdr:cNvPr id="57" name="TextBox 56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57</xdr:row>
      <xdr:rowOff>190500</xdr:rowOff>
    </xdr:from>
    <xdr:ext cx="184731" cy="264560"/>
    <xdr:sp macro="" textlink="">
      <xdr:nvSpPr>
        <xdr:cNvPr id="58" name="TextBox 57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58</xdr:row>
      <xdr:rowOff>190500</xdr:rowOff>
    </xdr:from>
    <xdr:ext cx="184731" cy="264560"/>
    <xdr:sp macro="" textlink="">
      <xdr:nvSpPr>
        <xdr:cNvPr id="59" name="TextBox 58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59</xdr:row>
      <xdr:rowOff>190500</xdr:rowOff>
    </xdr:from>
    <xdr:ext cx="184731" cy="264560"/>
    <xdr:sp macro="" textlink="">
      <xdr:nvSpPr>
        <xdr:cNvPr id="60" name="TextBox 59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60</xdr:row>
      <xdr:rowOff>190500</xdr:rowOff>
    </xdr:from>
    <xdr:ext cx="184731" cy="264560"/>
    <xdr:sp macro="" textlink="">
      <xdr:nvSpPr>
        <xdr:cNvPr id="61" name="TextBox 60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61</xdr:row>
      <xdr:rowOff>190500</xdr:rowOff>
    </xdr:from>
    <xdr:ext cx="184731" cy="264560"/>
    <xdr:sp macro="" textlink="">
      <xdr:nvSpPr>
        <xdr:cNvPr id="62" name="TextBox 61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62</xdr:row>
      <xdr:rowOff>190500</xdr:rowOff>
    </xdr:from>
    <xdr:ext cx="184731" cy="264560"/>
    <xdr:sp macro="" textlink="">
      <xdr:nvSpPr>
        <xdr:cNvPr id="63" name="TextBox 62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63</xdr:row>
      <xdr:rowOff>190500</xdr:rowOff>
    </xdr:from>
    <xdr:ext cx="184731" cy="264560"/>
    <xdr:sp macro="" textlink="">
      <xdr:nvSpPr>
        <xdr:cNvPr id="64" name="TextBox 63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64</xdr:row>
      <xdr:rowOff>190500</xdr:rowOff>
    </xdr:from>
    <xdr:ext cx="184731" cy="264560"/>
    <xdr:sp macro="" textlink="">
      <xdr:nvSpPr>
        <xdr:cNvPr id="65" name="TextBox 64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65</xdr:row>
      <xdr:rowOff>190500</xdr:rowOff>
    </xdr:from>
    <xdr:ext cx="184731" cy="264560"/>
    <xdr:sp macro="" textlink="">
      <xdr:nvSpPr>
        <xdr:cNvPr id="66" name="TextBox 65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66</xdr:row>
      <xdr:rowOff>190500</xdr:rowOff>
    </xdr:from>
    <xdr:ext cx="184731" cy="264560"/>
    <xdr:sp macro="" textlink="">
      <xdr:nvSpPr>
        <xdr:cNvPr id="67" name="TextBox 66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67</xdr:row>
      <xdr:rowOff>190500</xdr:rowOff>
    </xdr:from>
    <xdr:ext cx="184731" cy="264560"/>
    <xdr:sp macro="" textlink="">
      <xdr:nvSpPr>
        <xdr:cNvPr id="68" name="TextBox 67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68</xdr:row>
      <xdr:rowOff>190500</xdr:rowOff>
    </xdr:from>
    <xdr:ext cx="184731" cy="264560"/>
    <xdr:sp macro="" textlink="">
      <xdr:nvSpPr>
        <xdr:cNvPr id="69" name="TextBox 68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69</xdr:row>
      <xdr:rowOff>190500</xdr:rowOff>
    </xdr:from>
    <xdr:ext cx="184731" cy="264560"/>
    <xdr:sp macro="" textlink="">
      <xdr:nvSpPr>
        <xdr:cNvPr id="70" name="TextBox 69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70</xdr:row>
      <xdr:rowOff>190500</xdr:rowOff>
    </xdr:from>
    <xdr:ext cx="184731" cy="264560"/>
    <xdr:sp macro="" textlink="">
      <xdr:nvSpPr>
        <xdr:cNvPr id="71" name="TextBox 70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71</xdr:row>
      <xdr:rowOff>190500</xdr:rowOff>
    </xdr:from>
    <xdr:ext cx="184731" cy="264560"/>
    <xdr:sp macro="" textlink="">
      <xdr:nvSpPr>
        <xdr:cNvPr id="72" name="TextBox 71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72</xdr:row>
      <xdr:rowOff>190500</xdr:rowOff>
    </xdr:from>
    <xdr:ext cx="184731" cy="264560"/>
    <xdr:sp macro="" textlink="">
      <xdr:nvSpPr>
        <xdr:cNvPr id="73" name="TextBox 72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73</xdr:row>
      <xdr:rowOff>190500</xdr:rowOff>
    </xdr:from>
    <xdr:ext cx="184731" cy="264560"/>
    <xdr:sp macro="" textlink="">
      <xdr:nvSpPr>
        <xdr:cNvPr id="74" name="TextBox 73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74</xdr:row>
      <xdr:rowOff>190500</xdr:rowOff>
    </xdr:from>
    <xdr:ext cx="184731" cy="264560"/>
    <xdr:sp macro="" textlink="">
      <xdr:nvSpPr>
        <xdr:cNvPr id="75" name="TextBox 74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75</xdr:row>
      <xdr:rowOff>190500</xdr:rowOff>
    </xdr:from>
    <xdr:ext cx="184731" cy="264560"/>
    <xdr:sp macro="" textlink="">
      <xdr:nvSpPr>
        <xdr:cNvPr id="76" name="TextBox 75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76</xdr:row>
      <xdr:rowOff>190500</xdr:rowOff>
    </xdr:from>
    <xdr:ext cx="184731" cy="264560"/>
    <xdr:sp macro="" textlink="">
      <xdr:nvSpPr>
        <xdr:cNvPr id="77" name="TextBox 76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77</xdr:row>
      <xdr:rowOff>190500</xdr:rowOff>
    </xdr:from>
    <xdr:ext cx="184731" cy="264560"/>
    <xdr:sp macro="" textlink="">
      <xdr:nvSpPr>
        <xdr:cNvPr id="78" name="TextBox 77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78</xdr:row>
      <xdr:rowOff>190500</xdr:rowOff>
    </xdr:from>
    <xdr:ext cx="184731" cy="264560"/>
    <xdr:sp macro="" textlink="">
      <xdr:nvSpPr>
        <xdr:cNvPr id="79" name="TextBox 78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79</xdr:row>
      <xdr:rowOff>190500</xdr:rowOff>
    </xdr:from>
    <xdr:ext cx="184731" cy="264560"/>
    <xdr:sp macro="" textlink="">
      <xdr:nvSpPr>
        <xdr:cNvPr id="80" name="TextBox 79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80</xdr:row>
      <xdr:rowOff>190500</xdr:rowOff>
    </xdr:from>
    <xdr:ext cx="184731" cy="264560"/>
    <xdr:sp macro="" textlink="">
      <xdr:nvSpPr>
        <xdr:cNvPr id="81" name="TextBox 80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81</xdr:row>
      <xdr:rowOff>190500</xdr:rowOff>
    </xdr:from>
    <xdr:ext cx="184731" cy="264560"/>
    <xdr:sp macro="" textlink="">
      <xdr:nvSpPr>
        <xdr:cNvPr id="82" name="TextBox 81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82</xdr:row>
      <xdr:rowOff>190500</xdr:rowOff>
    </xdr:from>
    <xdr:ext cx="184731" cy="264560"/>
    <xdr:sp macro="" textlink="">
      <xdr:nvSpPr>
        <xdr:cNvPr id="83" name="TextBox 82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83</xdr:row>
      <xdr:rowOff>190500</xdr:rowOff>
    </xdr:from>
    <xdr:ext cx="184731" cy="264560"/>
    <xdr:sp macro="" textlink="">
      <xdr:nvSpPr>
        <xdr:cNvPr id="84" name="TextBox 83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84</xdr:row>
      <xdr:rowOff>190500</xdr:rowOff>
    </xdr:from>
    <xdr:ext cx="184731" cy="264560"/>
    <xdr:sp macro="" textlink="">
      <xdr:nvSpPr>
        <xdr:cNvPr id="85" name="TextBox 84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85</xdr:row>
      <xdr:rowOff>190500</xdr:rowOff>
    </xdr:from>
    <xdr:ext cx="184731" cy="264560"/>
    <xdr:sp macro="" textlink="">
      <xdr:nvSpPr>
        <xdr:cNvPr id="86" name="TextBox 85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86</xdr:row>
      <xdr:rowOff>190500</xdr:rowOff>
    </xdr:from>
    <xdr:ext cx="184731" cy="264560"/>
    <xdr:sp macro="" textlink="">
      <xdr:nvSpPr>
        <xdr:cNvPr id="87" name="TextBox 86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87</xdr:row>
      <xdr:rowOff>190500</xdr:rowOff>
    </xdr:from>
    <xdr:ext cx="184731" cy="264560"/>
    <xdr:sp macro="" textlink="">
      <xdr:nvSpPr>
        <xdr:cNvPr id="88" name="TextBox 87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88</xdr:row>
      <xdr:rowOff>190500</xdr:rowOff>
    </xdr:from>
    <xdr:ext cx="184731" cy="264560"/>
    <xdr:sp macro="" textlink="">
      <xdr:nvSpPr>
        <xdr:cNvPr id="89" name="TextBox 88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89</xdr:row>
      <xdr:rowOff>190500</xdr:rowOff>
    </xdr:from>
    <xdr:ext cx="184731" cy="264560"/>
    <xdr:sp macro="" textlink="">
      <xdr:nvSpPr>
        <xdr:cNvPr id="90" name="TextBox 89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90</xdr:row>
      <xdr:rowOff>190500</xdr:rowOff>
    </xdr:from>
    <xdr:ext cx="184731" cy="264560"/>
    <xdr:sp macro="" textlink="">
      <xdr:nvSpPr>
        <xdr:cNvPr id="91" name="TextBox 90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91</xdr:row>
      <xdr:rowOff>190500</xdr:rowOff>
    </xdr:from>
    <xdr:ext cx="184731" cy="264560"/>
    <xdr:sp macro="" textlink="">
      <xdr:nvSpPr>
        <xdr:cNvPr id="92" name="TextBox 91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92</xdr:row>
      <xdr:rowOff>190500</xdr:rowOff>
    </xdr:from>
    <xdr:ext cx="184731" cy="264560"/>
    <xdr:sp macro="" textlink="">
      <xdr:nvSpPr>
        <xdr:cNvPr id="93" name="TextBox 92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93</xdr:row>
      <xdr:rowOff>190500</xdr:rowOff>
    </xdr:from>
    <xdr:ext cx="184731" cy="264560"/>
    <xdr:sp macro="" textlink="">
      <xdr:nvSpPr>
        <xdr:cNvPr id="94" name="TextBox 93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94</xdr:row>
      <xdr:rowOff>190500</xdr:rowOff>
    </xdr:from>
    <xdr:ext cx="184731" cy="264560"/>
    <xdr:sp macro="" textlink="">
      <xdr:nvSpPr>
        <xdr:cNvPr id="95" name="TextBox 94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95</xdr:row>
      <xdr:rowOff>190500</xdr:rowOff>
    </xdr:from>
    <xdr:ext cx="184731" cy="264560"/>
    <xdr:sp macro="" textlink="">
      <xdr:nvSpPr>
        <xdr:cNvPr id="96" name="TextBox 95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96</xdr:row>
      <xdr:rowOff>190500</xdr:rowOff>
    </xdr:from>
    <xdr:ext cx="184731" cy="264560"/>
    <xdr:sp macro="" textlink="">
      <xdr:nvSpPr>
        <xdr:cNvPr id="97" name="TextBox 96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97</xdr:row>
      <xdr:rowOff>190500</xdr:rowOff>
    </xdr:from>
    <xdr:ext cx="184731" cy="264560"/>
    <xdr:sp macro="" textlink="">
      <xdr:nvSpPr>
        <xdr:cNvPr id="98" name="TextBox 97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98</xdr:row>
      <xdr:rowOff>190500</xdr:rowOff>
    </xdr:from>
    <xdr:ext cx="184731" cy="264560"/>
    <xdr:sp macro="" textlink="">
      <xdr:nvSpPr>
        <xdr:cNvPr id="99" name="TextBox 98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99</xdr:row>
      <xdr:rowOff>190500</xdr:rowOff>
    </xdr:from>
    <xdr:ext cx="184731" cy="264560"/>
    <xdr:sp macro="" textlink="">
      <xdr:nvSpPr>
        <xdr:cNvPr id="100" name="TextBox 99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100</xdr:row>
      <xdr:rowOff>190500</xdr:rowOff>
    </xdr:from>
    <xdr:ext cx="184731" cy="264560"/>
    <xdr:sp macro="" textlink="">
      <xdr:nvSpPr>
        <xdr:cNvPr id="101" name="TextBox 100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101</xdr:row>
      <xdr:rowOff>190500</xdr:rowOff>
    </xdr:from>
    <xdr:ext cx="184731" cy="264560"/>
    <xdr:sp macro="" textlink="">
      <xdr:nvSpPr>
        <xdr:cNvPr id="102" name="TextBox 101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102</xdr:row>
      <xdr:rowOff>190500</xdr:rowOff>
    </xdr:from>
    <xdr:ext cx="184731" cy="264560"/>
    <xdr:sp macro="" textlink="">
      <xdr:nvSpPr>
        <xdr:cNvPr id="103" name="TextBox 102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103</xdr:row>
      <xdr:rowOff>190500</xdr:rowOff>
    </xdr:from>
    <xdr:ext cx="184731" cy="264560"/>
    <xdr:sp macro="" textlink="">
      <xdr:nvSpPr>
        <xdr:cNvPr id="104" name="TextBox 103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104</xdr:row>
      <xdr:rowOff>190500</xdr:rowOff>
    </xdr:from>
    <xdr:ext cx="184731" cy="264560"/>
    <xdr:sp macro="" textlink="">
      <xdr:nvSpPr>
        <xdr:cNvPr id="105" name="TextBox 104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105</xdr:row>
      <xdr:rowOff>190500</xdr:rowOff>
    </xdr:from>
    <xdr:ext cx="184731" cy="264560"/>
    <xdr:sp macro="" textlink="">
      <xdr:nvSpPr>
        <xdr:cNvPr id="106" name="TextBox 105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106</xdr:row>
      <xdr:rowOff>190500</xdr:rowOff>
    </xdr:from>
    <xdr:ext cx="184731" cy="264560"/>
    <xdr:sp macro="" textlink="">
      <xdr:nvSpPr>
        <xdr:cNvPr id="107" name="TextBox 106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107</xdr:row>
      <xdr:rowOff>190500</xdr:rowOff>
    </xdr:from>
    <xdr:ext cx="184731" cy="264560"/>
    <xdr:sp macro="" textlink="">
      <xdr:nvSpPr>
        <xdr:cNvPr id="108" name="TextBox 107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108</xdr:row>
      <xdr:rowOff>190500</xdr:rowOff>
    </xdr:from>
    <xdr:ext cx="184731" cy="264560"/>
    <xdr:sp macro="" textlink="">
      <xdr:nvSpPr>
        <xdr:cNvPr id="109" name="TextBox 108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109</xdr:row>
      <xdr:rowOff>190500</xdr:rowOff>
    </xdr:from>
    <xdr:ext cx="184731" cy="264560"/>
    <xdr:sp macro="" textlink="">
      <xdr:nvSpPr>
        <xdr:cNvPr id="110" name="TextBox 109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110</xdr:row>
      <xdr:rowOff>190500</xdr:rowOff>
    </xdr:from>
    <xdr:ext cx="184731" cy="264560"/>
    <xdr:sp macro="" textlink="">
      <xdr:nvSpPr>
        <xdr:cNvPr id="111" name="TextBox 110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111</xdr:row>
      <xdr:rowOff>190500</xdr:rowOff>
    </xdr:from>
    <xdr:ext cx="184731" cy="264560"/>
    <xdr:sp macro="" textlink="">
      <xdr:nvSpPr>
        <xdr:cNvPr id="112" name="TextBox 111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112</xdr:row>
      <xdr:rowOff>190500</xdr:rowOff>
    </xdr:from>
    <xdr:ext cx="184731" cy="264560"/>
    <xdr:sp macro="" textlink="">
      <xdr:nvSpPr>
        <xdr:cNvPr id="113" name="TextBox 112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113</xdr:row>
      <xdr:rowOff>190500</xdr:rowOff>
    </xdr:from>
    <xdr:ext cx="184731" cy="264560"/>
    <xdr:sp macro="" textlink="">
      <xdr:nvSpPr>
        <xdr:cNvPr id="114" name="TextBox 113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114</xdr:row>
      <xdr:rowOff>190500</xdr:rowOff>
    </xdr:from>
    <xdr:ext cx="184731" cy="264560"/>
    <xdr:sp macro="" textlink="">
      <xdr:nvSpPr>
        <xdr:cNvPr id="115" name="TextBox 114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115</xdr:row>
      <xdr:rowOff>190500</xdr:rowOff>
    </xdr:from>
    <xdr:ext cx="184731" cy="264560"/>
    <xdr:sp macro="" textlink="">
      <xdr:nvSpPr>
        <xdr:cNvPr id="116" name="TextBox 115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116</xdr:row>
      <xdr:rowOff>190500</xdr:rowOff>
    </xdr:from>
    <xdr:ext cx="184731" cy="264560"/>
    <xdr:sp macro="" textlink="">
      <xdr:nvSpPr>
        <xdr:cNvPr id="117" name="TextBox 116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117</xdr:row>
      <xdr:rowOff>190500</xdr:rowOff>
    </xdr:from>
    <xdr:ext cx="184731" cy="264560"/>
    <xdr:sp macro="" textlink="">
      <xdr:nvSpPr>
        <xdr:cNvPr id="118" name="TextBox 117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118</xdr:row>
      <xdr:rowOff>190500</xdr:rowOff>
    </xdr:from>
    <xdr:ext cx="184731" cy="264560"/>
    <xdr:sp macro="" textlink="">
      <xdr:nvSpPr>
        <xdr:cNvPr id="119" name="TextBox 118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119</xdr:row>
      <xdr:rowOff>190500</xdr:rowOff>
    </xdr:from>
    <xdr:ext cx="184731" cy="264560"/>
    <xdr:sp macro="" textlink="">
      <xdr:nvSpPr>
        <xdr:cNvPr id="120" name="TextBox 119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120</xdr:row>
      <xdr:rowOff>190500</xdr:rowOff>
    </xdr:from>
    <xdr:ext cx="184731" cy="264560"/>
    <xdr:sp macro="" textlink="">
      <xdr:nvSpPr>
        <xdr:cNvPr id="121" name="TextBox 120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121</xdr:row>
      <xdr:rowOff>190500</xdr:rowOff>
    </xdr:from>
    <xdr:ext cx="184731" cy="264560"/>
    <xdr:sp macro="" textlink="">
      <xdr:nvSpPr>
        <xdr:cNvPr id="122" name="TextBox 121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122</xdr:row>
      <xdr:rowOff>190500</xdr:rowOff>
    </xdr:from>
    <xdr:ext cx="184731" cy="264560"/>
    <xdr:sp macro="" textlink="">
      <xdr:nvSpPr>
        <xdr:cNvPr id="123" name="TextBox 122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123</xdr:row>
      <xdr:rowOff>190500</xdr:rowOff>
    </xdr:from>
    <xdr:ext cx="184731" cy="264560"/>
    <xdr:sp macro="" textlink="">
      <xdr:nvSpPr>
        <xdr:cNvPr id="124" name="TextBox 123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124</xdr:row>
      <xdr:rowOff>190500</xdr:rowOff>
    </xdr:from>
    <xdr:ext cx="184731" cy="264560"/>
    <xdr:sp macro="" textlink="">
      <xdr:nvSpPr>
        <xdr:cNvPr id="125" name="TextBox 124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125</xdr:row>
      <xdr:rowOff>190500</xdr:rowOff>
    </xdr:from>
    <xdr:ext cx="184731" cy="264560"/>
    <xdr:sp macro="" textlink="">
      <xdr:nvSpPr>
        <xdr:cNvPr id="126" name="TextBox 125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126</xdr:row>
      <xdr:rowOff>190500</xdr:rowOff>
    </xdr:from>
    <xdr:ext cx="184731" cy="264560"/>
    <xdr:sp macro="" textlink="">
      <xdr:nvSpPr>
        <xdr:cNvPr id="127" name="TextBox 126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127</xdr:row>
      <xdr:rowOff>190500</xdr:rowOff>
    </xdr:from>
    <xdr:ext cx="184731" cy="264560"/>
    <xdr:sp macro="" textlink="">
      <xdr:nvSpPr>
        <xdr:cNvPr id="128" name="TextBox 127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128</xdr:row>
      <xdr:rowOff>190500</xdr:rowOff>
    </xdr:from>
    <xdr:ext cx="184731" cy="264560"/>
    <xdr:sp macro="" textlink="">
      <xdr:nvSpPr>
        <xdr:cNvPr id="129" name="TextBox 128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129</xdr:row>
      <xdr:rowOff>190500</xdr:rowOff>
    </xdr:from>
    <xdr:ext cx="184731" cy="264560"/>
    <xdr:sp macro="" textlink="">
      <xdr:nvSpPr>
        <xdr:cNvPr id="130" name="TextBox 129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130</xdr:row>
      <xdr:rowOff>190500</xdr:rowOff>
    </xdr:from>
    <xdr:ext cx="184731" cy="264560"/>
    <xdr:sp macro="" textlink="">
      <xdr:nvSpPr>
        <xdr:cNvPr id="131" name="TextBox 130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131</xdr:row>
      <xdr:rowOff>190500</xdr:rowOff>
    </xdr:from>
    <xdr:ext cx="184731" cy="264560"/>
    <xdr:sp macro="" textlink="">
      <xdr:nvSpPr>
        <xdr:cNvPr id="132" name="TextBox 131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132</xdr:row>
      <xdr:rowOff>190500</xdr:rowOff>
    </xdr:from>
    <xdr:ext cx="184731" cy="264560"/>
    <xdr:sp macro="" textlink="">
      <xdr:nvSpPr>
        <xdr:cNvPr id="133" name="TextBox 132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133</xdr:row>
      <xdr:rowOff>190500</xdr:rowOff>
    </xdr:from>
    <xdr:ext cx="184731" cy="264560"/>
    <xdr:sp macro="" textlink="">
      <xdr:nvSpPr>
        <xdr:cNvPr id="134" name="TextBox 133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134</xdr:row>
      <xdr:rowOff>190500</xdr:rowOff>
    </xdr:from>
    <xdr:ext cx="184731" cy="264560"/>
    <xdr:sp macro="" textlink="">
      <xdr:nvSpPr>
        <xdr:cNvPr id="135" name="TextBox 134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135</xdr:row>
      <xdr:rowOff>190500</xdr:rowOff>
    </xdr:from>
    <xdr:ext cx="184731" cy="264560"/>
    <xdr:sp macro="" textlink="">
      <xdr:nvSpPr>
        <xdr:cNvPr id="136" name="TextBox 135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136</xdr:row>
      <xdr:rowOff>190500</xdr:rowOff>
    </xdr:from>
    <xdr:ext cx="184731" cy="264560"/>
    <xdr:sp macro="" textlink="">
      <xdr:nvSpPr>
        <xdr:cNvPr id="137" name="TextBox 136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137</xdr:row>
      <xdr:rowOff>190500</xdr:rowOff>
    </xdr:from>
    <xdr:ext cx="184731" cy="264560"/>
    <xdr:sp macro="" textlink="">
      <xdr:nvSpPr>
        <xdr:cNvPr id="138" name="TextBox 137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138</xdr:row>
      <xdr:rowOff>190500</xdr:rowOff>
    </xdr:from>
    <xdr:ext cx="184731" cy="264560"/>
    <xdr:sp macro="" textlink="">
      <xdr:nvSpPr>
        <xdr:cNvPr id="139" name="TextBox 138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139</xdr:row>
      <xdr:rowOff>190500</xdr:rowOff>
    </xdr:from>
    <xdr:ext cx="184731" cy="264560"/>
    <xdr:sp macro="" textlink="">
      <xdr:nvSpPr>
        <xdr:cNvPr id="140" name="TextBox 139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140</xdr:row>
      <xdr:rowOff>190500</xdr:rowOff>
    </xdr:from>
    <xdr:ext cx="184731" cy="264560"/>
    <xdr:sp macro="" textlink="">
      <xdr:nvSpPr>
        <xdr:cNvPr id="141" name="TextBox 140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141</xdr:row>
      <xdr:rowOff>190500</xdr:rowOff>
    </xdr:from>
    <xdr:ext cx="184731" cy="264560"/>
    <xdr:sp macro="" textlink="">
      <xdr:nvSpPr>
        <xdr:cNvPr id="142" name="TextBox 141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142</xdr:row>
      <xdr:rowOff>190500</xdr:rowOff>
    </xdr:from>
    <xdr:ext cx="184731" cy="264560"/>
    <xdr:sp macro="" textlink="">
      <xdr:nvSpPr>
        <xdr:cNvPr id="143" name="TextBox 142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143</xdr:row>
      <xdr:rowOff>190500</xdr:rowOff>
    </xdr:from>
    <xdr:ext cx="184731" cy="264560"/>
    <xdr:sp macro="" textlink="">
      <xdr:nvSpPr>
        <xdr:cNvPr id="144" name="TextBox 143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144</xdr:row>
      <xdr:rowOff>190500</xdr:rowOff>
    </xdr:from>
    <xdr:ext cx="184731" cy="264560"/>
    <xdr:sp macro="" textlink="">
      <xdr:nvSpPr>
        <xdr:cNvPr id="145" name="TextBox 144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145</xdr:row>
      <xdr:rowOff>190500</xdr:rowOff>
    </xdr:from>
    <xdr:ext cx="184731" cy="264560"/>
    <xdr:sp macro="" textlink="">
      <xdr:nvSpPr>
        <xdr:cNvPr id="146" name="TextBox 145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146</xdr:row>
      <xdr:rowOff>190500</xdr:rowOff>
    </xdr:from>
    <xdr:ext cx="184731" cy="264560"/>
    <xdr:sp macro="" textlink="">
      <xdr:nvSpPr>
        <xdr:cNvPr id="147" name="TextBox 146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147</xdr:row>
      <xdr:rowOff>190500</xdr:rowOff>
    </xdr:from>
    <xdr:ext cx="184731" cy="264560"/>
    <xdr:sp macro="" textlink="">
      <xdr:nvSpPr>
        <xdr:cNvPr id="148" name="TextBox 147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148</xdr:row>
      <xdr:rowOff>190500</xdr:rowOff>
    </xdr:from>
    <xdr:ext cx="184731" cy="264560"/>
    <xdr:sp macro="" textlink="">
      <xdr:nvSpPr>
        <xdr:cNvPr id="149" name="TextBox 148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149</xdr:row>
      <xdr:rowOff>190500</xdr:rowOff>
    </xdr:from>
    <xdr:ext cx="184731" cy="264560"/>
    <xdr:sp macro="" textlink="">
      <xdr:nvSpPr>
        <xdr:cNvPr id="150" name="TextBox 149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150</xdr:row>
      <xdr:rowOff>190500</xdr:rowOff>
    </xdr:from>
    <xdr:ext cx="184731" cy="264560"/>
    <xdr:sp macro="" textlink="">
      <xdr:nvSpPr>
        <xdr:cNvPr id="151" name="TextBox 150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151</xdr:row>
      <xdr:rowOff>190500</xdr:rowOff>
    </xdr:from>
    <xdr:ext cx="184731" cy="264560"/>
    <xdr:sp macro="" textlink="">
      <xdr:nvSpPr>
        <xdr:cNvPr id="152" name="TextBox 151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152</xdr:row>
      <xdr:rowOff>190500</xdr:rowOff>
    </xdr:from>
    <xdr:ext cx="184731" cy="264560"/>
    <xdr:sp macro="" textlink="">
      <xdr:nvSpPr>
        <xdr:cNvPr id="153" name="TextBox 152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153</xdr:row>
      <xdr:rowOff>190500</xdr:rowOff>
    </xdr:from>
    <xdr:ext cx="184731" cy="264560"/>
    <xdr:sp macro="" textlink="">
      <xdr:nvSpPr>
        <xdr:cNvPr id="154" name="TextBox 153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154</xdr:row>
      <xdr:rowOff>190500</xdr:rowOff>
    </xdr:from>
    <xdr:ext cx="184731" cy="264560"/>
    <xdr:sp macro="" textlink="">
      <xdr:nvSpPr>
        <xdr:cNvPr id="155" name="TextBox 154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155</xdr:row>
      <xdr:rowOff>190500</xdr:rowOff>
    </xdr:from>
    <xdr:ext cx="184731" cy="264560"/>
    <xdr:sp macro="" textlink="">
      <xdr:nvSpPr>
        <xdr:cNvPr id="156" name="TextBox 155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156</xdr:row>
      <xdr:rowOff>190500</xdr:rowOff>
    </xdr:from>
    <xdr:ext cx="184731" cy="264560"/>
    <xdr:sp macro="" textlink="">
      <xdr:nvSpPr>
        <xdr:cNvPr id="157" name="TextBox 156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157</xdr:row>
      <xdr:rowOff>190500</xdr:rowOff>
    </xdr:from>
    <xdr:ext cx="184731" cy="264560"/>
    <xdr:sp macro="" textlink="">
      <xdr:nvSpPr>
        <xdr:cNvPr id="158" name="TextBox 157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158</xdr:row>
      <xdr:rowOff>190500</xdr:rowOff>
    </xdr:from>
    <xdr:ext cx="184731" cy="264560"/>
    <xdr:sp macro="" textlink="">
      <xdr:nvSpPr>
        <xdr:cNvPr id="159" name="TextBox 158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159</xdr:row>
      <xdr:rowOff>190500</xdr:rowOff>
    </xdr:from>
    <xdr:ext cx="184731" cy="264560"/>
    <xdr:sp macro="" textlink="">
      <xdr:nvSpPr>
        <xdr:cNvPr id="160" name="TextBox 159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160</xdr:row>
      <xdr:rowOff>190500</xdr:rowOff>
    </xdr:from>
    <xdr:ext cx="184731" cy="264560"/>
    <xdr:sp macro="" textlink="">
      <xdr:nvSpPr>
        <xdr:cNvPr id="161" name="TextBox 160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161</xdr:row>
      <xdr:rowOff>190500</xdr:rowOff>
    </xdr:from>
    <xdr:ext cx="184731" cy="264560"/>
    <xdr:sp macro="" textlink="">
      <xdr:nvSpPr>
        <xdr:cNvPr id="162" name="TextBox 161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162</xdr:row>
      <xdr:rowOff>190500</xdr:rowOff>
    </xdr:from>
    <xdr:ext cx="184731" cy="264560"/>
    <xdr:sp macro="" textlink="">
      <xdr:nvSpPr>
        <xdr:cNvPr id="163" name="TextBox 162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163</xdr:row>
      <xdr:rowOff>190500</xdr:rowOff>
    </xdr:from>
    <xdr:ext cx="184731" cy="264560"/>
    <xdr:sp macro="" textlink="">
      <xdr:nvSpPr>
        <xdr:cNvPr id="164" name="TextBox 163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164</xdr:row>
      <xdr:rowOff>190500</xdr:rowOff>
    </xdr:from>
    <xdr:ext cx="184731" cy="264560"/>
    <xdr:sp macro="" textlink="">
      <xdr:nvSpPr>
        <xdr:cNvPr id="165" name="TextBox 164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165</xdr:row>
      <xdr:rowOff>190500</xdr:rowOff>
    </xdr:from>
    <xdr:ext cx="184731" cy="264560"/>
    <xdr:sp macro="" textlink="">
      <xdr:nvSpPr>
        <xdr:cNvPr id="166" name="TextBox 165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166</xdr:row>
      <xdr:rowOff>190500</xdr:rowOff>
    </xdr:from>
    <xdr:ext cx="184731" cy="264560"/>
    <xdr:sp macro="" textlink="">
      <xdr:nvSpPr>
        <xdr:cNvPr id="167" name="TextBox 166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167</xdr:row>
      <xdr:rowOff>190500</xdr:rowOff>
    </xdr:from>
    <xdr:ext cx="184731" cy="264560"/>
    <xdr:sp macro="" textlink="">
      <xdr:nvSpPr>
        <xdr:cNvPr id="168" name="TextBox 167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168</xdr:row>
      <xdr:rowOff>190500</xdr:rowOff>
    </xdr:from>
    <xdr:ext cx="184731" cy="264560"/>
    <xdr:sp macro="" textlink="">
      <xdr:nvSpPr>
        <xdr:cNvPr id="169" name="TextBox 168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169</xdr:row>
      <xdr:rowOff>190500</xdr:rowOff>
    </xdr:from>
    <xdr:ext cx="184731" cy="264560"/>
    <xdr:sp macro="" textlink="">
      <xdr:nvSpPr>
        <xdr:cNvPr id="170" name="TextBox 169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170</xdr:row>
      <xdr:rowOff>190500</xdr:rowOff>
    </xdr:from>
    <xdr:ext cx="184731" cy="264560"/>
    <xdr:sp macro="" textlink="">
      <xdr:nvSpPr>
        <xdr:cNvPr id="171" name="TextBox 170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171</xdr:row>
      <xdr:rowOff>190500</xdr:rowOff>
    </xdr:from>
    <xdr:ext cx="184731" cy="264560"/>
    <xdr:sp macro="" textlink="">
      <xdr:nvSpPr>
        <xdr:cNvPr id="172" name="TextBox 171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172</xdr:row>
      <xdr:rowOff>190500</xdr:rowOff>
    </xdr:from>
    <xdr:ext cx="184731" cy="264560"/>
    <xdr:sp macro="" textlink="">
      <xdr:nvSpPr>
        <xdr:cNvPr id="173" name="TextBox 172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173</xdr:row>
      <xdr:rowOff>190500</xdr:rowOff>
    </xdr:from>
    <xdr:ext cx="184731" cy="264560"/>
    <xdr:sp macro="" textlink="">
      <xdr:nvSpPr>
        <xdr:cNvPr id="174" name="TextBox 173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174</xdr:row>
      <xdr:rowOff>190500</xdr:rowOff>
    </xdr:from>
    <xdr:ext cx="184731" cy="264560"/>
    <xdr:sp macro="" textlink="">
      <xdr:nvSpPr>
        <xdr:cNvPr id="175" name="TextBox 174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175</xdr:row>
      <xdr:rowOff>190500</xdr:rowOff>
    </xdr:from>
    <xdr:ext cx="184731" cy="264560"/>
    <xdr:sp macro="" textlink="">
      <xdr:nvSpPr>
        <xdr:cNvPr id="176" name="TextBox 175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176</xdr:row>
      <xdr:rowOff>190500</xdr:rowOff>
    </xdr:from>
    <xdr:ext cx="184731" cy="264560"/>
    <xdr:sp macro="" textlink="">
      <xdr:nvSpPr>
        <xdr:cNvPr id="177" name="TextBox 176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177</xdr:row>
      <xdr:rowOff>190500</xdr:rowOff>
    </xdr:from>
    <xdr:ext cx="184731" cy="264560"/>
    <xdr:sp macro="" textlink="">
      <xdr:nvSpPr>
        <xdr:cNvPr id="178" name="TextBox 177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178</xdr:row>
      <xdr:rowOff>190500</xdr:rowOff>
    </xdr:from>
    <xdr:ext cx="184731" cy="264560"/>
    <xdr:sp macro="" textlink="">
      <xdr:nvSpPr>
        <xdr:cNvPr id="179" name="TextBox 178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179</xdr:row>
      <xdr:rowOff>190500</xdr:rowOff>
    </xdr:from>
    <xdr:ext cx="184731" cy="264560"/>
    <xdr:sp macro="" textlink="">
      <xdr:nvSpPr>
        <xdr:cNvPr id="180" name="TextBox 179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180</xdr:row>
      <xdr:rowOff>190500</xdr:rowOff>
    </xdr:from>
    <xdr:ext cx="184731" cy="264560"/>
    <xdr:sp macro="" textlink="">
      <xdr:nvSpPr>
        <xdr:cNvPr id="181" name="TextBox 180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181</xdr:row>
      <xdr:rowOff>190500</xdr:rowOff>
    </xdr:from>
    <xdr:ext cx="184731" cy="264560"/>
    <xdr:sp macro="" textlink="">
      <xdr:nvSpPr>
        <xdr:cNvPr id="182" name="TextBox 181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182</xdr:row>
      <xdr:rowOff>190500</xdr:rowOff>
    </xdr:from>
    <xdr:ext cx="184731" cy="264560"/>
    <xdr:sp macro="" textlink="">
      <xdr:nvSpPr>
        <xdr:cNvPr id="183" name="TextBox 182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183</xdr:row>
      <xdr:rowOff>190500</xdr:rowOff>
    </xdr:from>
    <xdr:ext cx="184731" cy="264560"/>
    <xdr:sp macro="" textlink="">
      <xdr:nvSpPr>
        <xdr:cNvPr id="184" name="TextBox 183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184</xdr:row>
      <xdr:rowOff>190500</xdr:rowOff>
    </xdr:from>
    <xdr:ext cx="184731" cy="264560"/>
    <xdr:sp macro="" textlink="">
      <xdr:nvSpPr>
        <xdr:cNvPr id="185" name="TextBox 184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185</xdr:row>
      <xdr:rowOff>190500</xdr:rowOff>
    </xdr:from>
    <xdr:ext cx="184731" cy="264560"/>
    <xdr:sp macro="" textlink="">
      <xdr:nvSpPr>
        <xdr:cNvPr id="186" name="TextBox 185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186</xdr:row>
      <xdr:rowOff>190500</xdr:rowOff>
    </xdr:from>
    <xdr:ext cx="184731" cy="264560"/>
    <xdr:sp macro="" textlink="">
      <xdr:nvSpPr>
        <xdr:cNvPr id="187" name="TextBox 186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187</xdr:row>
      <xdr:rowOff>190500</xdr:rowOff>
    </xdr:from>
    <xdr:ext cx="184731" cy="264560"/>
    <xdr:sp macro="" textlink="">
      <xdr:nvSpPr>
        <xdr:cNvPr id="188" name="TextBox 187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188</xdr:row>
      <xdr:rowOff>190500</xdr:rowOff>
    </xdr:from>
    <xdr:ext cx="184731" cy="264560"/>
    <xdr:sp macro="" textlink="">
      <xdr:nvSpPr>
        <xdr:cNvPr id="189" name="TextBox 188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189</xdr:row>
      <xdr:rowOff>190500</xdr:rowOff>
    </xdr:from>
    <xdr:ext cx="184731" cy="264560"/>
    <xdr:sp macro="" textlink="">
      <xdr:nvSpPr>
        <xdr:cNvPr id="190" name="TextBox 189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190</xdr:row>
      <xdr:rowOff>190500</xdr:rowOff>
    </xdr:from>
    <xdr:ext cx="184731" cy="264560"/>
    <xdr:sp macro="" textlink="">
      <xdr:nvSpPr>
        <xdr:cNvPr id="191" name="TextBox 190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191</xdr:row>
      <xdr:rowOff>190500</xdr:rowOff>
    </xdr:from>
    <xdr:ext cx="184731" cy="264560"/>
    <xdr:sp macro="" textlink="">
      <xdr:nvSpPr>
        <xdr:cNvPr id="192" name="TextBox 191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192</xdr:row>
      <xdr:rowOff>190500</xdr:rowOff>
    </xdr:from>
    <xdr:ext cx="184731" cy="264560"/>
    <xdr:sp macro="" textlink="">
      <xdr:nvSpPr>
        <xdr:cNvPr id="193" name="TextBox 192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193</xdr:row>
      <xdr:rowOff>190500</xdr:rowOff>
    </xdr:from>
    <xdr:ext cx="184731" cy="264560"/>
    <xdr:sp macro="" textlink="">
      <xdr:nvSpPr>
        <xdr:cNvPr id="194" name="TextBox 193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194</xdr:row>
      <xdr:rowOff>190500</xdr:rowOff>
    </xdr:from>
    <xdr:ext cx="184731" cy="264560"/>
    <xdr:sp macro="" textlink="">
      <xdr:nvSpPr>
        <xdr:cNvPr id="195" name="TextBox 194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195</xdr:row>
      <xdr:rowOff>190500</xdr:rowOff>
    </xdr:from>
    <xdr:ext cx="184731" cy="264560"/>
    <xdr:sp macro="" textlink="">
      <xdr:nvSpPr>
        <xdr:cNvPr id="196" name="TextBox 195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196</xdr:row>
      <xdr:rowOff>190500</xdr:rowOff>
    </xdr:from>
    <xdr:ext cx="184731" cy="264560"/>
    <xdr:sp macro="" textlink="">
      <xdr:nvSpPr>
        <xdr:cNvPr id="197" name="TextBox 196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197</xdr:row>
      <xdr:rowOff>190500</xdr:rowOff>
    </xdr:from>
    <xdr:ext cx="184731" cy="264560"/>
    <xdr:sp macro="" textlink="">
      <xdr:nvSpPr>
        <xdr:cNvPr id="198" name="TextBox 197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198</xdr:row>
      <xdr:rowOff>190500</xdr:rowOff>
    </xdr:from>
    <xdr:ext cx="184731" cy="264560"/>
    <xdr:sp macro="" textlink="">
      <xdr:nvSpPr>
        <xdr:cNvPr id="199" name="TextBox 198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199</xdr:row>
      <xdr:rowOff>190500</xdr:rowOff>
    </xdr:from>
    <xdr:ext cx="184731" cy="264560"/>
    <xdr:sp macro="" textlink="">
      <xdr:nvSpPr>
        <xdr:cNvPr id="200" name="TextBox 199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200</xdr:row>
      <xdr:rowOff>190500</xdr:rowOff>
    </xdr:from>
    <xdr:ext cx="184731" cy="264560"/>
    <xdr:sp macro="" textlink="">
      <xdr:nvSpPr>
        <xdr:cNvPr id="201" name="TextBox 200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201</xdr:row>
      <xdr:rowOff>190500</xdr:rowOff>
    </xdr:from>
    <xdr:ext cx="184731" cy="264560"/>
    <xdr:sp macro="" textlink="">
      <xdr:nvSpPr>
        <xdr:cNvPr id="202" name="TextBox 201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202</xdr:row>
      <xdr:rowOff>190500</xdr:rowOff>
    </xdr:from>
    <xdr:ext cx="184731" cy="264560"/>
    <xdr:sp macro="" textlink="">
      <xdr:nvSpPr>
        <xdr:cNvPr id="203" name="TextBox 202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203</xdr:row>
      <xdr:rowOff>190500</xdr:rowOff>
    </xdr:from>
    <xdr:ext cx="184731" cy="264560"/>
    <xdr:sp macro="" textlink="">
      <xdr:nvSpPr>
        <xdr:cNvPr id="204" name="TextBox 203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204</xdr:row>
      <xdr:rowOff>190500</xdr:rowOff>
    </xdr:from>
    <xdr:ext cx="184731" cy="264560"/>
    <xdr:sp macro="" textlink="">
      <xdr:nvSpPr>
        <xdr:cNvPr id="205" name="TextBox 204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205</xdr:row>
      <xdr:rowOff>190500</xdr:rowOff>
    </xdr:from>
    <xdr:ext cx="184731" cy="264560"/>
    <xdr:sp macro="" textlink="">
      <xdr:nvSpPr>
        <xdr:cNvPr id="206" name="TextBox 205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206</xdr:row>
      <xdr:rowOff>190500</xdr:rowOff>
    </xdr:from>
    <xdr:ext cx="184731" cy="264560"/>
    <xdr:sp macro="" textlink="">
      <xdr:nvSpPr>
        <xdr:cNvPr id="207" name="TextBox 206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207</xdr:row>
      <xdr:rowOff>190500</xdr:rowOff>
    </xdr:from>
    <xdr:ext cx="184731" cy="264560"/>
    <xdr:sp macro="" textlink="">
      <xdr:nvSpPr>
        <xdr:cNvPr id="208" name="TextBox 207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208</xdr:row>
      <xdr:rowOff>190500</xdr:rowOff>
    </xdr:from>
    <xdr:ext cx="184731" cy="264560"/>
    <xdr:sp macro="" textlink="">
      <xdr:nvSpPr>
        <xdr:cNvPr id="209" name="TextBox 208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209</xdr:row>
      <xdr:rowOff>190500</xdr:rowOff>
    </xdr:from>
    <xdr:ext cx="184731" cy="264560"/>
    <xdr:sp macro="" textlink="">
      <xdr:nvSpPr>
        <xdr:cNvPr id="210" name="TextBox 209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210</xdr:row>
      <xdr:rowOff>190500</xdr:rowOff>
    </xdr:from>
    <xdr:ext cx="184731" cy="264560"/>
    <xdr:sp macro="" textlink="">
      <xdr:nvSpPr>
        <xdr:cNvPr id="211" name="TextBox 210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211</xdr:row>
      <xdr:rowOff>190500</xdr:rowOff>
    </xdr:from>
    <xdr:ext cx="184731" cy="264560"/>
    <xdr:sp macro="" textlink="">
      <xdr:nvSpPr>
        <xdr:cNvPr id="212" name="TextBox 211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212</xdr:row>
      <xdr:rowOff>190500</xdr:rowOff>
    </xdr:from>
    <xdr:ext cx="184731" cy="264560"/>
    <xdr:sp macro="" textlink="">
      <xdr:nvSpPr>
        <xdr:cNvPr id="213" name="TextBox 212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213</xdr:row>
      <xdr:rowOff>190500</xdr:rowOff>
    </xdr:from>
    <xdr:ext cx="184731" cy="264560"/>
    <xdr:sp macro="" textlink="">
      <xdr:nvSpPr>
        <xdr:cNvPr id="214" name="TextBox 213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214</xdr:row>
      <xdr:rowOff>190500</xdr:rowOff>
    </xdr:from>
    <xdr:ext cx="184731" cy="264560"/>
    <xdr:sp macro="" textlink="">
      <xdr:nvSpPr>
        <xdr:cNvPr id="215" name="TextBox 214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215</xdr:row>
      <xdr:rowOff>190500</xdr:rowOff>
    </xdr:from>
    <xdr:ext cx="184731" cy="264560"/>
    <xdr:sp macro="" textlink="">
      <xdr:nvSpPr>
        <xdr:cNvPr id="216" name="TextBox 215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216</xdr:row>
      <xdr:rowOff>190500</xdr:rowOff>
    </xdr:from>
    <xdr:ext cx="184731" cy="264560"/>
    <xdr:sp macro="" textlink="">
      <xdr:nvSpPr>
        <xdr:cNvPr id="217" name="TextBox 216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217</xdr:row>
      <xdr:rowOff>190500</xdr:rowOff>
    </xdr:from>
    <xdr:ext cx="184731" cy="264560"/>
    <xdr:sp macro="" textlink="">
      <xdr:nvSpPr>
        <xdr:cNvPr id="218" name="TextBox 217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218</xdr:row>
      <xdr:rowOff>190500</xdr:rowOff>
    </xdr:from>
    <xdr:ext cx="184731" cy="264560"/>
    <xdr:sp macro="" textlink="">
      <xdr:nvSpPr>
        <xdr:cNvPr id="219" name="TextBox 218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219</xdr:row>
      <xdr:rowOff>190500</xdr:rowOff>
    </xdr:from>
    <xdr:ext cx="184731" cy="264560"/>
    <xdr:sp macro="" textlink="">
      <xdr:nvSpPr>
        <xdr:cNvPr id="220" name="TextBox 219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220</xdr:row>
      <xdr:rowOff>190500</xdr:rowOff>
    </xdr:from>
    <xdr:ext cx="184731" cy="264560"/>
    <xdr:sp macro="" textlink="">
      <xdr:nvSpPr>
        <xdr:cNvPr id="221" name="TextBox 220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221</xdr:row>
      <xdr:rowOff>190500</xdr:rowOff>
    </xdr:from>
    <xdr:ext cx="184731" cy="264560"/>
    <xdr:sp macro="" textlink="">
      <xdr:nvSpPr>
        <xdr:cNvPr id="222" name="TextBox 221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222</xdr:row>
      <xdr:rowOff>190500</xdr:rowOff>
    </xdr:from>
    <xdr:ext cx="184731" cy="264560"/>
    <xdr:sp macro="" textlink="">
      <xdr:nvSpPr>
        <xdr:cNvPr id="223" name="TextBox 222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223</xdr:row>
      <xdr:rowOff>190500</xdr:rowOff>
    </xdr:from>
    <xdr:ext cx="184731" cy="264560"/>
    <xdr:sp macro="" textlink="">
      <xdr:nvSpPr>
        <xdr:cNvPr id="224" name="TextBox 223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224</xdr:row>
      <xdr:rowOff>190500</xdr:rowOff>
    </xdr:from>
    <xdr:ext cx="184731" cy="264560"/>
    <xdr:sp macro="" textlink="">
      <xdr:nvSpPr>
        <xdr:cNvPr id="225" name="TextBox 224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225</xdr:row>
      <xdr:rowOff>190500</xdr:rowOff>
    </xdr:from>
    <xdr:ext cx="184731" cy="264560"/>
    <xdr:sp macro="" textlink="">
      <xdr:nvSpPr>
        <xdr:cNvPr id="226" name="TextBox 225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226</xdr:row>
      <xdr:rowOff>190500</xdr:rowOff>
    </xdr:from>
    <xdr:ext cx="184731" cy="264560"/>
    <xdr:sp macro="" textlink="">
      <xdr:nvSpPr>
        <xdr:cNvPr id="227" name="TextBox 226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227</xdr:row>
      <xdr:rowOff>190500</xdr:rowOff>
    </xdr:from>
    <xdr:ext cx="184731" cy="264560"/>
    <xdr:sp macro="" textlink="">
      <xdr:nvSpPr>
        <xdr:cNvPr id="228" name="TextBox 227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228</xdr:row>
      <xdr:rowOff>190500</xdr:rowOff>
    </xdr:from>
    <xdr:ext cx="184731" cy="264560"/>
    <xdr:sp macro="" textlink="">
      <xdr:nvSpPr>
        <xdr:cNvPr id="229" name="TextBox 228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229</xdr:row>
      <xdr:rowOff>190500</xdr:rowOff>
    </xdr:from>
    <xdr:ext cx="184731" cy="264560"/>
    <xdr:sp macro="" textlink="">
      <xdr:nvSpPr>
        <xdr:cNvPr id="230" name="TextBox 229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230</xdr:row>
      <xdr:rowOff>190500</xdr:rowOff>
    </xdr:from>
    <xdr:ext cx="184731" cy="264560"/>
    <xdr:sp macro="" textlink="">
      <xdr:nvSpPr>
        <xdr:cNvPr id="231" name="TextBox 230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231</xdr:row>
      <xdr:rowOff>190500</xdr:rowOff>
    </xdr:from>
    <xdr:ext cx="184731" cy="264560"/>
    <xdr:sp macro="" textlink="">
      <xdr:nvSpPr>
        <xdr:cNvPr id="232" name="TextBox 231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232</xdr:row>
      <xdr:rowOff>190500</xdr:rowOff>
    </xdr:from>
    <xdr:ext cx="184731" cy="264560"/>
    <xdr:sp macro="" textlink="">
      <xdr:nvSpPr>
        <xdr:cNvPr id="233" name="TextBox 232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233</xdr:row>
      <xdr:rowOff>190500</xdr:rowOff>
    </xdr:from>
    <xdr:ext cx="184731" cy="264560"/>
    <xdr:sp macro="" textlink="">
      <xdr:nvSpPr>
        <xdr:cNvPr id="234" name="TextBox 233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234</xdr:row>
      <xdr:rowOff>190500</xdr:rowOff>
    </xdr:from>
    <xdr:ext cx="184731" cy="264560"/>
    <xdr:sp macro="" textlink="">
      <xdr:nvSpPr>
        <xdr:cNvPr id="235" name="TextBox 234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235</xdr:row>
      <xdr:rowOff>190500</xdr:rowOff>
    </xdr:from>
    <xdr:ext cx="184731" cy="264560"/>
    <xdr:sp macro="" textlink="">
      <xdr:nvSpPr>
        <xdr:cNvPr id="236" name="TextBox 235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236</xdr:row>
      <xdr:rowOff>190500</xdr:rowOff>
    </xdr:from>
    <xdr:ext cx="184731" cy="264560"/>
    <xdr:sp macro="" textlink="">
      <xdr:nvSpPr>
        <xdr:cNvPr id="237" name="TextBox 236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237</xdr:row>
      <xdr:rowOff>190500</xdr:rowOff>
    </xdr:from>
    <xdr:ext cx="184731" cy="264560"/>
    <xdr:sp macro="" textlink="">
      <xdr:nvSpPr>
        <xdr:cNvPr id="238" name="TextBox 237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238</xdr:row>
      <xdr:rowOff>190500</xdr:rowOff>
    </xdr:from>
    <xdr:ext cx="184731" cy="264560"/>
    <xdr:sp macro="" textlink="">
      <xdr:nvSpPr>
        <xdr:cNvPr id="239" name="TextBox 238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239</xdr:row>
      <xdr:rowOff>190500</xdr:rowOff>
    </xdr:from>
    <xdr:ext cx="184731" cy="264560"/>
    <xdr:sp macro="" textlink="">
      <xdr:nvSpPr>
        <xdr:cNvPr id="240" name="TextBox 239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240</xdr:row>
      <xdr:rowOff>190500</xdr:rowOff>
    </xdr:from>
    <xdr:ext cx="184731" cy="264560"/>
    <xdr:sp macro="" textlink="">
      <xdr:nvSpPr>
        <xdr:cNvPr id="241" name="TextBox 240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241</xdr:row>
      <xdr:rowOff>190500</xdr:rowOff>
    </xdr:from>
    <xdr:ext cx="184731" cy="264560"/>
    <xdr:sp macro="" textlink="">
      <xdr:nvSpPr>
        <xdr:cNvPr id="242" name="TextBox 241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242</xdr:row>
      <xdr:rowOff>190500</xdr:rowOff>
    </xdr:from>
    <xdr:ext cx="184731" cy="264560"/>
    <xdr:sp macro="" textlink="">
      <xdr:nvSpPr>
        <xdr:cNvPr id="243" name="TextBox 242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243</xdr:row>
      <xdr:rowOff>190500</xdr:rowOff>
    </xdr:from>
    <xdr:ext cx="184731" cy="264560"/>
    <xdr:sp macro="" textlink="">
      <xdr:nvSpPr>
        <xdr:cNvPr id="244" name="TextBox 243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244</xdr:row>
      <xdr:rowOff>190500</xdr:rowOff>
    </xdr:from>
    <xdr:ext cx="184731" cy="264560"/>
    <xdr:sp macro="" textlink="">
      <xdr:nvSpPr>
        <xdr:cNvPr id="245" name="TextBox 244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245</xdr:row>
      <xdr:rowOff>190500</xdr:rowOff>
    </xdr:from>
    <xdr:ext cx="184731" cy="264560"/>
    <xdr:sp macro="" textlink="">
      <xdr:nvSpPr>
        <xdr:cNvPr id="246" name="TextBox 245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246</xdr:row>
      <xdr:rowOff>190500</xdr:rowOff>
    </xdr:from>
    <xdr:ext cx="184731" cy="264560"/>
    <xdr:sp macro="" textlink="">
      <xdr:nvSpPr>
        <xdr:cNvPr id="247" name="TextBox 246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247</xdr:row>
      <xdr:rowOff>190500</xdr:rowOff>
    </xdr:from>
    <xdr:ext cx="184731" cy="264560"/>
    <xdr:sp macro="" textlink="">
      <xdr:nvSpPr>
        <xdr:cNvPr id="248" name="TextBox 247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248</xdr:row>
      <xdr:rowOff>190500</xdr:rowOff>
    </xdr:from>
    <xdr:ext cx="184731" cy="264560"/>
    <xdr:sp macro="" textlink="">
      <xdr:nvSpPr>
        <xdr:cNvPr id="249" name="TextBox 248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249</xdr:row>
      <xdr:rowOff>190500</xdr:rowOff>
    </xdr:from>
    <xdr:ext cx="184731" cy="264560"/>
    <xdr:sp macro="" textlink="">
      <xdr:nvSpPr>
        <xdr:cNvPr id="250" name="TextBox 249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250</xdr:row>
      <xdr:rowOff>190500</xdr:rowOff>
    </xdr:from>
    <xdr:ext cx="184731" cy="264560"/>
    <xdr:sp macro="" textlink="">
      <xdr:nvSpPr>
        <xdr:cNvPr id="251" name="TextBox 250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251</xdr:row>
      <xdr:rowOff>190500</xdr:rowOff>
    </xdr:from>
    <xdr:ext cx="184731" cy="264560"/>
    <xdr:sp macro="" textlink="">
      <xdr:nvSpPr>
        <xdr:cNvPr id="252" name="TextBox 251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252</xdr:row>
      <xdr:rowOff>190500</xdr:rowOff>
    </xdr:from>
    <xdr:ext cx="184731" cy="264560"/>
    <xdr:sp macro="" textlink="">
      <xdr:nvSpPr>
        <xdr:cNvPr id="253" name="TextBox 252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253</xdr:row>
      <xdr:rowOff>190500</xdr:rowOff>
    </xdr:from>
    <xdr:ext cx="184731" cy="264560"/>
    <xdr:sp macro="" textlink="">
      <xdr:nvSpPr>
        <xdr:cNvPr id="254" name="TextBox 253"/>
        <xdr:cNvSpPr txBox="1"/>
      </xdr:nvSpPr>
      <xdr:spPr>
        <a:xfrm>
          <a:off x="198977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254</xdr:row>
      <xdr:rowOff>190500</xdr:rowOff>
    </xdr:from>
    <xdr:ext cx="184731" cy="264560"/>
    <xdr:sp macro="" textlink="">
      <xdr:nvSpPr>
        <xdr:cNvPr id="255" name="TextBox 254"/>
        <xdr:cNvSpPr txBox="1"/>
      </xdr:nvSpPr>
      <xdr:spPr>
        <a:xfrm>
          <a:off x="198977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255</xdr:row>
      <xdr:rowOff>190500</xdr:rowOff>
    </xdr:from>
    <xdr:ext cx="184731" cy="264560"/>
    <xdr:sp macro="" textlink="">
      <xdr:nvSpPr>
        <xdr:cNvPr id="256" name="TextBox 255"/>
        <xdr:cNvSpPr txBox="1"/>
      </xdr:nvSpPr>
      <xdr:spPr>
        <a:xfrm>
          <a:off x="19897725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256</xdr:row>
      <xdr:rowOff>190500</xdr:rowOff>
    </xdr:from>
    <xdr:ext cx="184731" cy="264560"/>
    <xdr:sp macro="" textlink="">
      <xdr:nvSpPr>
        <xdr:cNvPr id="257" name="TextBox 256"/>
        <xdr:cNvSpPr txBox="1"/>
      </xdr:nvSpPr>
      <xdr:spPr>
        <a:xfrm>
          <a:off x="198977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257</xdr:row>
      <xdr:rowOff>190500</xdr:rowOff>
    </xdr:from>
    <xdr:ext cx="184731" cy="264560"/>
    <xdr:sp macro="" textlink="">
      <xdr:nvSpPr>
        <xdr:cNvPr id="258" name="TextBox 257"/>
        <xdr:cNvSpPr txBox="1"/>
      </xdr:nvSpPr>
      <xdr:spPr>
        <a:xfrm>
          <a:off x="198977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258</xdr:row>
      <xdr:rowOff>190500</xdr:rowOff>
    </xdr:from>
    <xdr:ext cx="184731" cy="264560"/>
    <xdr:sp macro="" textlink="">
      <xdr:nvSpPr>
        <xdr:cNvPr id="259" name="TextBox 258"/>
        <xdr:cNvSpPr txBox="1"/>
      </xdr:nvSpPr>
      <xdr:spPr>
        <a:xfrm>
          <a:off x="198977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259</xdr:row>
      <xdr:rowOff>190500</xdr:rowOff>
    </xdr:from>
    <xdr:ext cx="184731" cy="264560"/>
    <xdr:sp macro="" textlink="">
      <xdr:nvSpPr>
        <xdr:cNvPr id="260" name="TextBox 259"/>
        <xdr:cNvSpPr txBox="1"/>
      </xdr:nvSpPr>
      <xdr:spPr>
        <a:xfrm>
          <a:off x="19897725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40</xdr:col>
      <xdr:colOff>0</xdr:colOff>
      <xdr:row>2</xdr:row>
      <xdr:rowOff>190500</xdr:rowOff>
    </xdr:from>
    <xdr:ext cx="184731" cy="264560"/>
    <xdr:sp macro="" textlink="">
      <xdr:nvSpPr>
        <xdr:cNvPr id="3" name="TextBox 2"/>
        <xdr:cNvSpPr txBox="1"/>
      </xdr:nvSpPr>
      <xdr:spPr>
        <a:xfrm>
          <a:off x="20916900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3</xdr:row>
      <xdr:rowOff>190500</xdr:rowOff>
    </xdr:from>
    <xdr:ext cx="184731" cy="264560"/>
    <xdr:sp macro="" textlink="">
      <xdr:nvSpPr>
        <xdr:cNvPr id="4" name="TextBox 3"/>
        <xdr:cNvSpPr txBox="1"/>
      </xdr:nvSpPr>
      <xdr:spPr>
        <a:xfrm>
          <a:off x="209169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4</xdr:row>
      <xdr:rowOff>190500</xdr:rowOff>
    </xdr:from>
    <xdr:ext cx="184731" cy="264560"/>
    <xdr:sp macro="" textlink="">
      <xdr:nvSpPr>
        <xdr:cNvPr id="5" name="TextBox 4"/>
        <xdr:cNvSpPr txBox="1"/>
      </xdr:nvSpPr>
      <xdr:spPr>
        <a:xfrm>
          <a:off x="20916900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5</xdr:row>
      <xdr:rowOff>190500</xdr:rowOff>
    </xdr:from>
    <xdr:ext cx="184731" cy="264560"/>
    <xdr:sp macro="" textlink="">
      <xdr:nvSpPr>
        <xdr:cNvPr id="6" name="TextBox 5"/>
        <xdr:cNvSpPr txBox="1"/>
      </xdr:nvSpPr>
      <xdr:spPr>
        <a:xfrm>
          <a:off x="2091690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6</xdr:row>
      <xdr:rowOff>190500</xdr:rowOff>
    </xdr:from>
    <xdr:ext cx="184731" cy="264560"/>
    <xdr:sp macro="" textlink="">
      <xdr:nvSpPr>
        <xdr:cNvPr id="7" name="TextBox 6"/>
        <xdr:cNvSpPr txBox="1"/>
      </xdr:nvSpPr>
      <xdr:spPr>
        <a:xfrm>
          <a:off x="20916900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7</xdr:row>
      <xdr:rowOff>190500</xdr:rowOff>
    </xdr:from>
    <xdr:ext cx="184731" cy="264560"/>
    <xdr:sp macro="" textlink="">
      <xdr:nvSpPr>
        <xdr:cNvPr id="8" name="TextBox 7"/>
        <xdr:cNvSpPr txBox="1"/>
      </xdr:nvSpPr>
      <xdr:spPr>
        <a:xfrm>
          <a:off x="20916900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8</xdr:row>
      <xdr:rowOff>190500</xdr:rowOff>
    </xdr:from>
    <xdr:ext cx="184731" cy="264560"/>
    <xdr:sp macro="" textlink="">
      <xdr:nvSpPr>
        <xdr:cNvPr id="9" name="TextBox 8"/>
        <xdr:cNvSpPr txBox="1"/>
      </xdr:nvSpPr>
      <xdr:spPr>
        <a:xfrm>
          <a:off x="20916900" y="475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9</xdr:row>
      <xdr:rowOff>190500</xdr:rowOff>
    </xdr:from>
    <xdr:ext cx="184731" cy="264560"/>
    <xdr:sp macro="" textlink="">
      <xdr:nvSpPr>
        <xdr:cNvPr id="10" name="TextBox 9"/>
        <xdr:cNvSpPr txBox="1"/>
      </xdr:nvSpPr>
      <xdr:spPr>
        <a:xfrm>
          <a:off x="20916900" y="525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10</xdr:row>
      <xdr:rowOff>190500</xdr:rowOff>
    </xdr:from>
    <xdr:ext cx="184731" cy="264560"/>
    <xdr:sp macro="" textlink="">
      <xdr:nvSpPr>
        <xdr:cNvPr id="11" name="TextBox 10"/>
        <xdr:cNvSpPr txBox="1"/>
      </xdr:nvSpPr>
      <xdr:spPr>
        <a:xfrm>
          <a:off x="20916900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12</xdr:row>
      <xdr:rowOff>190500</xdr:rowOff>
    </xdr:from>
    <xdr:ext cx="184731" cy="264560"/>
    <xdr:sp macro="" textlink="">
      <xdr:nvSpPr>
        <xdr:cNvPr id="12" name="TextBox 11"/>
        <xdr:cNvSpPr txBox="1"/>
      </xdr:nvSpPr>
      <xdr:spPr>
        <a:xfrm>
          <a:off x="20916900" y="643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13</xdr:row>
      <xdr:rowOff>190500</xdr:rowOff>
    </xdr:from>
    <xdr:ext cx="184731" cy="264560"/>
    <xdr:sp macro="" textlink="">
      <xdr:nvSpPr>
        <xdr:cNvPr id="13" name="TextBox 12"/>
        <xdr:cNvSpPr txBox="1"/>
      </xdr:nvSpPr>
      <xdr:spPr>
        <a:xfrm>
          <a:off x="20916900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14</xdr:row>
      <xdr:rowOff>190500</xdr:rowOff>
    </xdr:from>
    <xdr:ext cx="184731" cy="264560"/>
    <xdr:sp macro="" textlink="">
      <xdr:nvSpPr>
        <xdr:cNvPr id="14" name="TextBox 13"/>
        <xdr:cNvSpPr txBox="1"/>
      </xdr:nvSpPr>
      <xdr:spPr>
        <a:xfrm>
          <a:off x="20916900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15</xdr:row>
      <xdr:rowOff>190500</xdr:rowOff>
    </xdr:from>
    <xdr:ext cx="184731" cy="264560"/>
    <xdr:sp macro="" textlink="">
      <xdr:nvSpPr>
        <xdr:cNvPr id="15" name="TextBox 14"/>
        <xdr:cNvSpPr txBox="1"/>
      </xdr:nvSpPr>
      <xdr:spPr>
        <a:xfrm>
          <a:off x="20916900" y="795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16</xdr:row>
      <xdr:rowOff>190500</xdr:rowOff>
    </xdr:from>
    <xdr:ext cx="184731" cy="264560"/>
    <xdr:sp macro="" textlink="">
      <xdr:nvSpPr>
        <xdr:cNvPr id="16" name="TextBox 15"/>
        <xdr:cNvSpPr txBox="1"/>
      </xdr:nvSpPr>
      <xdr:spPr>
        <a:xfrm>
          <a:off x="20916900" y="845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17</xdr:row>
      <xdr:rowOff>190500</xdr:rowOff>
    </xdr:from>
    <xdr:ext cx="184731" cy="264560"/>
    <xdr:sp macro="" textlink="">
      <xdr:nvSpPr>
        <xdr:cNvPr id="17" name="TextBox 16"/>
        <xdr:cNvSpPr txBox="1"/>
      </xdr:nvSpPr>
      <xdr:spPr>
        <a:xfrm>
          <a:off x="20916900" y="896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18</xdr:row>
      <xdr:rowOff>190500</xdr:rowOff>
    </xdr:from>
    <xdr:ext cx="184731" cy="264560"/>
    <xdr:sp macro="" textlink="">
      <xdr:nvSpPr>
        <xdr:cNvPr id="18" name="TextBox 17"/>
        <xdr:cNvSpPr txBox="1"/>
      </xdr:nvSpPr>
      <xdr:spPr>
        <a:xfrm>
          <a:off x="20916900" y="946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19</xdr:row>
      <xdr:rowOff>190500</xdr:rowOff>
    </xdr:from>
    <xdr:ext cx="184731" cy="264560"/>
    <xdr:sp macro="" textlink="">
      <xdr:nvSpPr>
        <xdr:cNvPr id="19" name="TextBox 18"/>
        <xdr:cNvSpPr txBox="1"/>
      </xdr:nvSpPr>
      <xdr:spPr>
        <a:xfrm>
          <a:off x="20916900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20</xdr:row>
      <xdr:rowOff>190500</xdr:rowOff>
    </xdr:from>
    <xdr:ext cx="184731" cy="264560"/>
    <xdr:sp macro="" textlink="">
      <xdr:nvSpPr>
        <xdr:cNvPr id="20" name="TextBox 19"/>
        <xdr:cNvSpPr txBox="1"/>
      </xdr:nvSpPr>
      <xdr:spPr>
        <a:xfrm>
          <a:off x="20916900" y="1047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21</xdr:row>
      <xdr:rowOff>190500</xdr:rowOff>
    </xdr:from>
    <xdr:ext cx="184731" cy="264560"/>
    <xdr:sp macro="" textlink="">
      <xdr:nvSpPr>
        <xdr:cNvPr id="21" name="TextBox 20"/>
        <xdr:cNvSpPr txBox="1"/>
      </xdr:nvSpPr>
      <xdr:spPr>
        <a:xfrm>
          <a:off x="20916900" y="1101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22</xdr:row>
      <xdr:rowOff>190500</xdr:rowOff>
    </xdr:from>
    <xdr:ext cx="184731" cy="264560"/>
    <xdr:sp macro="" textlink="">
      <xdr:nvSpPr>
        <xdr:cNvPr id="22" name="TextBox 21"/>
        <xdr:cNvSpPr txBox="1"/>
      </xdr:nvSpPr>
      <xdr:spPr>
        <a:xfrm>
          <a:off x="20916900" y="1168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23</xdr:row>
      <xdr:rowOff>190500</xdr:rowOff>
    </xdr:from>
    <xdr:ext cx="184731" cy="264560"/>
    <xdr:sp macro="" textlink="">
      <xdr:nvSpPr>
        <xdr:cNvPr id="23" name="TextBox 22"/>
        <xdr:cNvSpPr txBox="1"/>
      </xdr:nvSpPr>
      <xdr:spPr>
        <a:xfrm>
          <a:off x="20916900" y="1219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24</xdr:row>
      <xdr:rowOff>190500</xdr:rowOff>
    </xdr:from>
    <xdr:ext cx="184731" cy="264560"/>
    <xdr:sp macro="" textlink="">
      <xdr:nvSpPr>
        <xdr:cNvPr id="24" name="TextBox 23"/>
        <xdr:cNvSpPr txBox="1"/>
      </xdr:nvSpPr>
      <xdr:spPr>
        <a:xfrm>
          <a:off x="20916900" y="1286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25</xdr:row>
      <xdr:rowOff>190500</xdr:rowOff>
    </xdr:from>
    <xdr:ext cx="184731" cy="264560"/>
    <xdr:sp macro="" textlink="">
      <xdr:nvSpPr>
        <xdr:cNvPr id="25" name="TextBox 24"/>
        <xdr:cNvSpPr txBox="1"/>
      </xdr:nvSpPr>
      <xdr:spPr>
        <a:xfrm>
          <a:off x="20916900" y="1354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26</xdr:row>
      <xdr:rowOff>190500</xdr:rowOff>
    </xdr:from>
    <xdr:ext cx="184731" cy="264560"/>
    <xdr:sp macro="" textlink="">
      <xdr:nvSpPr>
        <xdr:cNvPr id="26" name="TextBox 25"/>
        <xdr:cNvSpPr txBox="1"/>
      </xdr:nvSpPr>
      <xdr:spPr>
        <a:xfrm>
          <a:off x="20916900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27</xdr:row>
      <xdr:rowOff>190500</xdr:rowOff>
    </xdr:from>
    <xdr:ext cx="184731" cy="264560"/>
    <xdr:sp macro="" textlink="">
      <xdr:nvSpPr>
        <xdr:cNvPr id="27" name="TextBox 26"/>
        <xdr:cNvSpPr txBox="1"/>
      </xdr:nvSpPr>
      <xdr:spPr>
        <a:xfrm>
          <a:off x="20916900" y="1489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28</xdr:row>
      <xdr:rowOff>190500</xdr:rowOff>
    </xdr:from>
    <xdr:ext cx="184731" cy="264560"/>
    <xdr:sp macro="" textlink="">
      <xdr:nvSpPr>
        <xdr:cNvPr id="28" name="TextBox 27"/>
        <xdr:cNvSpPr txBox="1"/>
      </xdr:nvSpPr>
      <xdr:spPr>
        <a:xfrm>
          <a:off x="20916900" y="1557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29</xdr:row>
      <xdr:rowOff>190500</xdr:rowOff>
    </xdr:from>
    <xdr:ext cx="184731" cy="264560"/>
    <xdr:sp macro="" textlink="">
      <xdr:nvSpPr>
        <xdr:cNvPr id="29" name="TextBox 28"/>
        <xdr:cNvSpPr txBox="1"/>
      </xdr:nvSpPr>
      <xdr:spPr>
        <a:xfrm>
          <a:off x="20916900" y="1624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30</xdr:row>
      <xdr:rowOff>190500</xdr:rowOff>
    </xdr:from>
    <xdr:ext cx="184731" cy="264560"/>
    <xdr:sp macro="" textlink="">
      <xdr:nvSpPr>
        <xdr:cNvPr id="30" name="TextBox 29"/>
        <xdr:cNvSpPr txBox="1"/>
      </xdr:nvSpPr>
      <xdr:spPr>
        <a:xfrm>
          <a:off x="20916900" y="1675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31</xdr:row>
      <xdr:rowOff>190500</xdr:rowOff>
    </xdr:from>
    <xdr:ext cx="184731" cy="264560"/>
    <xdr:sp macro="" textlink="">
      <xdr:nvSpPr>
        <xdr:cNvPr id="31" name="TextBox 30"/>
        <xdr:cNvSpPr txBox="1"/>
      </xdr:nvSpPr>
      <xdr:spPr>
        <a:xfrm>
          <a:off x="20916900" y="1725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32</xdr:row>
      <xdr:rowOff>190500</xdr:rowOff>
    </xdr:from>
    <xdr:ext cx="184731" cy="264560"/>
    <xdr:sp macro="" textlink="">
      <xdr:nvSpPr>
        <xdr:cNvPr id="32" name="TextBox 31"/>
        <xdr:cNvSpPr txBox="1"/>
      </xdr:nvSpPr>
      <xdr:spPr>
        <a:xfrm>
          <a:off x="20916900" y="1776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33</xdr:row>
      <xdr:rowOff>190500</xdr:rowOff>
    </xdr:from>
    <xdr:ext cx="184731" cy="264560"/>
    <xdr:sp macro="" textlink="">
      <xdr:nvSpPr>
        <xdr:cNvPr id="33" name="TextBox 32"/>
        <xdr:cNvSpPr txBox="1"/>
      </xdr:nvSpPr>
      <xdr:spPr>
        <a:xfrm>
          <a:off x="20916900" y="182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34</xdr:row>
      <xdr:rowOff>190500</xdr:rowOff>
    </xdr:from>
    <xdr:ext cx="184731" cy="264560"/>
    <xdr:sp macro="" textlink="">
      <xdr:nvSpPr>
        <xdr:cNvPr id="34" name="TextBox 33"/>
        <xdr:cNvSpPr txBox="1"/>
      </xdr:nvSpPr>
      <xdr:spPr>
        <a:xfrm>
          <a:off x="20916900" y="1877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35</xdr:row>
      <xdr:rowOff>190500</xdr:rowOff>
    </xdr:from>
    <xdr:ext cx="184731" cy="264560"/>
    <xdr:sp macro="" textlink="">
      <xdr:nvSpPr>
        <xdr:cNvPr id="35" name="TextBox 34"/>
        <xdr:cNvSpPr txBox="1"/>
      </xdr:nvSpPr>
      <xdr:spPr>
        <a:xfrm>
          <a:off x="20916900" y="1927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36</xdr:row>
      <xdr:rowOff>190500</xdr:rowOff>
    </xdr:from>
    <xdr:ext cx="184731" cy="264560"/>
    <xdr:sp macro="" textlink="">
      <xdr:nvSpPr>
        <xdr:cNvPr id="36" name="TextBox 35"/>
        <xdr:cNvSpPr txBox="1"/>
      </xdr:nvSpPr>
      <xdr:spPr>
        <a:xfrm>
          <a:off x="20916900" y="1978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37</xdr:row>
      <xdr:rowOff>190500</xdr:rowOff>
    </xdr:from>
    <xdr:ext cx="184731" cy="264560"/>
    <xdr:sp macro="" textlink="">
      <xdr:nvSpPr>
        <xdr:cNvPr id="37" name="TextBox 36"/>
        <xdr:cNvSpPr txBox="1"/>
      </xdr:nvSpPr>
      <xdr:spPr>
        <a:xfrm>
          <a:off x="20916900" y="2028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38</xdr:row>
      <xdr:rowOff>190500</xdr:rowOff>
    </xdr:from>
    <xdr:ext cx="184731" cy="264560"/>
    <xdr:sp macro="" textlink="">
      <xdr:nvSpPr>
        <xdr:cNvPr id="38" name="TextBox 37"/>
        <xdr:cNvSpPr txBox="1"/>
      </xdr:nvSpPr>
      <xdr:spPr>
        <a:xfrm>
          <a:off x="20916900" y="2079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39</xdr:row>
      <xdr:rowOff>190500</xdr:rowOff>
    </xdr:from>
    <xdr:ext cx="184731" cy="264560"/>
    <xdr:sp macro="" textlink="">
      <xdr:nvSpPr>
        <xdr:cNvPr id="39" name="TextBox 38"/>
        <xdr:cNvSpPr txBox="1"/>
      </xdr:nvSpPr>
      <xdr:spPr>
        <a:xfrm>
          <a:off x="20916900" y="2129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40</xdr:row>
      <xdr:rowOff>190500</xdr:rowOff>
    </xdr:from>
    <xdr:ext cx="184731" cy="264560"/>
    <xdr:sp macro="" textlink="">
      <xdr:nvSpPr>
        <xdr:cNvPr id="40" name="TextBox 39"/>
        <xdr:cNvSpPr txBox="1"/>
      </xdr:nvSpPr>
      <xdr:spPr>
        <a:xfrm>
          <a:off x="20916900" y="2180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43</xdr:row>
      <xdr:rowOff>190500</xdr:rowOff>
    </xdr:from>
    <xdr:ext cx="184731" cy="264560"/>
    <xdr:sp macro="" textlink="">
      <xdr:nvSpPr>
        <xdr:cNvPr id="42" name="TextBox 41"/>
        <xdr:cNvSpPr txBox="1"/>
      </xdr:nvSpPr>
      <xdr:spPr>
        <a:xfrm>
          <a:off x="20916900" y="2281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44</xdr:row>
      <xdr:rowOff>190500</xdr:rowOff>
    </xdr:from>
    <xdr:ext cx="184731" cy="264560"/>
    <xdr:sp macro="" textlink="">
      <xdr:nvSpPr>
        <xdr:cNvPr id="43" name="TextBox 42"/>
        <xdr:cNvSpPr txBox="1"/>
      </xdr:nvSpPr>
      <xdr:spPr>
        <a:xfrm>
          <a:off x="20916900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45</xdr:row>
      <xdr:rowOff>190500</xdr:rowOff>
    </xdr:from>
    <xdr:ext cx="184731" cy="264560"/>
    <xdr:sp macro="" textlink="">
      <xdr:nvSpPr>
        <xdr:cNvPr id="44" name="TextBox 43"/>
        <xdr:cNvSpPr txBox="1"/>
      </xdr:nvSpPr>
      <xdr:spPr>
        <a:xfrm>
          <a:off x="20916900" y="2382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46</xdr:row>
      <xdr:rowOff>190500</xdr:rowOff>
    </xdr:from>
    <xdr:ext cx="184731" cy="264560"/>
    <xdr:sp macro="" textlink="">
      <xdr:nvSpPr>
        <xdr:cNvPr id="45" name="TextBox 44"/>
        <xdr:cNvSpPr txBox="1"/>
      </xdr:nvSpPr>
      <xdr:spPr>
        <a:xfrm>
          <a:off x="20916900" y="2432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47</xdr:row>
      <xdr:rowOff>190500</xdr:rowOff>
    </xdr:from>
    <xdr:ext cx="184731" cy="264560"/>
    <xdr:sp macro="" textlink="">
      <xdr:nvSpPr>
        <xdr:cNvPr id="46" name="TextBox 45"/>
        <xdr:cNvSpPr txBox="1"/>
      </xdr:nvSpPr>
      <xdr:spPr>
        <a:xfrm>
          <a:off x="20916900" y="2483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48</xdr:row>
      <xdr:rowOff>190500</xdr:rowOff>
    </xdr:from>
    <xdr:ext cx="184731" cy="264560"/>
    <xdr:sp macro="" textlink="">
      <xdr:nvSpPr>
        <xdr:cNvPr id="47" name="TextBox 46"/>
        <xdr:cNvSpPr txBox="1"/>
      </xdr:nvSpPr>
      <xdr:spPr>
        <a:xfrm>
          <a:off x="20916900" y="2533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49</xdr:row>
      <xdr:rowOff>190500</xdr:rowOff>
    </xdr:from>
    <xdr:ext cx="184731" cy="264560"/>
    <xdr:sp macro="" textlink="">
      <xdr:nvSpPr>
        <xdr:cNvPr id="48" name="TextBox 47"/>
        <xdr:cNvSpPr txBox="1"/>
      </xdr:nvSpPr>
      <xdr:spPr>
        <a:xfrm>
          <a:off x="20916900" y="2584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51</xdr:row>
      <xdr:rowOff>190500</xdr:rowOff>
    </xdr:from>
    <xdr:ext cx="184731" cy="264560"/>
    <xdr:sp macro="" textlink="">
      <xdr:nvSpPr>
        <xdr:cNvPr id="49" name="TextBox 48"/>
        <xdr:cNvSpPr txBox="1"/>
      </xdr:nvSpPr>
      <xdr:spPr>
        <a:xfrm>
          <a:off x="20916900" y="2634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52</xdr:row>
      <xdr:rowOff>190500</xdr:rowOff>
    </xdr:from>
    <xdr:ext cx="184731" cy="264560"/>
    <xdr:sp macro="" textlink="">
      <xdr:nvSpPr>
        <xdr:cNvPr id="50" name="TextBox 49"/>
        <xdr:cNvSpPr txBox="1"/>
      </xdr:nvSpPr>
      <xdr:spPr>
        <a:xfrm>
          <a:off x="20916900" y="2685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53</xdr:row>
      <xdr:rowOff>190500</xdr:rowOff>
    </xdr:from>
    <xdr:ext cx="184731" cy="264560"/>
    <xdr:sp macro="" textlink="">
      <xdr:nvSpPr>
        <xdr:cNvPr id="51" name="TextBox 50"/>
        <xdr:cNvSpPr txBox="1"/>
      </xdr:nvSpPr>
      <xdr:spPr>
        <a:xfrm>
          <a:off x="20916900" y="2748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54</xdr:row>
      <xdr:rowOff>190500</xdr:rowOff>
    </xdr:from>
    <xdr:ext cx="184731" cy="264560"/>
    <xdr:sp macro="" textlink="">
      <xdr:nvSpPr>
        <xdr:cNvPr id="52" name="TextBox 51"/>
        <xdr:cNvSpPr txBox="1"/>
      </xdr:nvSpPr>
      <xdr:spPr>
        <a:xfrm>
          <a:off x="209169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55</xdr:row>
      <xdr:rowOff>190500</xdr:rowOff>
    </xdr:from>
    <xdr:ext cx="184731" cy="264560"/>
    <xdr:sp macro="" textlink="">
      <xdr:nvSpPr>
        <xdr:cNvPr id="53" name="TextBox 52"/>
        <xdr:cNvSpPr txBox="1"/>
      </xdr:nvSpPr>
      <xdr:spPr>
        <a:xfrm>
          <a:off x="20916900" y="2849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56</xdr:row>
      <xdr:rowOff>190500</xdr:rowOff>
    </xdr:from>
    <xdr:ext cx="184731" cy="264560"/>
    <xdr:sp macro="" textlink="">
      <xdr:nvSpPr>
        <xdr:cNvPr id="54" name="TextBox 53"/>
        <xdr:cNvSpPr txBox="1"/>
      </xdr:nvSpPr>
      <xdr:spPr>
        <a:xfrm>
          <a:off x="20916900" y="2900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57</xdr:row>
      <xdr:rowOff>190500</xdr:rowOff>
    </xdr:from>
    <xdr:ext cx="184731" cy="264560"/>
    <xdr:sp macro="" textlink="">
      <xdr:nvSpPr>
        <xdr:cNvPr id="55" name="TextBox 54"/>
        <xdr:cNvSpPr txBox="1"/>
      </xdr:nvSpPr>
      <xdr:spPr>
        <a:xfrm>
          <a:off x="20916900" y="2950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58</xdr:row>
      <xdr:rowOff>190500</xdr:rowOff>
    </xdr:from>
    <xdr:ext cx="184731" cy="264560"/>
    <xdr:sp macro="" textlink="">
      <xdr:nvSpPr>
        <xdr:cNvPr id="56" name="TextBox 55"/>
        <xdr:cNvSpPr txBox="1"/>
      </xdr:nvSpPr>
      <xdr:spPr>
        <a:xfrm>
          <a:off x="20916900" y="3001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59</xdr:row>
      <xdr:rowOff>190500</xdr:rowOff>
    </xdr:from>
    <xdr:ext cx="184731" cy="264560"/>
    <xdr:sp macro="" textlink="">
      <xdr:nvSpPr>
        <xdr:cNvPr id="57" name="TextBox 56"/>
        <xdr:cNvSpPr txBox="1"/>
      </xdr:nvSpPr>
      <xdr:spPr>
        <a:xfrm>
          <a:off x="20916900" y="305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61</xdr:row>
      <xdr:rowOff>190500</xdr:rowOff>
    </xdr:from>
    <xdr:ext cx="184731" cy="264560"/>
    <xdr:sp macro="" textlink="">
      <xdr:nvSpPr>
        <xdr:cNvPr id="58" name="TextBox 57"/>
        <xdr:cNvSpPr txBox="1"/>
      </xdr:nvSpPr>
      <xdr:spPr>
        <a:xfrm>
          <a:off x="20916900" y="3102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62</xdr:row>
      <xdr:rowOff>190500</xdr:rowOff>
    </xdr:from>
    <xdr:ext cx="184731" cy="264560"/>
    <xdr:sp macro="" textlink="">
      <xdr:nvSpPr>
        <xdr:cNvPr id="59" name="TextBox 58"/>
        <xdr:cNvSpPr txBox="1"/>
      </xdr:nvSpPr>
      <xdr:spPr>
        <a:xfrm>
          <a:off x="20916900" y="3152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63</xdr:row>
      <xdr:rowOff>190500</xdr:rowOff>
    </xdr:from>
    <xdr:ext cx="184731" cy="264560"/>
    <xdr:sp macro="" textlink="">
      <xdr:nvSpPr>
        <xdr:cNvPr id="60" name="TextBox 59"/>
        <xdr:cNvSpPr txBox="1"/>
      </xdr:nvSpPr>
      <xdr:spPr>
        <a:xfrm>
          <a:off x="20916900" y="3203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65</xdr:row>
      <xdr:rowOff>190500</xdr:rowOff>
    </xdr:from>
    <xdr:ext cx="184731" cy="264560"/>
    <xdr:sp macro="" textlink="">
      <xdr:nvSpPr>
        <xdr:cNvPr id="61" name="TextBox 60"/>
        <xdr:cNvSpPr txBox="1"/>
      </xdr:nvSpPr>
      <xdr:spPr>
        <a:xfrm>
          <a:off x="20916900" y="3253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66</xdr:row>
      <xdr:rowOff>190500</xdr:rowOff>
    </xdr:from>
    <xdr:ext cx="184731" cy="264560"/>
    <xdr:sp macro="" textlink="">
      <xdr:nvSpPr>
        <xdr:cNvPr id="62" name="TextBox 61"/>
        <xdr:cNvSpPr txBox="1"/>
      </xdr:nvSpPr>
      <xdr:spPr>
        <a:xfrm>
          <a:off x="20916900" y="3307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67</xdr:row>
      <xdr:rowOff>190500</xdr:rowOff>
    </xdr:from>
    <xdr:ext cx="184731" cy="264560"/>
    <xdr:sp macro="" textlink="">
      <xdr:nvSpPr>
        <xdr:cNvPr id="63" name="TextBox 62"/>
        <xdr:cNvSpPr txBox="1"/>
      </xdr:nvSpPr>
      <xdr:spPr>
        <a:xfrm>
          <a:off x="20916900" y="3357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68</xdr:row>
      <xdr:rowOff>190500</xdr:rowOff>
    </xdr:from>
    <xdr:ext cx="184731" cy="264560"/>
    <xdr:sp macro="" textlink="">
      <xdr:nvSpPr>
        <xdr:cNvPr id="64" name="TextBox 63"/>
        <xdr:cNvSpPr txBox="1"/>
      </xdr:nvSpPr>
      <xdr:spPr>
        <a:xfrm>
          <a:off x="20916900" y="3408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69</xdr:row>
      <xdr:rowOff>190500</xdr:rowOff>
    </xdr:from>
    <xdr:ext cx="184731" cy="264560"/>
    <xdr:sp macro="" textlink="">
      <xdr:nvSpPr>
        <xdr:cNvPr id="65" name="TextBox 64"/>
        <xdr:cNvSpPr txBox="1"/>
      </xdr:nvSpPr>
      <xdr:spPr>
        <a:xfrm>
          <a:off x="20916900" y="3469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70</xdr:row>
      <xdr:rowOff>190500</xdr:rowOff>
    </xdr:from>
    <xdr:ext cx="184731" cy="264560"/>
    <xdr:sp macro="" textlink="">
      <xdr:nvSpPr>
        <xdr:cNvPr id="66" name="TextBox 65"/>
        <xdr:cNvSpPr txBox="1"/>
      </xdr:nvSpPr>
      <xdr:spPr>
        <a:xfrm>
          <a:off x="20916900" y="3519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71</xdr:row>
      <xdr:rowOff>190500</xdr:rowOff>
    </xdr:from>
    <xdr:ext cx="184731" cy="264560"/>
    <xdr:sp macro="" textlink="">
      <xdr:nvSpPr>
        <xdr:cNvPr id="67" name="TextBox 66"/>
        <xdr:cNvSpPr txBox="1"/>
      </xdr:nvSpPr>
      <xdr:spPr>
        <a:xfrm>
          <a:off x="20916900" y="3569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72</xdr:row>
      <xdr:rowOff>190500</xdr:rowOff>
    </xdr:from>
    <xdr:ext cx="184731" cy="264560"/>
    <xdr:sp macro="" textlink="">
      <xdr:nvSpPr>
        <xdr:cNvPr id="68" name="TextBox 67"/>
        <xdr:cNvSpPr txBox="1"/>
      </xdr:nvSpPr>
      <xdr:spPr>
        <a:xfrm>
          <a:off x="20916900" y="36204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73</xdr:row>
      <xdr:rowOff>190500</xdr:rowOff>
    </xdr:from>
    <xdr:ext cx="184731" cy="264560"/>
    <xdr:sp macro="" textlink="">
      <xdr:nvSpPr>
        <xdr:cNvPr id="69" name="TextBox 68"/>
        <xdr:cNvSpPr txBox="1"/>
      </xdr:nvSpPr>
      <xdr:spPr>
        <a:xfrm>
          <a:off x="20916900" y="3670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74</xdr:row>
      <xdr:rowOff>190500</xdr:rowOff>
    </xdr:from>
    <xdr:ext cx="184731" cy="264560"/>
    <xdr:sp macro="" textlink="">
      <xdr:nvSpPr>
        <xdr:cNvPr id="70" name="TextBox 69"/>
        <xdr:cNvSpPr txBox="1"/>
      </xdr:nvSpPr>
      <xdr:spPr>
        <a:xfrm>
          <a:off x="20916900" y="3721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75</xdr:row>
      <xdr:rowOff>190500</xdr:rowOff>
    </xdr:from>
    <xdr:ext cx="184731" cy="264560"/>
    <xdr:sp macro="" textlink="">
      <xdr:nvSpPr>
        <xdr:cNvPr id="71" name="TextBox 70"/>
        <xdr:cNvSpPr txBox="1"/>
      </xdr:nvSpPr>
      <xdr:spPr>
        <a:xfrm>
          <a:off x="20916900" y="3771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76</xdr:row>
      <xdr:rowOff>190500</xdr:rowOff>
    </xdr:from>
    <xdr:ext cx="184731" cy="264560"/>
    <xdr:sp macro="" textlink="">
      <xdr:nvSpPr>
        <xdr:cNvPr id="72" name="TextBox 71"/>
        <xdr:cNvSpPr txBox="1"/>
      </xdr:nvSpPr>
      <xdr:spPr>
        <a:xfrm>
          <a:off x="20916900" y="3822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78</xdr:row>
      <xdr:rowOff>190500</xdr:rowOff>
    </xdr:from>
    <xdr:ext cx="184731" cy="264560"/>
    <xdr:sp macro="" textlink="">
      <xdr:nvSpPr>
        <xdr:cNvPr id="73" name="TextBox 72"/>
        <xdr:cNvSpPr txBox="1"/>
      </xdr:nvSpPr>
      <xdr:spPr>
        <a:xfrm>
          <a:off x="20916900" y="3872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79</xdr:row>
      <xdr:rowOff>190500</xdr:rowOff>
    </xdr:from>
    <xdr:ext cx="184731" cy="264560"/>
    <xdr:sp macro="" textlink="">
      <xdr:nvSpPr>
        <xdr:cNvPr id="74" name="TextBox 73"/>
        <xdr:cNvSpPr txBox="1"/>
      </xdr:nvSpPr>
      <xdr:spPr>
        <a:xfrm>
          <a:off x="20916900" y="392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80</xdr:row>
      <xdr:rowOff>190500</xdr:rowOff>
    </xdr:from>
    <xdr:ext cx="184731" cy="264560"/>
    <xdr:sp macro="" textlink="">
      <xdr:nvSpPr>
        <xdr:cNvPr id="75" name="TextBox 74"/>
        <xdr:cNvSpPr txBox="1"/>
      </xdr:nvSpPr>
      <xdr:spPr>
        <a:xfrm>
          <a:off x="20916900" y="398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81</xdr:row>
      <xdr:rowOff>190500</xdr:rowOff>
    </xdr:from>
    <xdr:ext cx="184731" cy="264560"/>
    <xdr:sp macro="" textlink="">
      <xdr:nvSpPr>
        <xdr:cNvPr id="76" name="TextBox 75"/>
        <xdr:cNvSpPr txBox="1"/>
      </xdr:nvSpPr>
      <xdr:spPr>
        <a:xfrm>
          <a:off x="20916900" y="404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82</xdr:row>
      <xdr:rowOff>190500</xdr:rowOff>
    </xdr:from>
    <xdr:ext cx="184731" cy="264560"/>
    <xdr:sp macro="" textlink="">
      <xdr:nvSpPr>
        <xdr:cNvPr id="77" name="TextBox 76"/>
        <xdr:cNvSpPr txBox="1"/>
      </xdr:nvSpPr>
      <xdr:spPr>
        <a:xfrm>
          <a:off x="20916900" y="40976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83</xdr:row>
      <xdr:rowOff>190500</xdr:rowOff>
    </xdr:from>
    <xdr:ext cx="184731" cy="264560"/>
    <xdr:sp macro="" textlink="">
      <xdr:nvSpPr>
        <xdr:cNvPr id="78" name="TextBox 77"/>
        <xdr:cNvSpPr txBox="1"/>
      </xdr:nvSpPr>
      <xdr:spPr>
        <a:xfrm>
          <a:off x="20916900" y="414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84</xdr:row>
      <xdr:rowOff>190500</xdr:rowOff>
    </xdr:from>
    <xdr:ext cx="184731" cy="264560"/>
    <xdr:sp macro="" textlink="">
      <xdr:nvSpPr>
        <xdr:cNvPr id="79" name="TextBox 78"/>
        <xdr:cNvSpPr txBox="1"/>
      </xdr:nvSpPr>
      <xdr:spPr>
        <a:xfrm>
          <a:off x="20916900" y="4189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85</xdr:row>
      <xdr:rowOff>190500</xdr:rowOff>
    </xdr:from>
    <xdr:ext cx="184731" cy="264560"/>
    <xdr:sp macro="" textlink="">
      <xdr:nvSpPr>
        <xdr:cNvPr id="80" name="TextBox 79"/>
        <xdr:cNvSpPr txBox="1"/>
      </xdr:nvSpPr>
      <xdr:spPr>
        <a:xfrm>
          <a:off x="20916900" y="424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86</xdr:row>
      <xdr:rowOff>190500</xdr:rowOff>
    </xdr:from>
    <xdr:ext cx="184731" cy="264560"/>
    <xdr:sp macro="" textlink="">
      <xdr:nvSpPr>
        <xdr:cNvPr id="81" name="TextBox 80"/>
        <xdr:cNvSpPr txBox="1"/>
      </xdr:nvSpPr>
      <xdr:spPr>
        <a:xfrm>
          <a:off x="20916900" y="4299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87</xdr:row>
      <xdr:rowOff>190500</xdr:rowOff>
    </xdr:from>
    <xdr:ext cx="184731" cy="264560"/>
    <xdr:sp macro="" textlink="">
      <xdr:nvSpPr>
        <xdr:cNvPr id="82" name="TextBox 81"/>
        <xdr:cNvSpPr txBox="1"/>
      </xdr:nvSpPr>
      <xdr:spPr>
        <a:xfrm>
          <a:off x="20916900" y="435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88</xdr:row>
      <xdr:rowOff>190500</xdr:rowOff>
    </xdr:from>
    <xdr:ext cx="184731" cy="264560"/>
    <xdr:sp macro="" textlink="">
      <xdr:nvSpPr>
        <xdr:cNvPr id="83" name="TextBox 82"/>
        <xdr:cNvSpPr txBox="1"/>
      </xdr:nvSpPr>
      <xdr:spPr>
        <a:xfrm>
          <a:off x="20916900" y="4413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89</xdr:row>
      <xdr:rowOff>190500</xdr:rowOff>
    </xdr:from>
    <xdr:ext cx="184731" cy="264560"/>
    <xdr:sp macro="" textlink="">
      <xdr:nvSpPr>
        <xdr:cNvPr id="84" name="TextBox 83"/>
        <xdr:cNvSpPr txBox="1"/>
      </xdr:nvSpPr>
      <xdr:spPr>
        <a:xfrm>
          <a:off x="20916900" y="4471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90</xdr:row>
      <xdr:rowOff>190500</xdr:rowOff>
    </xdr:from>
    <xdr:ext cx="184731" cy="264560"/>
    <xdr:sp macro="" textlink="">
      <xdr:nvSpPr>
        <xdr:cNvPr id="85" name="TextBox 84"/>
        <xdr:cNvSpPr txBox="1"/>
      </xdr:nvSpPr>
      <xdr:spPr>
        <a:xfrm>
          <a:off x="20916900" y="451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91</xdr:row>
      <xdr:rowOff>190500</xdr:rowOff>
    </xdr:from>
    <xdr:ext cx="184731" cy="264560"/>
    <xdr:sp macro="" textlink="">
      <xdr:nvSpPr>
        <xdr:cNvPr id="86" name="TextBox 85"/>
        <xdr:cNvSpPr txBox="1"/>
      </xdr:nvSpPr>
      <xdr:spPr>
        <a:xfrm>
          <a:off x="20916900" y="4559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92</xdr:row>
      <xdr:rowOff>190500</xdr:rowOff>
    </xdr:from>
    <xdr:ext cx="184731" cy="264560"/>
    <xdr:sp macro="" textlink="">
      <xdr:nvSpPr>
        <xdr:cNvPr id="87" name="TextBox 86"/>
        <xdr:cNvSpPr txBox="1"/>
      </xdr:nvSpPr>
      <xdr:spPr>
        <a:xfrm>
          <a:off x="20916900" y="462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93</xdr:row>
      <xdr:rowOff>190500</xdr:rowOff>
    </xdr:from>
    <xdr:ext cx="184731" cy="264560"/>
    <xdr:sp macro="" textlink="">
      <xdr:nvSpPr>
        <xdr:cNvPr id="88" name="TextBox 87"/>
        <xdr:cNvSpPr txBox="1"/>
      </xdr:nvSpPr>
      <xdr:spPr>
        <a:xfrm>
          <a:off x="20916900" y="4683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94</xdr:row>
      <xdr:rowOff>190500</xdr:rowOff>
    </xdr:from>
    <xdr:ext cx="184731" cy="264560"/>
    <xdr:sp macro="" textlink="">
      <xdr:nvSpPr>
        <xdr:cNvPr id="89" name="TextBox 88"/>
        <xdr:cNvSpPr txBox="1"/>
      </xdr:nvSpPr>
      <xdr:spPr>
        <a:xfrm>
          <a:off x="20916900" y="474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95</xdr:row>
      <xdr:rowOff>190500</xdr:rowOff>
    </xdr:from>
    <xdr:ext cx="184731" cy="264560"/>
    <xdr:sp macro="" textlink="">
      <xdr:nvSpPr>
        <xdr:cNvPr id="90" name="TextBox 89"/>
        <xdr:cNvSpPr txBox="1"/>
      </xdr:nvSpPr>
      <xdr:spPr>
        <a:xfrm>
          <a:off x="20916900" y="4794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96</xdr:row>
      <xdr:rowOff>190500</xdr:rowOff>
    </xdr:from>
    <xdr:ext cx="184731" cy="264560"/>
    <xdr:sp macro="" textlink="">
      <xdr:nvSpPr>
        <xdr:cNvPr id="91" name="TextBox 90"/>
        <xdr:cNvSpPr txBox="1"/>
      </xdr:nvSpPr>
      <xdr:spPr>
        <a:xfrm>
          <a:off x="20916900" y="4844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97</xdr:row>
      <xdr:rowOff>190500</xdr:rowOff>
    </xdr:from>
    <xdr:ext cx="184731" cy="264560"/>
    <xdr:sp macro="" textlink="">
      <xdr:nvSpPr>
        <xdr:cNvPr id="92" name="TextBox 91"/>
        <xdr:cNvSpPr txBox="1"/>
      </xdr:nvSpPr>
      <xdr:spPr>
        <a:xfrm>
          <a:off x="20916900" y="4893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98</xdr:row>
      <xdr:rowOff>190500</xdr:rowOff>
    </xdr:from>
    <xdr:ext cx="184731" cy="264560"/>
    <xdr:sp macro="" textlink="">
      <xdr:nvSpPr>
        <xdr:cNvPr id="93" name="TextBox 92"/>
        <xdr:cNvSpPr txBox="1"/>
      </xdr:nvSpPr>
      <xdr:spPr>
        <a:xfrm>
          <a:off x="20916900" y="4943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99</xdr:row>
      <xdr:rowOff>190500</xdr:rowOff>
    </xdr:from>
    <xdr:ext cx="184731" cy="264560"/>
    <xdr:sp macro="" textlink="">
      <xdr:nvSpPr>
        <xdr:cNvPr id="94" name="TextBox 93"/>
        <xdr:cNvSpPr txBox="1"/>
      </xdr:nvSpPr>
      <xdr:spPr>
        <a:xfrm>
          <a:off x="20916900" y="4993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100</xdr:row>
      <xdr:rowOff>190500</xdr:rowOff>
    </xdr:from>
    <xdr:ext cx="184731" cy="264560"/>
    <xdr:sp macro="" textlink="">
      <xdr:nvSpPr>
        <xdr:cNvPr id="95" name="TextBox 94"/>
        <xdr:cNvSpPr txBox="1"/>
      </xdr:nvSpPr>
      <xdr:spPr>
        <a:xfrm>
          <a:off x="20916900" y="5054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102</xdr:row>
      <xdr:rowOff>190500</xdr:rowOff>
    </xdr:from>
    <xdr:ext cx="184731" cy="264560"/>
    <xdr:sp macro="" textlink="">
      <xdr:nvSpPr>
        <xdr:cNvPr id="96" name="TextBox 95"/>
        <xdr:cNvSpPr txBox="1"/>
      </xdr:nvSpPr>
      <xdr:spPr>
        <a:xfrm>
          <a:off x="20916900" y="5104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103</xdr:row>
      <xdr:rowOff>190500</xdr:rowOff>
    </xdr:from>
    <xdr:ext cx="184731" cy="264560"/>
    <xdr:sp macro="" textlink="">
      <xdr:nvSpPr>
        <xdr:cNvPr id="97" name="TextBox 96"/>
        <xdr:cNvSpPr txBox="1"/>
      </xdr:nvSpPr>
      <xdr:spPr>
        <a:xfrm>
          <a:off x="20916900" y="5147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104</xdr:row>
      <xdr:rowOff>190500</xdr:rowOff>
    </xdr:from>
    <xdr:ext cx="184731" cy="264560"/>
    <xdr:sp macro="" textlink="">
      <xdr:nvSpPr>
        <xdr:cNvPr id="98" name="TextBox 97"/>
        <xdr:cNvSpPr txBox="1"/>
      </xdr:nvSpPr>
      <xdr:spPr>
        <a:xfrm>
          <a:off x="20916900" y="5190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105</xdr:row>
      <xdr:rowOff>190500</xdr:rowOff>
    </xdr:from>
    <xdr:ext cx="184731" cy="264560"/>
    <xdr:sp macro="" textlink="">
      <xdr:nvSpPr>
        <xdr:cNvPr id="99" name="TextBox 98"/>
        <xdr:cNvSpPr txBox="1"/>
      </xdr:nvSpPr>
      <xdr:spPr>
        <a:xfrm>
          <a:off x="20916900" y="5268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106</xdr:row>
      <xdr:rowOff>190500</xdr:rowOff>
    </xdr:from>
    <xdr:ext cx="184731" cy="264560"/>
    <xdr:sp macro="" textlink="">
      <xdr:nvSpPr>
        <xdr:cNvPr id="100" name="TextBox 99"/>
        <xdr:cNvSpPr txBox="1"/>
      </xdr:nvSpPr>
      <xdr:spPr>
        <a:xfrm>
          <a:off x="20916900" y="5315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108</xdr:row>
      <xdr:rowOff>190500</xdr:rowOff>
    </xdr:from>
    <xdr:ext cx="184731" cy="264560"/>
    <xdr:sp macro="" textlink="">
      <xdr:nvSpPr>
        <xdr:cNvPr id="101" name="TextBox 100"/>
        <xdr:cNvSpPr txBox="1"/>
      </xdr:nvSpPr>
      <xdr:spPr>
        <a:xfrm>
          <a:off x="20916900" y="5359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109</xdr:row>
      <xdr:rowOff>190500</xdr:rowOff>
    </xdr:from>
    <xdr:ext cx="184731" cy="264560"/>
    <xdr:sp macro="" textlink="">
      <xdr:nvSpPr>
        <xdr:cNvPr id="102" name="TextBox 101"/>
        <xdr:cNvSpPr txBox="1"/>
      </xdr:nvSpPr>
      <xdr:spPr>
        <a:xfrm>
          <a:off x="20916900" y="541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110</xdr:row>
      <xdr:rowOff>190500</xdr:rowOff>
    </xdr:from>
    <xdr:ext cx="184731" cy="264560"/>
    <xdr:sp macro="" textlink="">
      <xdr:nvSpPr>
        <xdr:cNvPr id="103" name="TextBox 102"/>
        <xdr:cNvSpPr txBox="1"/>
      </xdr:nvSpPr>
      <xdr:spPr>
        <a:xfrm>
          <a:off x="20916900" y="5469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111</xdr:row>
      <xdr:rowOff>190500</xdr:rowOff>
    </xdr:from>
    <xdr:ext cx="184731" cy="264560"/>
    <xdr:sp macro="" textlink="">
      <xdr:nvSpPr>
        <xdr:cNvPr id="104" name="TextBox 103"/>
        <xdr:cNvSpPr txBox="1"/>
      </xdr:nvSpPr>
      <xdr:spPr>
        <a:xfrm>
          <a:off x="20916900" y="5534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112</xdr:row>
      <xdr:rowOff>190500</xdr:rowOff>
    </xdr:from>
    <xdr:ext cx="184731" cy="264560"/>
    <xdr:sp macro="" textlink="">
      <xdr:nvSpPr>
        <xdr:cNvPr id="105" name="TextBox 104"/>
        <xdr:cNvSpPr txBox="1"/>
      </xdr:nvSpPr>
      <xdr:spPr>
        <a:xfrm>
          <a:off x="20916900" y="5588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113</xdr:row>
      <xdr:rowOff>190500</xdr:rowOff>
    </xdr:from>
    <xdr:ext cx="184731" cy="264560"/>
    <xdr:sp macro="" textlink="">
      <xdr:nvSpPr>
        <xdr:cNvPr id="106" name="TextBox 105"/>
        <xdr:cNvSpPr txBox="1"/>
      </xdr:nvSpPr>
      <xdr:spPr>
        <a:xfrm>
          <a:off x="20916900" y="565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114</xdr:row>
      <xdr:rowOff>190500</xdr:rowOff>
    </xdr:from>
    <xdr:ext cx="184731" cy="264560"/>
    <xdr:sp macro="" textlink="">
      <xdr:nvSpPr>
        <xdr:cNvPr id="107" name="TextBox 106"/>
        <xdr:cNvSpPr txBox="1"/>
      </xdr:nvSpPr>
      <xdr:spPr>
        <a:xfrm>
          <a:off x="20916900" y="5712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115</xdr:row>
      <xdr:rowOff>190500</xdr:rowOff>
    </xdr:from>
    <xdr:ext cx="184731" cy="264560"/>
    <xdr:sp macro="" textlink="">
      <xdr:nvSpPr>
        <xdr:cNvPr id="108" name="TextBox 107"/>
        <xdr:cNvSpPr txBox="1"/>
      </xdr:nvSpPr>
      <xdr:spPr>
        <a:xfrm>
          <a:off x="20916900" y="5770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116</xdr:row>
      <xdr:rowOff>190500</xdr:rowOff>
    </xdr:from>
    <xdr:ext cx="184731" cy="264560"/>
    <xdr:sp macro="" textlink="">
      <xdr:nvSpPr>
        <xdr:cNvPr id="109" name="TextBox 108"/>
        <xdr:cNvSpPr txBox="1"/>
      </xdr:nvSpPr>
      <xdr:spPr>
        <a:xfrm>
          <a:off x="20916900" y="5842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118</xdr:row>
      <xdr:rowOff>190500</xdr:rowOff>
    </xdr:from>
    <xdr:ext cx="184731" cy="264560"/>
    <xdr:sp macro="" textlink="">
      <xdr:nvSpPr>
        <xdr:cNvPr id="110" name="TextBox 109"/>
        <xdr:cNvSpPr txBox="1"/>
      </xdr:nvSpPr>
      <xdr:spPr>
        <a:xfrm>
          <a:off x="20916900" y="5903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119</xdr:row>
      <xdr:rowOff>190500</xdr:rowOff>
    </xdr:from>
    <xdr:ext cx="184731" cy="264560"/>
    <xdr:sp macro="" textlink="">
      <xdr:nvSpPr>
        <xdr:cNvPr id="111" name="TextBox 110"/>
        <xdr:cNvSpPr txBox="1"/>
      </xdr:nvSpPr>
      <xdr:spPr>
        <a:xfrm>
          <a:off x="20916900" y="5966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120</xdr:row>
      <xdr:rowOff>190500</xdr:rowOff>
    </xdr:from>
    <xdr:ext cx="184731" cy="264560"/>
    <xdr:sp macro="" textlink="">
      <xdr:nvSpPr>
        <xdr:cNvPr id="112" name="TextBox 111"/>
        <xdr:cNvSpPr txBox="1"/>
      </xdr:nvSpPr>
      <xdr:spPr>
        <a:xfrm>
          <a:off x="20916900" y="6012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121</xdr:row>
      <xdr:rowOff>190500</xdr:rowOff>
    </xdr:from>
    <xdr:ext cx="184731" cy="264560"/>
    <xdr:sp macro="" textlink="">
      <xdr:nvSpPr>
        <xdr:cNvPr id="113" name="TextBox 112"/>
        <xdr:cNvSpPr txBox="1"/>
      </xdr:nvSpPr>
      <xdr:spPr>
        <a:xfrm>
          <a:off x="20916900" y="6074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123</xdr:row>
      <xdr:rowOff>190500</xdr:rowOff>
    </xdr:from>
    <xdr:ext cx="184731" cy="264560"/>
    <xdr:sp macro="" textlink="">
      <xdr:nvSpPr>
        <xdr:cNvPr id="114" name="TextBox 113"/>
        <xdr:cNvSpPr txBox="1"/>
      </xdr:nvSpPr>
      <xdr:spPr>
        <a:xfrm>
          <a:off x="20916900" y="6127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124</xdr:row>
      <xdr:rowOff>190500</xdr:rowOff>
    </xdr:from>
    <xdr:ext cx="184731" cy="264560"/>
    <xdr:sp macro="" textlink="">
      <xdr:nvSpPr>
        <xdr:cNvPr id="115" name="TextBox 114"/>
        <xdr:cNvSpPr txBox="1"/>
      </xdr:nvSpPr>
      <xdr:spPr>
        <a:xfrm>
          <a:off x="20916900" y="6183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125</xdr:row>
      <xdr:rowOff>190500</xdr:rowOff>
    </xdr:from>
    <xdr:ext cx="184731" cy="264560"/>
    <xdr:sp macro="" textlink="">
      <xdr:nvSpPr>
        <xdr:cNvPr id="116" name="TextBox 115"/>
        <xdr:cNvSpPr txBox="1"/>
      </xdr:nvSpPr>
      <xdr:spPr>
        <a:xfrm>
          <a:off x="20916900" y="6240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126</xdr:row>
      <xdr:rowOff>190500</xdr:rowOff>
    </xdr:from>
    <xdr:ext cx="184731" cy="264560"/>
    <xdr:sp macro="" textlink="">
      <xdr:nvSpPr>
        <xdr:cNvPr id="117" name="TextBox 116"/>
        <xdr:cNvSpPr txBox="1"/>
      </xdr:nvSpPr>
      <xdr:spPr>
        <a:xfrm>
          <a:off x="20916900" y="6297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127</xdr:row>
      <xdr:rowOff>190500</xdr:rowOff>
    </xdr:from>
    <xdr:ext cx="184731" cy="264560"/>
    <xdr:sp macro="" textlink="">
      <xdr:nvSpPr>
        <xdr:cNvPr id="118" name="TextBox 117"/>
        <xdr:cNvSpPr txBox="1"/>
      </xdr:nvSpPr>
      <xdr:spPr>
        <a:xfrm>
          <a:off x="20916900" y="6355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129</xdr:row>
      <xdr:rowOff>190500</xdr:rowOff>
    </xdr:from>
    <xdr:ext cx="184731" cy="264560"/>
    <xdr:sp macro="" textlink="">
      <xdr:nvSpPr>
        <xdr:cNvPr id="119" name="TextBox 118"/>
        <xdr:cNvSpPr txBox="1"/>
      </xdr:nvSpPr>
      <xdr:spPr>
        <a:xfrm>
          <a:off x="20916900" y="6412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130</xdr:row>
      <xdr:rowOff>190500</xdr:rowOff>
    </xdr:from>
    <xdr:ext cx="184731" cy="264560"/>
    <xdr:sp macro="" textlink="">
      <xdr:nvSpPr>
        <xdr:cNvPr id="120" name="TextBox 119"/>
        <xdr:cNvSpPr txBox="1"/>
      </xdr:nvSpPr>
      <xdr:spPr>
        <a:xfrm>
          <a:off x="20916900" y="6466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133</xdr:row>
      <xdr:rowOff>190500</xdr:rowOff>
    </xdr:from>
    <xdr:ext cx="184731" cy="264560"/>
    <xdr:sp macro="" textlink="">
      <xdr:nvSpPr>
        <xdr:cNvPr id="122" name="TextBox 121"/>
        <xdr:cNvSpPr txBox="1"/>
      </xdr:nvSpPr>
      <xdr:spPr>
        <a:xfrm>
          <a:off x="20916900" y="65655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134</xdr:row>
      <xdr:rowOff>190500</xdr:rowOff>
    </xdr:from>
    <xdr:ext cx="184731" cy="264560"/>
    <xdr:sp macro="" textlink="">
      <xdr:nvSpPr>
        <xdr:cNvPr id="123" name="TextBox 122"/>
        <xdr:cNvSpPr txBox="1"/>
      </xdr:nvSpPr>
      <xdr:spPr>
        <a:xfrm>
          <a:off x="20916900" y="6615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137</xdr:row>
      <xdr:rowOff>190500</xdr:rowOff>
    </xdr:from>
    <xdr:ext cx="184731" cy="264560"/>
    <xdr:sp macro="" textlink="">
      <xdr:nvSpPr>
        <xdr:cNvPr id="125" name="TextBox 124"/>
        <xdr:cNvSpPr txBox="1"/>
      </xdr:nvSpPr>
      <xdr:spPr>
        <a:xfrm>
          <a:off x="20916900" y="6711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138</xdr:row>
      <xdr:rowOff>190500</xdr:rowOff>
    </xdr:from>
    <xdr:ext cx="184731" cy="264560"/>
    <xdr:sp macro="" textlink="">
      <xdr:nvSpPr>
        <xdr:cNvPr id="126" name="TextBox 125"/>
        <xdr:cNvSpPr txBox="1"/>
      </xdr:nvSpPr>
      <xdr:spPr>
        <a:xfrm>
          <a:off x="20916900" y="6774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139</xdr:row>
      <xdr:rowOff>190500</xdr:rowOff>
    </xdr:from>
    <xdr:ext cx="184731" cy="264560"/>
    <xdr:sp macro="" textlink="">
      <xdr:nvSpPr>
        <xdr:cNvPr id="127" name="TextBox 126"/>
        <xdr:cNvSpPr txBox="1"/>
      </xdr:nvSpPr>
      <xdr:spPr>
        <a:xfrm>
          <a:off x="20916900" y="6840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140</xdr:row>
      <xdr:rowOff>190500</xdr:rowOff>
    </xdr:from>
    <xdr:ext cx="184731" cy="264560"/>
    <xdr:sp macro="" textlink="">
      <xdr:nvSpPr>
        <xdr:cNvPr id="128" name="TextBox 127"/>
        <xdr:cNvSpPr txBox="1"/>
      </xdr:nvSpPr>
      <xdr:spPr>
        <a:xfrm>
          <a:off x="20916900" y="6881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141</xdr:row>
      <xdr:rowOff>190500</xdr:rowOff>
    </xdr:from>
    <xdr:ext cx="184731" cy="264560"/>
    <xdr:sp macro="" textlink="">
      <xdr:nvSpPr>
        <xdr:cNvPr id="129" name="TextBox 128"/>
        <xdr:cNvSpPr txBox="1"/>
      </xdr:nvSpPr>
      <xdr:spPr>
        <a:xfrm>
          <a:off x="20916900" y="6926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142</xdr:row>
      <xdr:rowOff>190500</xdr:rowOff>
    </xdr:from>
    <xdr:ext cx="184731" cy="264560"/>
    <xdr:sp macro="" textlink="">
      <xdr:nvSpPr>
        <xdr:cNvPr id="130" name="TextBox 129"/>
        <xdr:cNvSpPr txBox="1"/>
      </xdr:nvSpPr>
      <xdr:spPr>
        <a:xfrm>
          <a:off x="20916900" y="6970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145</xdr:row>
      <xdr:rowOff>190500</xdr:rowOff>
    </xdr:from>
    <xdr:ext cx="184731" cy="264560"/>
    <xdr:sp macro="" textlink="">
      <xdr:nvSpPr>
        <xdr:cNvPr id="132" name="TextBox 131"/>
        <xdr:cNvSpPr txBox="1"/>
      </xdr:nvSpPr>
      <xdr:spPr>
        <a:xfrm>
          <a:off x="20916900" y="7066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146</xdr:row>
      <xdr:rowOff>190500</xdr:rowOff>
    </xdr:from>
    <xdr:ext cx="184731" cy="264560"/>
    <xdr:sp macro="" textlink="">
      <xdr:nvSpPr>
        <xdr:cNvPr id="133" name="TextBox 132"/>
        <xdr:cNvSpPr txBox="1"/>
      </xdr:nvSpPr>
      <xdr:spPr>
        <a:xfrm>
          <a:off x="20916900" y="7110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147</xdr:row>
      <xdr:rowOff>190500</xdr:rowOff>
    </xdr:from>
    <xdr:ext cx="184731" cy="264560"/>
    <xdr:sp macro="" textlink="">
      <xdr:nvSpPr>
        <xdr:cNvPr id="134" name="TextBox 133"/>
        <xdr:cNvSpPr txBox="1"/>
      </xdr:nvSpPr>
      <xdr:spPr>
        <a:xfrm>
          <a:off x="20916900" y="7140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148</xdr:row>
      <xdr:rowOff>190500</xdr:rowOff>
    </xdr:from>
    <xdr:ext cx="184731" cy="264560"/>
    <xdr:sp macro="" textlink="">
      <xdr:nvSpPr>
        <xdr:cNvPr id="135" name="TextBox 134"/>
        <xdr:cNvSpPr txBox="1"/>
      </xdr:nvSpPr>
      <xdr:spPr>
        <a:xfrm>
          <a:off x="20916900" y="7183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151</xdr:row>
      <xdr:rowOff>190500</xdr:rowOff>
    </xdr:from>
    <xdr:ext cx="184731" cy="264560"/>
    <xdr:sp macro="" textlink="">
      <xdr:nvSpPr>
        <xdr:cNvPr id="137" name="TextBox 136"/>
        <xdr:cNvSpPr txBox="1"/>
      </xdr:nvSpPr>
      <xdr:spPr>
        <a:xfrm>
          <a:off x="20916900" y="7269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152</xdr:row>
      <xdr:rowOff>190500</xdr:rowOff>
    </xdr:from>
    <xdr:ext cx="184731" cy="264560"/>
    <xdr:sp macro="" textlink="">
      <xdr:nvSpPr>
        <xdr:cNvPr id="138" name="TextBox 137"/>
        <xdr:cNvSpPr txBox="1"/>
      </xdr:nvSpPr>
      <xdr:spPr>
        <a:xfrm>
          <a:off x="20916900" y="7329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154</xdr:row>
      <xdr:rowOff>190500</xdr:rowOff>
    </xdr:from>
    <xdr:ext cx="184731" cy="264560"/>
    <xdr:sp macro="" textlink="">
      <xdr:nvSpPr>
        <xdr:cNvPr id="139" name="TextBox 138"/>
        <xdr:cNvSpPr txBox="1"/>
      </xdr:nvSpPr>
      <xdr:spPr>
        <a:xfrm>
          <a:off x="20916900" y="7389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155</xdr:row>
      <xdr:rowOff>190500</xdr:rowOff>
    </xdr:from>
    <xdr:ext cx="184731" cy="264560"/>
    <xdr:sp macro="" textlink="">
      <xdr:nvSpPr>
        <xdr:cNvPr id="140" name="TextBox 139"/>
        <xdr:cNvSpPr txBox="1"/>
      </xdr:nvSpPr>
      <xdr:spPr>
        <a:xfrm>
          <a:off x="20916900" y="7452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157</xdr:row>
      <xdr:rowOff>190500</xdr:rowOff>
    </xdr:from>
    <xdr:ext cx="184731" cy="264560"/>
    <xdr:sp macro="" textlink="">
      <xdr:nvSpPr>
        <xdr:cNvPr id="141" name="TextBox 140"/>
        <xdr:cNvSpPr txBox="1"/>
      </xdr:nvSpPr>
      <xdr:spPr>
        <a:xfrm>
          <a:off x="20916900" y="7503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158</xdr:row>
      <xdr:rowOff>190500</xdr:rowOff>
    </xdr:from>
    <xdr:ext cx="184731" cy="264560"/>
    <xdr:sp macro="" textlink="">
      <xdr:nvSpPr>
        <xdr:cNvPr id="142" name="TextBox 141"/>
        <xdr:cNvSpPr txBox="1"/>
      </xdr:nvSpPr>
      <xdr:spPr>
        <a:xfrm>
          <a:off x="20916900" y="7561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159</xdr:row>
      <xdr:rowOff>190500</xdr:rowOff>
    </xdr:from>
    <xdr:ext cx="184731" cy="264560"/>
    <xdr:sp macro="" textlink="">
      <xdr:nvSpPr>
        <xdr:cNvPr id="143" name="TextBox 142"/>
        <xdr:cNvSpPr txBox="1"/>
      </xdr:nvSpPr>
      <xdr:spPr>
        <a:xfrm>
          <a:off x="20916900" y="7613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160</xdr:row>
      <xdr:rowOff>190500</xdr:rowOff>
    </xdr:from>
    <xdr:ext cx="184731" cy="264560"/>
    <xdr:sp macro="" textlink="">
      <xdr:nvSpPr>
        <xdr:cNvPr id="144" name="TextBox 143"/>
        <xdr:cNvSpPr txBox="1"/>
      </xdr:nvSpPr>
      <xdr:spPr>
        <a:xfrm>
          <a:off x="20916900" y="7664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161</xdr:row>
      <xdr:rowOff>190500</xdr:rowOff>
    </xdr:from>
    <xdr:ext cx="184731" cy="264560"/>
    <xdr:sp macro="" textlink="">
      <xdr:nvSpPr>
        <xdr:cNvPr id="145" name="TextBox 144"/>
        <xdr:cNvSpPr txBox="1"/>
      </xdr:nvSpPr>
      <xdr:spPr>
        <a:xfrm>
          <a:off x="20916900" y="771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162</xdr:row>
      <xdr:rowOff>190500</xdr:rowOff>
    </xdr:from>
    <xdr:ext cx="184731" cy="264560"/>
    <xdr:sp macro="" textlink="">
      <xdr:nvSpPr>
        <xdr:cNvPr id="146" name="TextBox 145"/>
        <xdr:cNvSpPr txBox="1"/>
      </xdr:nvSpPr>
      <xdr:spPr>
        <a:xfrm>
          <a:off x="20916900" y="776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165</xdr:row>
      <xdr:rowOff>190500</xdr:rowOff>
    </xdr:from>
    <xdr:ext cx="184731" cy="264560"/>
    <xdr:sp macro="" textlink="">
      <xdr:nvSpPr>
        <xdr:cNvPr id="148" name="TextBox 147"/>
        <xdr:cNvSpPr txBox="1"/>
      </xdr:nvSpPr>
      <xdr:spPr>
        <a:xfrm>
          <a:off x="20916900" y="7852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166</xdr:row>
      <xdr:rowOff>190500</xdr:rowOff>
    </xdr:from>
    <xdr:ext cx="184731" cy="264560"/>
    <xdr:sp macro="" textlink="">
      <xdr:nvSpPr>
        <xdr:cNvPr id="149" name="TextBox 148"/>
        <xdr:cNvSpPr txBox="1"/>
      </xdr:nvSpPr>
      <xdr:spPr>
        <a:xfrm>
          <a:off x="20916900" y="7898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167</xdr:row>
      <xdr:rowOff>190500</xdr:rowOff>
    </xdr:from>
    <xdr:ext cx="184731" cy="264560"/>
    <xdr:sp macro="" textlink="">
      <xdr:nvSpPr>
        <xdr:cNvPr id="150" name="TextBox 149"/>
        <xdr:cNvSpPr txBox="1"/>
      </xdr:nvSpPr>
      <xdr:spPr>
        <a:xfrm>
          <a:off x="20916900" y="7941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168</xdr:row>
      <xdr:rowOff>190500</xdr:rowOff>
    </xdr:from>
    <xdr:ext cx="184731" cy="264560"/>
    <xdr:sp macro="" textlink="">
      <xdr:nvSpPr>
        <xdr:cNvPr id="151" name="TextBox 150"/>
        <xdr:cNvSpPr txBox="1"/>
      </xdr:nvSpPr>
      <xdr:spPr>
        <a:xfrm>
          <a:off x="20916900" y="799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169</xdr:row>
      <xdr:rowOff>190500</xdr:rowOff>
    </xdr:from>
    <xdr:ext cx="184731" cy="264560"/>
    <xdr:sp macro="" textlink="">
      <xdr:nvSpPr>
        <xdr:cNvPr id="152" name="TextBox 151"/>
        <xdr:cNvSpPr txBox="1"/>
      </xdr:nvSpPr>
      <xdr:spPr>
        <a:xfrm>
          <a:off x="20916900" y="8053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170</xdr:row>
      <xdr:rowOff>190500</xdr:rowOff>
    </xdr:from>
    <xdr:ext cx="184731" cy="264560"/>
    <xdr:sp macro="" textlink="">
      <xdr:nvSpPr>
        <xdr:cNvPr id="153" name="TextBox 152"/>
        <xdr:cNvSpPr txBox="1"/>
      </xdr:nvSpPr>
      <xdr:spPr>
        <a:xfrm>
          <a:off x="20916900" y="8123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171</xdr:row>
      <xdr:rowOff>190500</xdr:rowOff>
    </xdr:from>
    <xdr:ext cx="184731" cy="264560"/>
    <xdr:sp macro="" textlink="">
      <xdr:nvSpPr>
        <xdr:cNvPr id="154" name="TextBox 153"/>
        <xdr:cNvSpPr txBox="1"/>
      </xdr:nvSpPr>
      <xdr:spPr>
        <a:xfrm>
          <a:off x="20916900" y="816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172</xdr:row>
      <xdr:rowOff>190500</xdr:rowOff>
    </xdr:from>
    <xdr:ext cx="184731" cy="264560"/>
    <xdr:sp macro="" textlink="">
      <xdr:nvSpPr>
        <xdr:cNvPr id="155" name="TextBox 154"/>
        <xdr:cNvSpPr txBox="1"/>
      </xdr:nvSpPr>
      <xdr:spPr>
        <a:xfrm>
          <a:off x="20916900" y="8210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173</xdr:row>
      <xdr:rowOff>190500</xdr:rowOff>
    </xdr:from>
    <xdr:ext cx="184731" cy="264560"/>
    <xdr:sp macro="" textlink="">
      <xdr:nvSpPr>
        <xdr:cNvPr id="156" name="TextBox 155"/>
        <xdr:cNvSpPr txBox="1"/>
      </xdr:nvSpPr>
      <xdr:spPr>
        <a:xfrm>
          <a:off x="20916900" y="825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174</xdr:row>
      <xdr:rowOff>190500</xdr:rowOff>
    </xdr:from>
    <xdr:ext cx="184731" cy="264560"/>
    <xdr:sp macro="" textlink="">
      <xdr:nvSpPr>
        <xdr:cNvPr id="157" name="TextBox 156"/>
        <xdr:cNvSpPr txBox="1"/>
      </xdr:nvSpPr>
      <xdr:spPr>
        <a:xfrm>
          <a:off x="20916900" y="830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175</xdr:row>
      <xdr:rowOff>190500</xdr:rowOff>
    </xdr:from>
    <xdr:ext cx="184731" cy="264560"/>
    <xdr:sp macro="" textlink="">
      <xdr:nvSpPr>
        <xdr:cNvPr id="158" name="TextBox 157"/>
        <xdr:cNvSpPr txBox="1"/>
      </xdr:nvSpPr>
      <xdr:spPr>
        <a:xfrm>
          <a:off x="20916900" y="8354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176</xdr:row>
      <xdr:rowOff>190500</xdr:rowOff>
    </xdr:from>
    <xdr:ext cx="184731" cy="264560"/>
    <xdr:sp macro="" textlink="">
      <xdr:nvSpPr>
        <xdr:cNvPr id="159" name="TextBox 158"/>
        <xdr:cNvSpPr txBox="1"/>
      </xdr:nvSpPr>
      <xdr:spPr>
        <a:xfrm>
          <a:off x="20916900" y="8402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177</xdr:row>
      <xdr:rowOff>190500</xdr:rowOff>
    </xdr:from>
    <xdr:ext cx="184731" cy="264560"/>
    <xdr:sp macro="" textlink="">
      <xdr:nvSpPr>
        <xdr:cNvPr id="160" name="TextBox 159"/>
        <xdr:cNvSpPr txBox="1"/>
      </xdr:nvSpPr>
      <xdr:spPr>
        <a:xfrm>
          <a:off x="20916900" y="8451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178</xdr:row>
      <xdr:rowOff>190500</xdr:rowOff>
    </xdr:from>
    <xdr:ext cx="184731" cy="264560"/>
    <xdr:sp macro="" textlink="">
      <xdr:nvSpPr>
        <xdr:cNvPr id="161" name="TextBox 160"/>
        <xdr:cNvSpPr txBox="1"/>
      </xdr:nvSpPr>
      <xdr:spPr>
        <a:xfrm>
          <a:off x="20916900" y="8497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179</xdr:row>
      <xdr:rowOff>190500</xdr:rowOff>
    </xdr:from>
    <xdr:ext cx="184731" cy="264560"/>
    <xdr:sp macro="" textlink="">
      <xdr:nvSpPr>
        <xdr:cNvPr id="162" name="TextBox 161"/>
        <xdr:cNvSpPr txBox="1"/>
      </xdr:nvSpPr>
      <xdr:spPr>
        <a:xfrm>
          <a:off x="20916900" y="8542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180</xdr:row>
      <xdr:rowOff>190500</xdr:rowOff>
    </xdr:from>
    <xdr:ext cx="184731" cy="264560"/>
    <xdr:sp macro="" textlink="">
      <xdr:nvSpPr>
        <xdr:cNvPr id="163" name="TextBox 162"/>
        <xdr:cNvSpPr txBox="1"/>
      </xdr:nvSpPr>
      <xdr:spPr>
        <a:xfrm>
          <a:off x="20916900" y="8586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181</xdr:row>
      <xdr:rowOff>190500</xdr:rowOff>
    </xdr:from>
    <xdr:ext cx="184731" cy="264560"/>
    <xdr:sp macro="" textlink="">
      <xdr:nvSpPr>
        <xdr:cNvPr id="164" name="TextBox 163"/>
        <xdr:cNvSpPr txBox="1"/>
      </xdr:nvSpPr>
      <xdr:spPr>
        <a:xfrm>
          <a:off x="20916900" y="8630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182</xdr:row>
      <xdr:rowOff>190500</xdr:rowOff>
    </xdr:from>
    <xdr:ext cx="184731" cy="264560"/>
    <xdr:sp macro="" textlink="">
      <xdr:nvSpPr>
        <xdr:cNvPr id="165" name="TextBox 164"/>
        <xdr:cNvSpPr txBox="1"/>
      </xdr:nvSpPr>
      <xdr:spPr>
        <a:xfrm>
          <a:off x="20916900" y="868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184</xdr:row>
      <xdr:rowOff>190500</xdr:rowOff>
    </xdr:from>
    <xdr:ext cx="184731" cy="264560"/>
    <xdr:sp macro="" textlink="">
      <xdr:nvSpPr>
        <xdr:cNvPr id="166" name="TextBox 165"/>
        <xdr:cNvSpPr txBox="1"/>
      </xdr:nvSpPr>
      <xdr:spPr>
        <a:xfrm>
          <a:off x="20916900" y="8741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185</xdr:row>
      <xdr:rowOff>190500</xdr:rowOff>
    </xdr:from>
    <xdr:ext cx="184731" cy="264560"/>
    <xdr:sp macro="" textlink="">
      <xdr:nvSpPr>
        <xdr:cNvPr id="167" name="TextBox 166"/>
        <xdr:cNvSpPr txBox="1"/>
      </xdr:nvSpPr>
      <xdr:spPr>
        <a:xfrm>
          <a:off x="20916900" y="8786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186</xdr:row>
      <xdr:rowOff>190500</xdr:rowOff>
    </xdr:from>
    <xdr:ext cx="184731" cy="264560"/>
    <xdr:sp macro="" textlink="">
      <xdr:nvSpPr>
        <xdr:cNvPr id="168" name="TextBox 167"/>
        <xdr:cNvSpPr txBox="1"/>
      </xdr:nvSpPr>
      <xdr:spPr>
        <a:xfrm>
          <a:off x="20916900" y="884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187</xdr:row>
      <xdr:rowOff>190500</xdr:rowOff>
    </xdr:from>
    <xdr:ext cx="184731" cy="264560"/>
    <xdr:sp macro="" textlink="">
      <xdr:nvSpPr>
        <xdr:cNvPr id="169" name="TextBox 168"/>
        <xdr:cNvSpPr txBox="1"/>
      </xdr:nvSpPr>
      <xdr:spPr>
        <a:xfrm>
          <a:off x="20916900" y="8884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188</xdr:row>
      <xdr:rowOff>190500</xdr:rowOff>
    </xdr:from>
    <xdr:ext cx="184731" cy="264560"/>
    <xdr:sp macro="" textlink="">
      <xdr:nvSpPr>
        <xdr:cNvPr id="170" name="TextBox 169"/>
        <xdr:cNvSpPr txBox="1"/>
      </xdr:nvSpPr>
      <xdr:spPr>
        <a:xfrm>
          <a:off x="20916900" y="8934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189</xdr:row>
      <xdr:rowOff>190500</xdr:rowOff>
    </xdr:from>
    <xdr:ext cx="184731" cy="264560"/>
    <xdr:sp macro="" textlink="">
      <xdr:nvSpPr>
        <xdr:cNvPr id="171" name="TextBox 170"/>
        <xdr:cNvSpPr txBox="1"/>
      </xdr:nvSpPr>
      <xdr:spPr>
        <a:xfrm>
          <a:off x="20916900" y="89925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190</xdr:row>
      <xdr:rowOff>190500</xdr:rowOff>
    </xdr:from>
    <xdr:ext cx="184731" cy="264560"/>
    <xdr:sp macro="" textlink="">
      <xdr:nvSpPr>
        <xdr:cNvPr id="172" name="TextBox 171"/>
        <xdr:cNvSpPr txBox="1"/>
      </xdr:nvSpPr>
      <xdr:spPr>
        <a:xfrm>
          <a:off x="20916900" y="90506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191</xdr:row>
      <xdr:rowOff>190500</xdr:rowOff>
    </xdr:from>
    <xdr:ext cx="184731" cy="264560"/>
    <xdr:sp macro="" textlink="">
      <xdr:nvSpPr>
        <xdr:cNvPr id="173" name="TextBox 172"/>
        <xdr:cNvSpPr txBox="1"/>
      </xdr:nvSpPr>
      <xdr:spPr>
        <a:xfrm>
          <a:off x="20916900" y="909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192</xdr:row>
      <xdr:rowOff>190500</xdr:rowOff>
    </xdr:from>
    <xdr:ext cx="184731" cy="264560"/>
    <xdr:sp macro="" textlink="">
      <xdr:nvSpPr>
        <xdr:cNvPr id="174" name="TextBox 173"/>
        <xdr:cNvSpPr txBox="1"/>
      </xdr:nvSpPr>
      <xdr:spPr>
        <a:xfrm>
          <a:off x="20916900" y="916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193</xdr:row>
      <xdr:rowOff>190500</xdr:rowOff>
    </xdr:from>
    <xdr:ext cx="184731" cy="264560"/>
    <xdr:sp macro="" textlink="">
      <xdr:nvSpPr>
        <xdr:cNvPr id="175" name="TextBox 174"/>
        <xdr:cNvSpPr txBox="1"/>
      </xdr:nvSpPr>
      <xdr:spPr>
        <a:xfrm>
          <a:off x="20916900" y="9224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194</xdr:row>
      <xdr:rowOff>190500</xdr:rowOff>
    </xdr:from>
    <xdr:ext cx="184731" cy="264560"/>
    <xdr:sp macro="" textlink="">
      <xdr:nvSpPr>
        <xdr:cNvPr id="176" name="TextBox 175"/>
        <xdr:cNvSpPr txBox="1"/>
      </xdr:nvSpPr>
      <xdr:spPr>
        <a:xfrm>
          <a:off x="20916900" y="9291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195</xdr:row>
      <xdr:rowOff>190500</xdr:rowOff>
    </xdr:from>
    <xdr:ext cx="184731" cy="264560"/>
    <xdr:sp macro="" textlink="">
      <xdr:nvSpPr>
        <xdr:cNvPr id="177" name="TextBox 176"/>
        <xdr:cNvSpPr txBox="1"/>
      </xdr:nvSpPr>
      <xdr:spPr>
        <a:xfrm>
          <a:off x="20916900" y="93354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197</xdr:row>
      <xdr:rowOff>190500</xdr:rowOff>
    </xdr:from>
    <xdr:ext cx="184731" cy="264560"/>
    <xdr:sp macro="" textlink="">
      <xdr:nvSpPr>
        <xdr:cNvPr id="178" name="TextBox 177"/>
        <xdr:cNvSpPr txBox="1"/>
      </xdr:nvSpPr>
      <xdr:spPr>
        <a:xfrm>
          <a:off x="20916900" y="93935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199</xdr:row>
      <xdr:rowOff>190500</xdr:rowOff>
    </xdr:from>
    <xdr:ext cx="184731" cy="264560"/>
    <xdr:sp macro="" textlink="">
      <xdr:nvSpPr>
        <xdr:cNvPr id="180" name="TextBox 179"/>
        <xdr:cNvSpPr txBox="1"/>
      </xdr:nvSpPr>
      <xdr:spPr>
        <a:xfrm>
          <a:off x="20916900" y="9486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200</xdr:row>
      <xdr:rowOff>190500</xdr:rowOff>
    </xdr:from>
    <xdr:ext cx="184731" cy="264560"/>
    <xdr:sp macro="" textlink="">
      <xdr:nvSpPr>
        <xdr:cNvPr id="181" name="TextBox 180"/>
        <xdr:cNvSpPr txBox="1"/>
      </xdr:nvSpPr>
      <xdr:spPr>
        <a:xfrm>
          <a:off x="20916900" y="9529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201</xdr:row>
      <xdr:rowOff>190500</xdr:rowOff>
    </xdr:from>
    <xdr:ext cx="184731" cy="264560"/>
    <xdr:sp macro="" textlink="">
      <xdr:nvSpPr>
        <xdr:cNvPr id="182" name="TextBox 181"/>
        <xdr:cNvSpPr txBox="1"/>
      </xdr:nvSpPr>
      <xdr:spPr>
        <a:xfrm>
          <a:off x="20916900" y="957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203</xdr:row>
      <xdr:rowOff>190500</xdr:rowOff>
    </xdr:from>
    <xdr:ext cx="184731" cy="264560"/>
    <xdr:sp macro="" textlink="">
      <xdr:nvSpPr>
        <xdr:cNvPr id="183" name="TextBox 182"/>
        <xdr:cNvSpPr txBox="1"/>
      </xdr:nvSpPr>
      <xdr:spPr>
        <a:xfrm>
          <a:off x="20916900" y="9627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204</xdr:row>
      <xdr:rowOff>190500</xdr:rowOff>
    </xdr:from>
    <xdr:ext cx="184731" cy="264560"/>
    <xdr:sp macro="" textlink="">
      <xdr:nvSpPr>
        <xdr:cNvPr id="184" name="TextBox 183"/>
        <xdr:cNvSpPr txBox="1"/>
      </xdr:nvSpPr>
      <xdr:spPr>
        <a:xfrm>
          <a:off x="20916900" y="9671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205</xdr:row>
      <xdr:rowOff>190500</xdr:rowOff>
    </xdr:from>
    <xdr:ext cx="184731" cy="264560"/>
    <xdr:sp macro="" textlink="">
      <xdr:nvSpPr>
        <xdr:cNvPr id="185" name="TextBox 184"/>
        <xdr:cNvSpPr txBox="1"/>
      </xdr:nvSpPr>
      <xdr:spPr>
        <a:xfrm>
          <a:off x="20916900" y="97164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208</xdr:row>
      <xdr:rowOff>190500</xdr:rowOff>
    </xdr:from>
    <xdr:ext cx="184731" cy="264560"/>
    <xdr:sp macro="" textlink="">
      <xdr:nvSpPr>
        <xdr:cNvPr id="187" name="TextBox 186"/>
        <xdr:cNvSpPr txBox="1"/>
      </xdr:nvSpPr>
      <xdr:spPr>
        <a:xfrm>
          <a:off x="20916900" y="98069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209</xdr:row>
      <xdr:rowOff>190500</xdr:rowOff>
    </xdr:from>
    <xdr:ext cx="184731" cy="264560"/>
    <xdr:sp macro="" textlink="">
      <xdr:nvSpPr>
        <xdr:cNvPr id="188" name="TextBox 187"/>
        <xdr:cNvSpPr txBox="1"/>
      </xdr:nvSpPr>
      <xdr:spPr>
        <a:xfrm>
          <a:off x="20916900" y="9851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210</xdr:row>
      <xdr:rowOff>190500</xdr:rowOff>
    </xdr:from>
    <xdr:ext cx="184731" cy="264560"/>
    <xdr:sp macro="" textlink="">
      <xdr:nvSpPr>
        <xdr:cNvPr id="189" name="TextBox 188"/>
        <xdr:cNvSpPr txBox="1"/>
      </xdr:nvSpPr>
      <xdr:spPr>
        <a:xfrm>
          <a:off x="20916900" y="989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211</xdr:row>
      <xdr:rowOff>190500</xdr:rowOff>
    </xdr:from>
    <xdr:ext cx="184731" cy="264560"/>
    <xdr:sp macro="" textlink="">
      <xdr:nvSpPr>
        <xdr:cNvPr id="190" name="TextBox 189"/>
        <xdr:cNvSpPr txBox="1"/>
      </xdr:nvSpPr>
      <xdr:spPr>
        <a:xfrm>
          <a:off x="20916900" y="9946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212</xdr:row>
      <xdr:rowOff>190500</xdr:rowOff>
    </xdr:from>
    <xdr:ext cx="184731" cy="264560"/>
    <xdr:sp macro="" textlink="">
      <xdr:nvSpPr>
        <xdr:cNvPr id="191" name="TextBox 190"/>
        <xdr:cNvSpPr txBox="1"/>
      </xdr:nvSpPr>
      <xdr:spPr>
        <a:xfrm>
          <a:off x="20916900" y="9993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213</xdr:row>
      <xdr:rowOff>190500</xdr:rowOff>
    </xdr:from>
    <xdr:ext cx="184731" cy="264560"/>
    <xdr:sp macro="" textlink="">
      <xdr:nvSpPr>
        <xdr:cNvPr id="192" name="TextBox 191"/>
        <xdr:cNvSpPr txBox="1"/>
      </xdr:nvSpPr>
      <xdr:spPr>
        <a:xfrm>
          <a:off x="20916900" y="10037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214</xdr:row>
      <xdr:rowOff>190500</xdr:rowOff>
    </xdr:from>
    <xdr:ext cx="184731" cy="264560"/>
    <xdr:sp macro="" textlink="">
      <xdr:nvSpPr>
        <xdr:cNvPr id="193" name="TextBox 192"/>
        <xdr:cNvSpPr txBox="1"/>
      </xdr:nvSpPr>
      <xdr:spPr>
        <a:xfrm>
          <a:off x="20916900" y="1008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215</xdr:row>
      <xdr:rowOff>190500</xdr:rowOff>
    </xdr:from>
    <xdr:ext cx="184731" cy="264560"/>
    <xdr:sp macro="" textlink="">
      <xdr:nvSpPr>
        <xdr:cNvPr id="194" name="TextBox 193"/>
        <xdr:cNvSpPr txBox="1"/>
      </xdr:nvSpPr>
      <xdr:spPr>
        <a:xfrm>
          <a:off x="20916900" y="10128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216</xdr:row>
      <xdr:rowOff>190500</xdr:rowOff>
    </xdr:from>
    <xdr:ext cx="184731" cy="264560"/>
    <xdr:sp macro="" textlink="">
      <xdr:nvSpPr>
        <xdr:cNvPr id="195" name="TextBox 194"/>
        <xdr:cNvSpPr txBox="1"/>
      </xdr:nvSpPr>
      <xdr:spPr>
        <a:xfrm>
          <a:off x="20916900" y="10172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217</xdr:row>
      <xdr:rowOff>190500</xdr:rowOff>
    </xdr:from>
    <xdr:ext cx="184731" cy="264560"/>
    <xdr:sp macro="" textlink="">
      <xdr:nvSpPr>
        <xdr:cNvPr id="196" name="TextBox 195"/>
        <xdr:cNvSpPr txBox="1"/>
      </xdr:nvSpPr>
      <xdr:spPr>
        <a:xfrm>
          <a:off x="20916900" y="10216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218</xdr:row>
      <xdr:rowOff>190500</xdr:rowOff>
    </xdr:from>
    <xdr:ext cx="184731" cy="264560"/>
    <xdr:sp macro="" textlink="">
      <xdr:nvSpPr>
        <xdr:cNvPr id="197" name="TextBox 196"/>
        <xdr:cNvSpPr txBox="1"/>
      </xdr:nvSpPr>
      <xdr:spPr>
        <a:xfrm>
          <a:off x="20916900" y="102612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219</xdr:row>
      <xdr:rowOff>190500</xdr:rowOff>
    </xdr:from>
    <xdr:ext cx="184731" cy="264560"/>
    <xdr:sp macro="" textlink="">
      <xdr:nvSpPr>
        <xdr:cNvPr id="198" name="TextBox 197"/>
        <xdr:cNvSpPr txBox="1"/>
      </xdr:nvSpPr>
      <xdr:spPr>
        <a:xfrm>
          <a:off x="20916900" y="10306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220</xdr:row>
      <xdr:rowOff>190500</xdr:rowOff>
    </xdr:from>
    <xdr:ext cx="184731" cy="264560"/>
    <xdr:sp macro="" textlink="">
      <xdr:nvSpPr>
        <xdr:cNvPr id="199" name="TextBox 198"/>
        <xdr:cNvSpPr txBox="1"/>
      </xdr:nvSpPr>
      <xdr:spPr>
        <a:xfrm>
          <a:off x="20916900" y="10349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221</xdr:row>
      <xdr:rowOff>190500</xdr:rowOff>
    </xdr:from>
    <xdr:ext cx="184731" cy="264560"/>
    <xdr:sp macro="" textlink="">
      <xdr:nvSpPr>
        <xdr:cNvPr id="200" name="TextBox 199"/>
        <xdr:cNvSpPr txBox="1"/>
      </xdr:nvSpPr>
      <xdr:spPr>
        <a:xfrm>
          <a:off x="20916900" y="10393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222</xdr:row>
      <xdr:rowOff>190500</xdr:rowOff>
    </xdr:from>
    <xdr:ext cx="184731" cy="264560"/>
    <xdr:sp macro="" textlink="">
      <xdr:nvSpPr>
        <xdr:cNvPr id="201" name="TextBox 200"/>
        <xdr:cNvSpPr txBox="1"/>
      </xdr:nvSpPr>
      <xdr:spPr>
        <a:xfrm>
          <a:off x="20916900" y="10443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223</xdr:row>
      <xdr:rowOff>190500</xdr:rowOff>
    </xdr:from>
    <xdr:ext cx="184731" cy="264560"/>
    <xdr:sp macro="" textlink="">
      <xdr:nvSpPr>
        <xdr:cNvPr id="202" name="TextBox 201"/>
        <xdr:cNvSpPr txBox="1"/>
      </xdr:nvSpPr>
      <xdr:spPr>
        <a:xfrm>
          <a:off x="20916900" y="10492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224</xdr:row>
      <xdr:rowOff>190500</xdr:rowOff>
    </xdr:from>
    <xdr:ext cx="184731" cy="264560"/>
    <xdr:sp macro="" textlink="">
      <xdr:nvSpPr>
        <xdr:cNvPr id="203" name="TextBox 202"/>
        <xdr:cNvSpPr txBox="1"/>
      </xdr:nvSpPr>
      <xdr:spPr>
        <a:xfrm>
          <a:off x="20916900" y="10542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225</xdr:row>
      <xdr:rowOff>190500</xdr:rowOff>
    </xdr:from>
    <xdr:ext cx="184731" cy="264560"/>
    <xdr:sp macro="" textlink="">
      <xdr:nvSpPr>
        <xdr:cNvPr id="204" name="TextBox 203"/>
        <xdr:cNvSpPr txBox="1"/>
      </xdr:nvSpPr>
      <xdr:spPr>
        <a:xfrm>
          <a:off x="20916900" y="10590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226</xdr:row>
      <xdr:rowOff>190500</xdr:rowOff>
    </xdr:from>
    <xdr:ext cx="184731" cy="264560"/>
    <xdr:sp macro="" textlink="">
      <xdr:nvSpPr>
        <xdr:cNvPr id="205" name="TextBox 204"/>
        <xdr:cNvSpPr txBox="1"/>
      </xdr:nvSpPr>
      <xdr:spPr>
        <a:xfrm>
          <a:off x="20916900" y="10639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227</xdr:row>
      <xdr:rowOff>190500</xdr:rowOff>
    </xdr:from>
    <xdr:ext cx="184731" cy="264560"/>
    <xdr:sp macro="" textlink="">
      <xdr:nvSpPr>
        <xdr:cNvPr id="206" name="TextBox 205"/>
        <xdr:cNvSpPr txBox="1"/>
      </xdr:nvSpPr>
      <xdr:spPr>
        <a:xfrm>
          <a:off x="20916900" y="10688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228</xdr:row>
      <xdr:rowOff>190500</xdr:rowOff>
    </xdr:from>
    <xdr:ext cx="184731" cy="264560"/>
    <xdr:sp macro="" textlink="">
      <xdr:nvSpPr>
        <xdr:cNvPr id="207" name="TextBox 206"/>
        <xdr:cNvSpPr txBox="1"/>
      </xdr:nvSpPr>
      <xdr:spPr>
        <a:xfrm>
          <a:off x="20916900" y="10736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231</xdr:row>
      <xdr:rowOff>190500</xdr:rowOff>
    </xdr:from>
    <xdr:ext cx="184731" cy="264560"/>
    <xdr:sp macro="" textlink="">
      <xdr:nvSpPr>
        <xdr:cNvPr id="209" name="TextBox 208"/>
        <xdr:cNvSpPr txBox="1"/>
      </xdr:nvSpPr>
      <xdr:spPr>
        <a:xfrm>
          <a:off x="20916900" y="10829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234</xdr:row>
      <xdr:rowOff>190500</xdr:rowOff>
    </xdr:from>
    <xdr:ext cx="184731" cy="264560"/>
    <xdr:sp macro="" textlink="">
      <xdr:nvSpPr>
        <xdr:cNvPr id="211" name="TextBox 210"/>
        <xdr:cNvSpPr txBox="1"/>
      </xdr:nvSpPr>
      <xdr:spPr>
        <a:xfrm>
          <a:off x="20916900" y="10923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235</xdr:row>
      <xdr:rowOff>190500</xdr:rowOff>
    </xdr:from>
    <xdr:ext cx="184731" cy="264560"/>
    <xdr:sp macro="" textlink="">
      <xdr:nvSpPr>
        <xdr:cNvPr id="212" name="TextBox 211"/>
        <xdr:cNvSpPr txBox="1"/>
      </xdr:nvSpPr>
      <xdr:spPr>
        <a:xfrm>
          <a:off x="20916900" y="10985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236</xdr:row>
      <xdr:rowOff>190500</xdr:rowOff>
    </xdr:from>
    <xdr:ext cx="184731" cy="264560"/>
    <xdr:sp macro="" textlink="">
      <xdr:nvSpPr>
        <xdr:cNvPr id="213" name="TextBox 212"/>
        <xdr:cNvSpPr txBox="1"/>
      </xdr:nvSpPr>
      <xdr:spPr>
        <a:xfrm>
          <a:off x="20916900" y="11035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237</xdr:row>
      <xdr:rowOff>190500</xdr:rowOff>
    </xdr:from>
    <xdr:ext cx="184731" cy="264560"/>
    <xdr:sp macro="" textlink="">
      <xdr:nvSpPr>
        <xdr:cNvPr id="214" name="TextBox 213"/>
        <xdr:cNvSpPr txBox="1"/>
      </xdr:nvSpPr>
      <xdr:spPr>
        <a:xfrm>
          <a:off x="20916900" y="11086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238</xdr:row>
      <xdr:rowOff>190500</xdr:rowOff>
    </xdr:from>
    <xdr:ext cx="184731" cy="264560"/>
    <xdr:sp macro="" textlink="">
      <xdr:nvSpPr>
        <xdr:cNvPr id="215" name="TextBox 214"/>
        <xdr:cNvSpPr txBox="1"/>
      </xdr:nvSpPr>
      <xdr:spPr>
        <a:xfrm>
          <a:off x="20916900" y="11144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239</xdr:row>
      <xdr:rowOff>190500</xdr:rowOff>
    </xdr:from>
    <xdr:ext cx="184731" cy="264560"/>
    <xdr:sp macro="" textlink="">
      <xdr:nvSpPr>
        <xdr:cNvPr id="216" name="TextBox 215"/>
        <xdr:cNvSpPr txBox="1"/>
      </xdr:nvSpPr>
      <xdr:spPr>
        <a:xfrm>
          <a:off x="20916900" y="11191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241</xdr:row>
      <xdr:rowOff>190500</xdr:rowOff>
    </xdr:from>
    <xdr:ext cx="184731" cy="264560"/>
    <xdr:sp macro="" textlink="">
      <xdr:nvSpPr>
        <xdr:cNvPr id="217" name="TextBox 216"/>
        <xdr:cNvSpPr txBox="1"/>
      </xdr:nvSpPr>
      <xdr:spPr>
        <a:xfrm>
          <a:off x="20916900" y="11253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242</xdr:row>
      <xdr:rowOff>190500</xdr:rowOff>
    </xdr:from>
    <xdr:ext cx="184731" cy="264560"/>
    <xdr:sp macro="" textlink="">
      <xdr:nvSpPr>
        <xdr:cNvPr id="218" name="TextBox 217"/>
        <xdr:cNvSpPr txBox="1"/>
      </xdr:nvSpPr>
      <xdr:spPr>
        <a:xfrm>
          <a:off x="20916900" y="11319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243</xdr:row>
      <xdr:rowOff>190500</xdr:rowOff>
    </xdr:from>
    <xdr:ext cx="184731" cy="264560"/>
    <xdr:sp macro="" textlink="">
      <xdr:nvSpPr>
        <xdr:cNvPr id="219" name="TextBox 218"/>
        <xdr:cNvSpPr txBox="1"/>
      </xdr:nvSpPr>
      <xdr:spPr>
        <a:xfrm>
          <a:off x="20916900" y="11382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244</xdr:row>
      <xdr:rowOff>190500</xdr:rowOff>
    </xdr:from>
    <xdr:ext cx="184731" cy="264560"/>
    <xdr:sp macro="" textlink="">
      <xdr:nvSpPr>
        <xdr:cNvPr id="220" name="TextBox 219"/>
        <xdr:cNvSpPr txBox="1"/>
      </xdr:nvSpPr>
      <xdr:spPr>
        <a:xfrm>
          <a:off x="20916900" y="11445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245</xdr:row>
      <xdr:rowOff>190500</xdr:rowOff>
    </xdr:from>
    <xdr:ext cx="184731" cy="264560"/>
    <xdr:sp macro="" textlink="">
      <xdr:nvSpPr>
        <xdr:cNvPr id="221" name="TextBox 220"/>
        <xdr:cNvSpPr txBox="1"/>
      </xdr:nvSpPr>
      <xdr:spPr>
        <a:xfrm>
          <a:off x="20916900" y="1150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246</xdr:row>
      <xdr:rowOff>190500</xdr:rowOff>
    </xdr:from>
    <xdr:ext cx="184731" cy="264560"/>
    <xdr:sp macro="" textlink="">
      <xdr:nvSpPr>
        <xdr:cNvPr id="222" name="TextBox 221"/>
        <xdr:cNvSpPr txBox="1"/>
      </xdr:nvSpPr>
      <xdr:spPr>
        <a:xfrm>
          <a:off x="20916900" y="1155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247</xdr:row>
      <xdr:rowOff>190500</xdr:rowOff>
    </xdr:from>
    <xdr:ext cx="184731" cy="264560"/>
    <xdr:sp macro="" textlink="">
      <xdr:nvSpPr>
        <xdr:cNvPr id="223" name="TextBox 222"/>
        <xdr:cNvSpPr txBox="1"/>
      </xdr:nvSpPr>
      <xdr:spPr>
        <a:xfrm>
          <a:off x="20916900" y="1161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248</xdr:row>
      <xdr:rowOff>190500</xdr:rowOff>
    </xdr:from>
    <xdr:ext cx="184731" cy="264560"/>
    <xdr:sp macro="" textlink="">
      <xdr:nvSpPr>
        <xdr:cNvPr id="224" name="TextBox 223"/>
        <xdr:cNvSpPr txBox="1"/>
      </xdr:nvSpPr>
      <xdr:spPr>
        <a:xfrm>
          <a:off x="20916900" y="11660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249</xdr:row>
      <xdr:rowOff>190500</xdr:rowOff>
    </xdr:from>
    <xdr:ext cx="184731" cy="264560"/>
    <xdr:sp macro="" textlink="">
      <xdr:nvSpPr>
        <xdr:cNvPr id="225" name="TextBox 224"/>
        <xdr:cNvSpPr txBox="1"/>
      </xdr:nvSpPr>
      <xdr:spPr>
        <a:xfrm>
          <a:off x="20916900" y="1172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250</xdr:row>
      <xdr:rowOff>190500</xdr:rowOff>
    </xdr:from>
    <xdr:ext cx="184731" cy="264560"/>
    <xdr:sp macro="" textlink="">
      <xdr:nvSpPr>
        <xdr:cNvPr id="226" name="TextBox 225"/>
        <xdr:cNvSpPr txBox="1"/>
      </xdr:nvSpPr>
      <xdr:spPr>
        <a:xfrm>
          <a:off x="20916900" y="11766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251</xdr:row>
      <xdr:rowOff>190500</xdr:rowOff>
    </xdr:from>
    <xdr:ext cx="184731" cy="264560"/>
    <xdr:sp macro="" textlink="">
      <xdr:nvSpPr>
        <xdr:cNvPr id="227" name="TextBox 226"/>
        <xdr:cNvSpPr txBox="1"/>
      </xdr:nvSpPr>
      <xdr:spPr>
        <a:xfrm>
          <a:off x="20916900" y="11811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252</xdr:row>
      <xdr:rowOff>190500</xdr:rowOff>
    </xdr:from>
    <xdr:ext cx="184731" cy="264560"/>
    <xdr:sp macro="" textlink="">
      <xdr:nvSpPr>
        <xdr:cNvPr id="228" name="TextBox 227"/>
        <xdr:cNvSpPr txBox="1"/>
      </xdr:nvSpPr>
      <xdr:spPr>
        <a:xfrm>
          <a:off x="20916900" y="1185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255</xdr:row>
      <xdr:rowOff>190500</xdr:rowOff>
    </xdr:from>
    <xdr:ext cx="184731" cy="264560"/>
    <xdr:sp macro="" textlink="">
      <xdr:nvSpPr>
        <xdr:cNvPr id="230" name="TextBox 229"/>
        <xdr:cNvSpPr txBox="1"/>
      </xdr:nvSpPr>
      <xdr:spPr>
        <a:xfrm>
          <a:off x="20916900" y="11945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256</xdr:row>
      <xdr:rowOff>190500</xdr:rowOff>
    </xdr:from>
    <xdr:ext cx="184731" cy="264560"/>
    <xdr:sp macro="" textlink="">
      <xdr:nvSpPr>
        <xdr:cNvPr id="231" name="TextBox 230"/>
        <xdr:cNvSpPr txBox="1"/>
      </xdr:nvSpPr>
      <xdr:spPr>
        <a:xfrm>
          <a:off x="20916900" y="1199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257</xdr:row>
      <xdr:rowOff>190500</xdr:rowOff>
    </xdr:from>
    <xdr:ext cx="184731" cy="264560"/>
    <xdr:sp macro="" textlink="">
      <xdr:nvSpPr>
        <xdr:cNvPr id="232" name="TextBox 231"/>
        <xdr:cNvSpPr txBox="1"/>
      </xdr:nvSpPr>
      <xdr:spPr>
        <a:xfrm>
          <a:off x="20916900" y="12036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258</xdr:row>
      <xdr:rowOff>190500</xdr:rowOff>
    </xdr:from>
    <xdr:ext cx="184731" cy="264560"/>
    <xdr:sp macro="" textlink="">
      <xdr:nvSpPr>
        <xdr:cNvPr id="233" name="TextBox 232"/>
        <xdr:cNvSpPr txBox="1"/>
      </xdr:nvSpPr>
      <xdr:spPr>
        <a:xfrm>
          <a:off x="20916900" y="1210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259</xdr:row>
      <xdr:rowOff>190500</xdr:rowOff>
    </xdr:from>
    <xdr:ext cx="184731" cy="264560"/>
    <xdr:sp macro="" textlink="">
      <xdr:nvSpPr>
        <xdr:cNvPr id="234" name="TextBox 233"/>
        <xdr:cNvSpPr txBox="1"/>
      </xdr:nvSpPr>
      <xdr:spPr>
        <a:xfrm>
          <a:off x="20916900" y="1216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260</xdr:row>
      <xdr:rowOff>190500</xdr:rowOff>
    </xdr:from>
    <xdr:ext cx="184731" cy="264560"/>
    <xdr:sp macro="" textlink="">
      <xdr:nvSpPr>
        <xdr:cNvPr id="235" name="TextBox 234"/>
        <xdr:cNvSpPr txBox="1"/>
      </xdr:nvSpPr>
      <xdr:spPr>
        <a:xfrm>
          <a:off x="20916900" y="1221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261</xdr:row>
      <xdr:rowOff>190500</xdr:rowOff>
    </xdr:from>
    <xdr:ext cx="184731" cy="264560"/>
    <xdr:sp macro="" textlink="">
      <xdr:nvSpPr>
        <xdr:cNvPr id="236" name="TextBox 235"/>
        <xdr:cNvSpPr txBox="1"/>
      </xdr:nvSpPr>
      <xdr:spPr>
        <a:xfrm>
          <a:off x="20916900" y="1226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262</xdr:row>
      <xdr:rowOff>190500</xdr:rowOff>
    </xdr:from>
    <xdr:ext cx="184731" cy="264560"/>
    <xdr:sp macro="" textlink="">
      <xdr:nvSpPr>
        <xdr:cNvPr id="237" name="TextBox 236"/>
        <xdr:cNvSpPr txBox="1"/>
      </xdr:nvSpPr>
      <xdr:spPr>
        <a:xfrm>
          <a:off x="20916900" y="1231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263</xdr:row>
      <xdr:rowOff>190500</xdr:rowOff>
    </xdr:from>
    <xdr:ext cx="184731" cy="264560"/>
    <xdr:sp macro="" textlink="">
      <xdr:nvSpPr>
        <xdr:cNvPr id="238" name="TextBox 237"/>
        <xdr:cNvSpPr txBox="1"/>
      </xdr:nvSpPr>
      <xdr:spPr>
        <a:xfrm>
          <a:off x="20916900" y="12359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264</xdr:row>
      <xdr:rowOff>190500</xdr:rowOff>
    </xdr:from>
    <xdr:ext cx="184731" cy="264560"/>
    <xdr:sp macro="" textlink="">
      <xdr:nvSpPr>
        <xdr:cNvPr id="239" name="TextBox 238"/>
        <xdr:cNvSpPr txBox="1"/>
      </xdr:nvSpPr>
      <xdr:spPr>
        <a:xfrm>
          <a:off x="20916900" y="12409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265</xdr:row>
      <xdr:rowOff>190500</xdr:rowOff>
    </xdr:from>
    <xdr:ext cx="184731" cy="264560"/>
    <xdr:sp macro="" textlink="">
      <xdr:nvSpPr>
        <xdr:cNvPr id="240" name="TextBox 239"/>
        <xdr:cNvSpPr txBox="1"/>
      </xdr:nvSpPr>
      <xdr:spPr>
        <a:xfrm>
          <a:off x="20916900" y="1245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268</xdr:row>
      <xdr:rowOff>190500</xdr:rowOff>
    </xdr:from>
    <xdr:ext cx="184731" cy="264560"/>
    <xdr:sp macro="" textlink="">
      <xdr:nvSpPr>
        <xdr:cNvPr id="242" name="TextBox 241"/>
        <xdr:cNvSpPr txBox="1"/>
      </xdr:nvSpPr>
      <xdr:spPr>
        <a:xfrm>
          <a:off x="20916900" y="12557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269</xdr:row>
      <xdr:rowOff>190500</xdr:rowOff>
    </xdr:from>
    <xdr:ext cx="184731" cy="264560"/>
    <xdr:sp macro="" textlink="">
      <xdr:nvSpPr>
        <xdr:cNvPr id="243" name="TextBox 242"/>
        <xdr:cNvSpPr txBox="1"/>
      </xdr:nvSpPr>
      <xdr:spPr>
        <a:xfrm>
          <a:off x="20916900" y="12612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272</xdr:row>
      <xdr:rowOff>190500</xdr:rowOff>
    </xdr:from>
    <xdr:ext cx="184731" cy="264560"/>
    <xdr:sp macro="" textlink="">
      <xdr:nvSpPr>
        <xdr:cNvPr id="245" name="TextBox 244"/>
        <xdr:cNvSpPr txBox="1"/>
      </xdr:nvSpPr>
      <xdr:spPr>
        <a:xfrm>
          <a:off x="20916900" y="12692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273</xdr:row>
      <xdr:rowOff>190500</xdr:rowOff>
    </xdr:from>
    <xdr:ext cx="184731" cy="264560"/>
    <xdr:sp macro="" textlink="">
      <xdr:nvSpPr>
        <xdr:cNvPr id="246" name="TextBox 245"/>
        <xdr:cNvSpPr txBox="1"/>
      </xdr:nvSpPr>
      <xdr:spPr>
        <a:xfrm>
          <a:off x="20916900" y="12754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274</xdr:row>
      <xdr:rowOff>190500</xdr:rowOff>
    </xdr:from>
    <xdr:ext cx="184731" cy="264560"/>
    <xdr:sp macro="" textlink="">
      <xdr:nvSpPr>
        <xdr:cNvPr id="247" name="TextBox 246"/>
        <xdr:cNvSpPr txBox="1"/>
      </xdr:nvSpPr>
      <xdr:spPr>
        <a:xfrm>
          <a:off x="20916900" y="12817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276</xdr:row>
      <xdr:rowOff>190500</xdr:rowOff>
    </xdr:from>
    <xdr:ext cx="184731" cy="264560"/>
    <xdr:sp macro="" textlink="">
      <xdr:nvSpPr>
        <xdr:cNvPr id="248" name="TextBox 247"/>
        <xdr:cNvSpPr txBox="1"/>
      </xdr:nvSpPr>
      <xdr:spPr>
        <a:xfrm>
          <a:off x="20916900" y="1288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277</xdr:row>
      <xdr:rowOff>190500</xdr:rowOff>
    </xdr:from>
    <xdr:ext cx="184731" cy="264560"/>
    <xdr:sp macro="" textlink="">
      <xdr:nvSpPr>
        <xdr:cNvPr id="249" name="TextBox 248"/>
        <xdr:cNvSpPr txBox="1"/>
      </xdr:nvSpPr>
      <xdr:spPr>
        <a:xfrm>
          <a:off x="20916900" y="1294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278</xdr:row>
      <xdr:rowOff>190500</xdr:rowOff>
    </xdr:from>
    <xdr:ext cx="184731" cy="264560"/>
    <xdr:sp macro="" textlink="">
      <xdr:nvSpPr>
        <xdr:cNvPr id="250" name="TextBox 249"/>
        <xdr:cNvSpPr txBox="1"/>
      </xdr:nvSpPr>
      <xdr:spPr>
        <a:xfrm>
          <a:off x="20916900" y="13000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279</xdr:row>
      <xdr:rowOff>190500</xdr:rowOff>
    </xdr:from>
    <xdr:ext cx="184731" cy="264560"/>
    <xdr:sp macro="" textlink="">
      <xdr:nvSpPr>
        <xdr:cNvPr id="251" name="TextBox 250"/>
        <xdr:cNvSpPr txBox="1"/>
      </xdr:nvSpPr>
      <xdr:spPr>
        <a:xfrm>
          <a:off x="20916900" y="1305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280</xdr:row>
      <xdr:rowOff>190500</xdr:rowOff>
    </xdr:from>
    <xdr:ext cx="184731" cy="264560"/>
    <xdr:sp macro="" textlink="">
      <xdr:nvSpPr>
        <xdr:cNvPr id="252" name="TextBox 251"/>
        <xdr:cNvSpPr txBox="1"/>
      </xdr:nvSpPr>
      <xdr:spPr>
        <a:xfrm>
          <a:off x="20916900" y="13104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281</xdr:row>
      <xdr:rowOff>190500</xdr:rowOff>
    </xdr:from>
    <xdr:ext cx="184731" cy="264560"/>
    <xdr:sp macro="" textlink="">
      <xdr:nvSpPr>
        <xdr:cNvPr id="253" name="TextBox 252"/>
        <xdr:cNvSpPr txBox="1"/>
      </xdr:nvSpPr>
      <xdr:spPr>
        <a:xfrm>
          <a:off x="20916900" y="13154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282</xdr:row>
      <xdr:rowOff>190500</xdr:rowOff>
    </xdr:from>
    <xdr:ext cx="184731" cy="264560"/>
    <xdr:sp macro="" textlink="">
      <xdr:nvSpPr>
        <xdr:cNvPr id="254" name="TextBox 253"/>
        <xdr:cNvSpPr txBox="1"/>
      </xdr:nvSpPr>
      <xdr:spPr>
        <a:xfrm>
          <a:off x="20916900" y="13205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285</xdr:row>
      <xdr:rowOff>190500</xdr:rowOff>
    </xdr:from>
    <xdr:ext cx="184731" cy="264560"/>
    <xdr:sp macro="" textlink="">
      <xdr:nvSpPr>
        <xdr:cNvPr id="256" name="TextBox 255"/>
        <xdr:cNvSpPr txBox="1"/>
      </xdr:nvSpPr>
      <xdr:spPr>
        <a:xfrm>
          <a:off x="20916900" y="1330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286</xdr:row>
      <xdr:rowOff>190500</xdr:rowOff>
    </xdr:from>
    <xdr:ext cx="184731" cy="264560"/>
    <xdr:sp macro="" textlink="">
      <xdr:nvSpPr>
        <xdr:cNvPr id="257" name="TextBox 256"/>
        <xdr:cNvSpPr txBox="1"/>
      </xdr:nvSpPr>
      <xdr:spPr>
        <a:xfrm>
          <a:off x="20916900" y="13372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287</xdr:row>
      <xdr:rowOff>190500</xdr:rowOff>
    </xdr:from>
    <xdr:ext cx="184731" cy="264560"/>
    <xdr:sp macro="" textlink="">
      <xdr:nvSpPr>
        <xdr:cNvPr id="258" name="TextBox 257"/>
        <xdr:cNvSpPr txBox="1"/>
      </xdr:nvSpPr>
      <xdr:spPr>
        <a:xfrm>
          <a:off x="20916900" y="13424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288</xdr:row>
      <xdr:rowOff>190500</xdr:rowOff>
    </xdr:from>
    <xdr:ext cx="184731" cy="264560"/>
    <xdr:sp macro="" textlink="">
      <xdr:nvSpPr>
        <xdr:cNvPr id="259" name="TextBox 258"/>
        <xdr:cNvSpPr txBox="1"/>
      </xdr:nvSpPr>
      <xdr:spPr>
        <a:xfrm>
          <a:off x="20916900" y="13491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289</xdr:row>
      <xdr:rowOff>190500</xdr:rowOff>
    </xdr:from>
    <xdr:ext cx="184731" cy="264560"/>
    <xdr:sp macro="" textlink="">
      <xdr:nvSpPr>
        <xdr:cNvPr id="260" name="TextBox 259"/>
        <xdr:cNvSpPr txBox="1"/>
      </xdr:nvSpPr>
      <xdr:spPr>
        <a:xfrm>
          <a:off x="20916900" y="1354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119</xdr:row>
      <xdr:rowOff>190500</xdr:rowOff>
    </xdr:from>
    <xdr:ext cx="184731" cy="264560"/>
    <xdr:sp macro="" textlink="">
      <xdr:nvSpPr>
        <xdr:cNvPr id="255" name="TextBox 254"/>
        <xdr:cNvSpPr txBox="1"/>
      </xdr:nvSpPr>
      <xdr:spPr>
        <a:xfrm>
          <a:off x="22774275" y="636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120</xdr:row>
      <xdr:rowOff>190500</xdr:rowOff>
    </xdr:from>
    <xdr:ext cx="184731" cy="264560"/>
    <xdr:sp macro="" textlink="">
      <xdr:nvSpPr>
        <xdr:cNvPr id="261" name="TextBox 260"/>
        <xdr:cNvSpPr txBox="1"/>
      </xdr:nvSpPr>
      <xdr:spPr>
        <a:xfrm>
          <a:off x="22774275" y="636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40</xdr:col>
      <xdr:colOff>0</xdr:colOff>
      <xdr:row>121</xdr:row>
      <xdr:rowOff>190500</xdr:rowOff>
    </xdr:from>
    <xdr:ext cx="184731" cy="264560"/>
    <xdr:sp macro="" textlink="">
      <xdr:nvSpPr>
        <xdr:cNvPr id="262" name="TextBox 261"/>
        <xdr:cNvSpPr txBox="1"/>
      </xdr:nvSpPr>
      <xdr:spPr>
        <a:xfrm>
          <a:off x="22774275" y="636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13</xdr:row>
      <xdr:rowOff>95250</xdr:rowOff>
    </xdr:from>
    <xdr:to>
      <xdr:col>15</xdr:col>
      <xdr:colOff>200025</xdr:colOff>
      <xdr:row>16</xdr:row>
      <xdr:rowOff>266700</xdr:rowOff>
    </xdr:to>
    <xdr:sp macro="" textlink="">
      <xdr:nvSpPr>
        <xdr:cNvPr id="2" name="TextBox 1"/>
        <xdr:cNvSpPr txBox="1"/>
      </xdr:nvSpPr>
      <xdr:spPr>
        <a:xfrm>
          <a:off x="1238250" y="5534025"/>
          <a:ext cx="1263967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400" b="1"/>
            <a:t>NOTES:</a:t>
          </a:r>
        </a:p>
        <a:p>
          <a:r>
            <a:rPr lang="en-CA" sz="1400"/>
            <a:t>- # of high school dual credits</a:t>
          </a:r>
          <a:r>
            <a:rPr lang="en-CA" sz="1400" baseline="0"/>
            <a:t> attempted will be higher than the # of college courses attempted as OYAP students earn more than one credit in their chosen trade</a:t>
          </a:r>
        </a:p>
        <a:p>
          <a:r>
            <a:rPr lang="en-CA" sz="1400" baseline="0"/>
            <a:t>- Durham College indicates 101% in the PTG...impossible given the the board numbers average out to 80%. The 101% is a number that EDCS shows.</a:t>
          </a:r>
        </a:p>
        <a:p>
          <a:r>
            <a:rPr lang="en-CA" sz="1400" baseline="0"/>
            <a:t>-Highlighted in orange, the total # started and finished for Durham and Fleming don't match the total # started and finished by board.  These totals should be the same.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164</xdr:col>
      <xdr:colOff>228600</xdr:colOff>
      <xdr:row>1</xdr:row>
      <xdr:rowOff>247650</xdr:rowOff>
    </xdr:from>
    <xdr:to>
      <xdr:col>167</xdr:col>
      <xdr:colOff>38100</xdr:colOff>
      <xdr:row>4</xdr:row>
      <xdr:rowOff>295275</xdr:rowOff>
    </xdr:to>
    <xdr:sp macro="" textlink="">
      <xdr:nvSpPr>
        <xdr:cNvPr id="2" name="TextBox 1"/>
        <xdr:cNvSpPr txBox="1"/>
      </xdr:nvSpPr>
      <xdr:spPr>
        <a:xfrm>
          <a:off x="15954375" y="1704975"/>
          <a:ext cx="1638300" cy="134302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/>
            <a:t>EDCS</a:t>
          </a:r>
          <a:r>
            <a:rPr lang="en-CA" sz="1100" b="1" baseline="0"/>
            <a:t> DOES NOT SHOW # OF STUDENTS BY BOARD WITHIN EACH PROJECT SO ACTUAL VS APPROVED CANNOT BE CALCULATED</a:t>
          </a:r>
          <a:r>
            <a:rPr lang="en-CA" sz="1100" baseline="0"/>
            <a:t>.</a:t>
          </a:r>
          <a:endParaRPr lang="en-CA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0464929/Documents/1-2020-2021%20DUAL%20CREDITS/1-CYCLE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CLE 6 APPROVALS"/>
      <sheetName val="DUAL CREDITS BY BOARD"/>
      <sheetName val="DUAL CREDITS BY COLLEGE"/>
      <sheetName val="FORUMS+ACTIVITIES"/>
      <sheetName val="ADMIN FUNDING-APPROVALS"/>
      <sheetName val="SUMMARY-SEATS + FUNDING"/>
      <sheetName val="CYCLE 6 REQUESTS+SCWI COMMENTS"/>
      <sheetName val="AFTER SWAC+ADC+MISC FUNDING"/>
      <sheetName val="ELRPT BUDGET BY PARTNER"/>
      <sheetName val="OYAP "/>
      <sheetName val="Summary-Finance-Year End Mar 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F20" sqref="F20"/>
    </sheetView>
  </sheetViews>
  <sheetFormatPr defaultRowHeight="15" x14ac:dyDescent="0.25"/>
  <cols>
    <col min="1" max="1" width="33.85546875" customWidth="1"/>
    <col min="2" max="2" width="16.28515625" customWidth="1"/>
    <col min="3" max="3" width="14.7109375" customWidth="1"/>
    <col min="4" max="4" width="14" customWidth="1"/>
    <col min="5" max="5" width="13.5703125" customWidth="1"/>
  </cols>
  <sheetData>
    <row r="1" spans="1:5" ht="74.25" customHeight="1" x14ac:dyDescent="0.3">
      <c r="A1" s="172" t="s">
        <v>602</v>
      </c>
      <c r="B1" s="168" t="s">
        <v>778</v>
      </c>
      <c r="C1" s="168" t="s">
        <v>780</v>
      </c>
      <c r="D1" s="168" t="s">
        <v>779</v>
      </c>
      <c r="E1" s="371" t="s">
        <v>782</v>
      </c>
    </row>
    <row r="2" spans="1:5" ht="15.75" x14ac:dyDescent="0.25">
      <c r="A2" s="159" t="s">
        <v>594</v>
      </c>
      <c r="B2" s="175">
        <v>84000</v>
      </c>
      <c r="C2" s="169">
        <v>74311.460000000006</v>
      </c>
      <c r="D2" s="169">
        <f>SUM(B2-C2)</f>
        <v>9688.5399999999936</v>
      </c>
    </row>
    <row r="3" spans="1:5" ht="15.75" x14ac:dyDescent="0.25">
      <c r="A3" s="159" t="s">
        <v>595</v>
      </c>
      <c r="B3" s="175">
        <v>106365</v>
      </c>
      <c r="C3" s="169">
        <v>103542.85</v>
      </c>
      <c r="D3" s="169">
        <f t="shared" ref="D3:D5" si="0">SUM(B3-C3)</f>
        <v>2822.1499999999942</v>
      </c>
    </row>
    <row r="4" spans="1:5" ht="15.75" x14ac:dyDescent="0.25">
      <c r="A4" s="159" t="s">
        <v>596</v>
      </c>
      <c r="B4" s="175">
        <v>4305280</v>
      </c>
      <c r="C4" s="169">
        <v>4131473</v>
      </c>
      <c r="D4" s="169">
        <f t="shared" si="0"/>
        <v>173807</v>
      </c>
    </row>
    <row r="5" spans="1:5" ht="15.75" x14ac:dyDescent="0.25">
      <c r="A5" s="383" t="s">
        <v>597</v>
      </c>
      <c r="B5" s="384">
        <f>SUM(B2:B4)</f>
        <v>4495645</v>
      </c>
      <c r="C5" s="384">
        <f>SUM(C2:C4)</f>
        <v>4309327.3099999996</v>
      </c>
      <c r="D5" s="384">
        <f t="shared" si="0"/>
        <v>186317.69000000041</v>
      </c>
      <c r="E5" s="385"/>
    </row>
    <row r="6" spans="1:5" ht="15.75" x14ac:dyDescent="0.25">
      <c r="A6" s="390" t="s">
        <v>598</v>
      </c>
      <c r="B6" s="231">
        <v>2737047.4</v>
      </c>
      <c r="C6" s="391">
        <v>2737047.4</v>
      </c>
      <c r="D6" s="166"/>
    </row>
    <row r="7" spans="1:5" ht="15.75" x14ac:dyDescent="0.25">
      <c r="A7" s="390" t="s">
        <v>599</v>
      </c>
      <c r="B7" s="231">
        <v>1448207.22</v>
      </c>
      <c r="C7" s="391">
        <v>1448207.22</v>
      </c>
      <c r="D7" s="166"/>
    </row>
    <row r="8" spans="1:5" ht="15.75" x14ac:dyDescent="0.25">
      <c r="A8" s="170" t="s">
        <v>600</v>
      </c>
      <c r="B8" s="171">
        <f>SUM(B5-B6-B7)</f>
        <v>310390.38000000012</v>
      </c>
      <c r="C8" s="174">
        <f>SUM(C5-C6-C7)</f>
        <v>124072.68999999971</v>
      </c>
      <c r="D8" s="370"/>
      <c r="E8" s="369">
        <v>124067.25</v>
      </c>
    </row>
    <row r="9" spans="1:5" ht="53.25" customHeight="1" x14ac:dyDescent="0.25">
      <c r="A9" s="166"/>
      <c r="B9" s="386" t="s">
        <v>601</v>
      </c>
      <c r="C9" s="387" t="s">
        <v>785</v>
      </c>
      <c r="D9" s="166"/>
      <c r="E9" s="372" t="s">
        <v>786</v>
      </c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45"/>
  <sheetViews>
    <sheetView zoomScale="90" zoomScaleNormal="90" workbookViewId="0">
      <pane ySplit="1" topLeftCell="A2" activePane="bottomLeft" state="frozen"/>
      <selection pane="bottomLeft" activeCell="AK13" sqref="AK13"/>
    </sheetView>
  </sheetViews>
  <sheetFormatPr defaultRowHeight="15" x14ac:dyDescent="0.25"/>
  <cols>
    <col min="1" max="1" width="6.5703125" customWidth="1"/>
    <col min="2" max="2" width="24.140625" style="51" customWidth="1"/>
    <col min="3" max="3" width="6.85546875" style="173" customWidth="1"/>
    <col min="4" max="4" width="7.5703125" customWidth="1"/>
    <col min="5" max="5" width="9.5703125" customWidth="1"/>
    <col min="6" max="6" width="10.28515625" customWidth="1"/>
    <col min="7" max="7" width="10.5703125" customWidth="1"/>
    <col min="8" max="8" width="10.85546875" customWidth="1"/>
    <col min="9" max="36" width="0" hidden="1" customWidth="1"/>
    <col min="38" max="41" width="0" hidden="1" customWidth="1"/>
    <col min="43" max="70" width="0" hidden="1" customWidth="1"/>
    <col min="72" max="75" width="0" hidden="1" customWidth="1"/>
    <col min="77" max="88" width="0" hidden="1" customWidth="1"/>
    <col min="90" max="101" width="0" hidden="1" customWidth="1"/>
    <col min="103" max="114" width="0" hidden="1" customWidth="1"/>
    <col min="115" max="115" width="9.7109375" customWidth="1"/>
    <col min="116" max="127" width="0" hidden="1" customWidth="1"/>
    <col min="129" max="140" width="0" hidden="1" customWidth="1"/>
    <col min="142" max="143" width="0" hidden="1" customWidth="1"/>
    <col min="144" max="144" width="10.140625" customWidth="1"/>
    <col min="145" max="146" width="0" hidden="1" customWidth="1"/>
    <col min="148" max="149" width="0" hidden="1" customWidth="1"/>
    <col min="150" max="150" width="10.140625" customWidth="1"/>
    <col min="151" max="152" width="0" hidden="1" customWidth="1"/>
    <col min="154" max="155" width="0" hidden="1" customWidth="1"/>
    <col min="157" max="158" width="0" hidden="1" customWidth="1"/>
    <col min="162" max="162" width="11.5703125" customWidth="1"/>
    <col min="163" max="163" width="11.7109375" customWidth="1"/>
    <col min="164" max="164" width="12.85546875" customWidth="1"/>
    <col min="165" max="165" width="9.140625" style="404"/>
  </cols>
  <sheetData>
    <row r="1" spans="1:165" s="395" customFormat="1" ht="98.25" customHeight="1" x14ac:dyDescent="0.25">
      <c r="A1" s="392" t="s">
        <v>788</v>
      </c>
      <c r="B1" s="392" t="s">
        <v>1026</v>
      </c>
      <c r="C1" s="392" t="s">
        <v>790</v>
      </c>
      <c r="D1" s="392" t="s">
        <v>791</v>
      </c>
      <c r="E1" s="392" t="s">
        <v>792</v>
      </c>
      <c r="F1" s="392" t="s">
        <v>793</v>
      </c>
      <c r="G1" s="392" t="s">
        <v>794</v>
      </c>
      <c r="H1" s="392" t="s">
        <v>795</v>
      </c>
      <c r="I1" s="392" t="s">
        <v>796</v>
      </c>
      <c r="J1" s="392" t="s">
        <v>797</v>
      </c>
      <c r="K1" s="392" t="s">
        <v>798</v>
      </c>
      <c r="L1" s="392" t="s">
        <v>799</v>
      </c>
      <c r="M1" s="392" t="s">
        <v>800</v>
      </c>
      <c r="N1" s="392" t="s">
        <v>801</v>
      </c>
      <c r="O1" s="392" t="s">
        <v>802</v>
      </c>
      <c r="P1" s="392" t="s">
        <v>803</v>
      </c>
      <c r="Q1" s="392" t="s">
        <v>804</v>
      </c>
      <c r="R1" s="392" t="s">
        <v>805</v>
      </c>
      <c r="S1" s="392" t="s">
        <v>806</v>
      </c>
      <c r="T1" s="392" t="s">
        <v>807</v>
      </c>
      <c r="U1" s="392" t="s">
        <v>808</v>
      </c>
      <c r="V1" s="392" t="s">
        <v>809</v>
      </c>
      <c r="W1" s="392" t="s">
        <v>810</v>
      </c>
      <c r="X1" s="392" t="s">
        <v>811</v>
      </c>
      <c r="Y1" s="392" t="s">
        <v>812</v>
      </c>
      <c r="Z1" s="392" t="s">
        <v>813</v>
      </c>
      <c r="AA1" s="392" t="s">
        <v>814</v>
      </c>
      <c r="AB1" s="392" t="s">
        <v>815</v>
      </c>
      <c r="AC1" s="392" t="s">
        <v>816</v>
      </c>
      <c r="AD1" s="392" t="s">
        <v>817</v>
      </c>
      <c r="AE1" s="392" t="s">
        <v>818</v>
      </c>
      <c r="AF1" s="392" t="s">
        <v>819</v>
      </c>
      <c r="AG1" s="392" t="s">
        <v>820</v>
      </c>
      <c r="AH1" s="392" t="s">
        <v>821</v>
      </c>
      <c r="AI1" s="392" t="s">
        <v>822</v>
      </c>
      <c r="AJ1" s="392" t="s">
        <v>823</v>
      </c>
      <c r="AK1" s="392" t="s">
        <v>824</v>
      </c>
      <c r="AL1" s="392" t="s">
        <v>825</v>
      </c>
      <c r="AM1" s="392" t="s">
        <v>826</v>
      </c>
      <c r="AN1" s="392" t="s">
        <v>827</v>
      </c>
      <c r="AO1" s="392" t="s">
        <v>828</v>
      </c>
      <c r="AP1" s="392" t="s">
        <v>829</v>
      </c>
      <c r="AQ1" s="392" t="s">
        <v>830</v>
      </c>
      <c r="AR1" s="392" t="s">
        <v>831</v>
      </c>
      <c r="AS1" s="392" t="s">
        <v>832</v>
      </c>
      <c r="AT1" s="392" t="s">
        <v>833</v>
      </c>
      <c r="AU1" s="392" t="s">
        <v>834</v>
      </c>
      <c r="AV1" s="392" t="s">
        <v>835</v>
      </c>
      <c r="AW1" s="392" t="s">
        <v>836</v>
      </c>
      <c r="AX1" s="392" t="s">
        <v>837</v>
      </c>
      <c r="AY1" s="392" t="s">
        <v>838</v>
      </c>
      <c r="AZ1" s="392" t="s">
        <v>839</v>
      </c>
      <c r="BA1" s="392" t="s">
        <v>840</v>
      </c>
      <c r="BB1" s="392" t="s">
        <v>841</v>
      </c>
      <c r="BC1" s="392" t="s">
        <v>842</v>
      </c>
      <c r="BD1" s="392" t="s">
        <v>843</v>
      </c>
      <c r="BE1" s="392" t="s">
        <v>844</v>
      </c>
      <c r="BF1" s="392" t="s">
        <v>845</v>
      </c>
      <c r="BG1" s="392" t="s">
        <v>846</v>
      </c>
      <c r="BH1" s="392" t="s">
        <v>847</v>
      </c>
      <c r="BI1" s="392" t="s">
        <v>848</v>
      </c>
      <c r="BJ1" s="392" t="s">
        <v>849</v>
      </c>
      <c r="BK1" s="392" t="s">
        <v>850</v>
      </c>
      <c r="BL1" s="392" t="s">
        <v>851</v>
      </c>
      <c r="BM1" s="392" t="s">
        <v>852</v>
      </c>
      <c r="BN1" s="392" t="s">
        <v>853</v>
      </c>
      <c r="BO1" s="392" t="s">
        <v>854</v>
      </c>
      <c r="BP1" s="392" t="s">
        <v>855</v>
      </c>
      <c r="BQ1" s="392" t="s">
        <v>856</v>
      </c>
      <c r="BR1" s="392" t="s">
        <v>857</v>
      </c>
      <c r="BS1" s="392" t="s">
        <v>858</v>
      </c>
      <c r="BT1" s="392" t="s">
        <v>859</v>
      </c>
      <c r="BU1" s="392" t="s">
        <v>860</v>
      </c>
      <c r="BV1" s="392" t="s">
        <v>861</v>
      </c>
      <c r="BW1" s="392" t="s">
        <v>862</v>
      </c>
      <c r="BX1" s="392" t="s">
        <v>863</v>
      </c>
      <c r="BY1" s="392" t="s">
        <v>864</v>
      </c>
      <c r="BZ1" s="392" t="s">
        <v>865</v>
      </c>
      <c r="CA1" s="392" t="s">
        <v>866</v>
      </c>
      <c r="CB1" s="392" t="s">
        <v>867</v>
      </c>
      <c r="CC1" s="392" t="s">
        <v>868</v>
      </c>
      <c r="CD1" s="392" t="s">
        <v>869</v>
      </c>
      <c r="CE1" s="392" t="s">
        <v>870</v>
      </c>
      <c r="CF1" s="392" t="s">
        <v>871</v>
      </c>
      <c r="CG1" s="392" t="s">
        <v>872</v>
      </c>
      <c r="CH1" s="392" t="s">
        <v>873</v>
      </c>
      <c r="CI1" s="392" t="s">
        <v>874</v>
      </c>
      <c r="CJ1" s="392" t="s">
        <v>875</v>
      </c>
      <c r="CK1" s="392" t="s">
        <v>876</v>
      </c>
      <c r="CL1" s="392" t="s">
        <v>877</v>
      </c>
      <c r="CM1" s="392" t="s">
        <v>878</v>
      </c>
      <c r="CN1" s="392" t="s">
        <v>879</v>
      </c>
      <c r="CO1" s="392" t="s">
        <v>880</v>
      </c>
      <c r="CP1" s="392" t="s">
        <v>881</v>
      </c>
      <c r="CQ1" s="392" t="s">
        <v>882</v>
      </c>
      <c r="CR1" s="392" t="s">
        <v>883</v>
      </c>
      <c r="CS1" s="392" t="s">
        <v>884</v>
      </c>
      <c r="CT1" s="392" t="s">
        <v>885</v>
      </c>
      <c r="CU1" s="392" t="s">
        <v>886</v>
      </c>
      <c r="CV1" s="392" t="s">
        <v>887</v>
      </c>
      <c r="CW1" s="392" t="s">
        <v>888</v>
      </c>
      <c r="CX1" s="392" t="s">
        <v>889</v>
      </c>
      <c r="CY1" s="392" t="s">
        <v>890</v>
      </c>
      <c r="CZ1" s="392" t="s">
        <v>891</v>
      </c>
      <c r="DA1" s="392" t="s">
        <v>892</v>
      </c>
      <c r="DB1" s="392" t="s">
        <v>893</v>
      </c>
      <c r="DC1" s="392" t="s">
        <v>894</v>
      </c>
      <c r="DD1" s="392" t="s">
        <v>895</v>
      </c>
      <c r="DE1" s="392" t="s">
        <v>896</v>
      </c>
      <c r="DF1" s="392" t="s">
        <v>897</v>
      </c>
      <c r="DG1" s="392" t="s">
        <v>898</v>
      </c>
      <c r="DH1" s="392" t="s">
        <v>899</v>
      </c>
      <c r="DI1" s="392" t="s">
        <v>900</v>
      </c>
      <c r="DJ1" s="392" t="s">
        <v>901</v>
      </c>
      <c r="DK1" s="392" t="s">
        <v>902</v>
      </c>
      <c r="DL1" s="392" t="s">
        <v>903</v>
      </c>
      <c r="DM1" s="392" t="s">
        <v>904</v>
      </c>
      <c r="DN1" s="392" t="s">
        <v>905</v>
      </c>
      <c r="DO1" s="392" t="s">
        <v>906</v>
      </c>
      <c r="DP1" s="392" t="s">
        <v>907</v>
      </c>
      <c r="DQ1" s="392" t="s">
        <v>908</v>
      </c>
      <c r="DR1" s="392" t="s">
        <v>909</v>
      </c>
      <c r="DS1" s="392" t="s">
        <v>910</v>
      </c>
      <c r="DT1" s="392" t="s">
        <v>911</v>
      </c>
      <c r="DU1" s="392" t="s">
        <v>912</v>
      </c>
      <c r="DV1" s="392" t="s">
        <v>913</v>
      </c>
      <c r="DW1" s="392" t="s">
        <v>914</v>
      </c>
      <c r="DX1" s="392" t="s">
        <v>915</v>
      </c>
      <c r="DY1" s="392" t="s">
        <v>916</v>
      </c>
      <c r="DZ1" s="392" t="s">
        <v>917</v>
      </c>
      <c r="EA1" s="392" t="s">
        <v>918</v>
      </c>
      <c r="EB1" s="392" t="s">
        <v>919</v>
      </c>
      <c r="EC1" s="392" t="s">
        <v>920</v>
      </c>
      <c r="ED1" s="392" t="s">
        <v>921</v>
      </c>
      <c r="EE1" s="392" t="s">
        <v>922</v>
      </c>
      <c r="EF1" s="392" t="s">
        <v>923</v>
      </c>
      <c r="EG1" s="392" t="s">
        <v>924</v>
      </c>
      <c r="EH1" s="392" t="s">
        <v>925</v>
      </c>
      <c r="EI1" s="392" t="s">
        <v>926</v>
      </c>
      <c r="EJ1" s="392" t="s">
        <v>927</v>
      </c>
      <c r="EK1" s="392" t="s">
        <v>928</v>
      </c>
      <c r="EL1" s="392" t="s">
        <v>929</v>
      </c>
      <c r="EM1" s="392" t="s">
        <v>930</v>
      </c>
      <c r="EN1" s="392" t="s">
        <v>931</v>
      </c>
      <c r="EO1" s="392" t="s">
        <v>932</v>
      </c>
      <c r="EP1" s="392" t="s">
        <v>933</v>
      </c>
      <c r="EQ1" s="392" t="s">
        <v>934</v>
      </c>
      <c r="ER1" s="392" t="s">
        <v>935</v>
      </c>
      <c r="ES1" s="392" t="s">
        <v>936</v>
      </c>
      <c r="ET1" s="392" t="s">
        <v>937</v>
      </c>
      <c r="EU1" s="392" t="s">
        <v>938</v>
      </c>
      <c r="EV1" s="392" t="s">
        <v>939</v>
      </c>
      <c r="EW1" s="392" t="s">
        <v>940</v>
      </c>
      <c r="EX1" s="392" t="s">
        <v>941</v>
      </c>
      <c r="EY1" s="392" t="s">
        <v>942</v>
      </c>
      <c r="EZ1" s="392" t="s">
        <v>943</v>
      </c>
      <c r="FA1" s="392" t="s">
        <v>944</v>
      </c>
      <c r="FB1" s="392" t="s">
        <v>945</v>
      </c>
      <c r="FC1" s="392" t="s">
        <v>946</v>
      </c>
      <c r="FD1" s="392" t="s">
        <v>947</v>
      </c>
      <c r="FE1" s="392" t="s">
        <v>948</v>
      </c>
      <c r="FF1" s="393" t="s">
        <v>949</v>
      </c>
      <c r="FG1" s="393" t="s">
        <v>950</v>
      </c>
      <c r="FH1" s="393" t="s">
        <v>951</v>
      </c>
      <c r="FI1" s="394" t="s">
        <v>952</v>
      </c>
    </row>
    <row r="2" spans="1:165" ht="30.75" x14ac:dyDescent="0.3">
      <c r="A2" s="145" t="s">
        <v>959</v>
      </c>
      <c r="B2" s="47" t="s">
        <v>960</v>
      </c>
      <c r="C2" s="396" t="s">
        <v>38</v>
      </c>
      <c r="D2" s="145">
        <v>1</v>
      </c>
      <c r="E2" s="145">
        <v>339</v>
      </c>
      <c r="F2" s="145">
        <v>339</v>
      </c>
      <c r="G2" s="145">
        <v>166</v>
      </c>
      <c r="H2" s="145">
        <v>173</v>
      </c>
      <c r="I2" s="145">
        <v>0</v>
      </c>
      <c r="J2" s="145">
        <v>0</v>
      </c>
      <c r="K2" s="145">
        <v>0</v>
      </c>
      <c r="L2" s="145">
        <v>0</v>
      </c>
      <c r="M2" s="145">
        <v>21</v>
      </c>
      <c r="N2" s="145">
        <v>14</v>
      </c>
      <c r="O2" s="145">
        <v>0</v>
      </c>
      <c r="P2" s="145">
        <v>0</v>
      </c>
      <c r="Q2" s="145">
        <v>43</v>
      </c>
      <c r="R2" s="145">
        <v>23</v>
      </c>
      <c r="S2" s="145">
        <v>0</v>
      </c>
      <c r="T2" s="145">
        <v>0</v>
      </c>
      <c r="U2" s="145">
        <v>11</v>
      </c>
      <c r="V2" s="145">
        <v>7</v>
      </c>
      <c r="W2" s="145">
        <v>0</v>
      </c>
      <c r="X2" s="145">
        <v>0</v>
      </c>
      <c r="Y2" s="145">
        <v>6</v>
      </c>
      <c r="Z2" s="145">
        <v>8</v>
      </c>
      <c r="AA2" s="145">
        <v>0</v>
      </c>
      <c r="AB2" s="145">
        <v>0</v>
      </c>
      <c r="AC2" s="145">
        <v>2</v>
      </c>
      <c r="AD2" s="145">
        <v>0</v>
      </c>
      <c r="AE2" s="145">
        <v>0</v>
      </c>
      <c r="AF2" s="145">
        <v>0</v>
      </c>
      <c r="AG2" s="145">
        <v>0</v>
      </c>
      <c r="AH2" s="145">
        <v>0</v>
      </c>
      <c r="AI2" s="145">
        <v>0</v>
      </c>
      <c r="AJ2" s="145">
        <v>0</v>
      </c>
      <c r="AK2" s="145">
        <v>135</v>
      </c>
      <c r="AL2" s="145">
        <v>77</v>
      </c>
      <c r="AM2" s="145">
        <v>44</v>
      </c>
      <c r="AN2" s="145">
        <v>0</v>
      </c>
      <c r="AO2" s="145">
        <v>0</v>
      </c>
      <c r="AP2" s="145">
        <v>121</v>
      </c>
      <c r="AQ2" s="145">
        <v>0</v>
      </c>
      <c r="AR2" s="145">
        <v>0</v>
      </c>
      <c r="AS2" s="145">
        <v>0</v>
      </c>
      <c r="AT2" s="145">
        <v>0</v>
      </c>
      <c r="AU2" s="145">
        <v>0</v>
      </c>
      <c r="AV2" s="145">
        <v>1</v>
      </c>
      <c r="AW2" s="145">
        <v>0</v>
      </c>
      <c r="AX2" s="145">
        <v>0</v>
      </c>
      <c r="AY2" s="145">
        <v>49</v>
      </c>
      <c r="AZ2" s="145">
        <v>38</v>
      </c>
      <c r="BA2" s="145">
        <v>0</v>
      </c>
      <c r="BB2" s="145">
        <v>0</v>
      </c>
      <c r="BC2" s="145">
        <v>24</v>
      </c>
      <c r="BD2" s="145">
        <v>17</v>
      </c>
      <c r="BE2" s="145">
        <v>0</v>
      </c>
      <c r="BF2" s="145">
        <v>0</v>
      </c>
      <c r="BG2" s="145">
        <v>6</v>
      </c>
      <c r="BH2" s="145">
        <v>5</v>
      </c>
      <c r="BI2" s="145">
        <v>0</v>
      </c>
      <c r="BJ2" s="145">
        <v>0</v>
      </c>
      <c r="BK2" s="145">
        <v>3</v>
      </c>
      <c r="BL2" s="145">
        <v>3</v>
      </c>
      <c r="BM2" s="145">
        <v>0</v>
      </c>
      <c r="BN2" s="145">
        <v>0</v>
      </c>
      <c r="BO2" s="145">
        <v>0</v>
      </c>
      <c r="BP2" s="145">
        <v>0</v>
      </c>
      <c r="BQ2" s="145">
        <v>0</v>
      </c>
      <c r="BR2" s="145">
        <v>0</v>
      </c>
      <c r="BS2" s="145">
        <v>146</v>
      </c>
      <c r="BT2" s="145">
        <v>77</v>
      </c>
      <c r="BU2" s="145">
        <v>59</v>
      </c>
      <c r="BV2" s="145">
        <v>0</v>
      </c>
      <c r="BW2" s="145">
        <v>0</v>
      </c>
      <c r="BX2" s="145">
        <v>136</v>
      </c>
      <c r="BY2" s="145">
        <v>35</v>
      </c>
      <c r="BZ2" s="145">
        <v>21</v>
      </c>
      <c r="CA2" s="145">
        <v>0</v>
      </c>
      <c r="CB2" s="145">
        <v>0</v>
      </c>
      <c r="CC2" s="145">
        <v>39</v>
      </c>
      <c r="CD2" s="145">
        <v>19</v>
      </c>
      <c r="CE2" s="145">
        <v>0</v>
      </c>
      <c r="CF2" s="145">
        <v>0</v>
      </c>
      <c r="CG2" s="145">
        <v>74</v>
      </c>
      <c r="CH2" s="145">
        <v>40</v>
      </c>
      <c r="CI2" s="145">
        <v>0</v>
      </c>
      <c r="CJ2" s="145">
        <v>0</v>
      </c>
      <c r="CK2" s="145">
        <v>114</v>
      </c>
      <c r="CL2" s="145">
        <v>80</v>
      </c>
      <c r="CM2" s="145">
        <v>52</v>
      </c>
      <c r="CN2" s="145">
        <v>0</v>
      </c>
      <c r="CO2" s="145">
        <v>0</v>
      </c>
      <c r="CP2" s="145">
        <v>81</v>
      </c>
      <c r="CQ2" s="145">
        <v>65</v>
      </c>
      <c r="CR2" s="145">
        <v>0</v>
      </c>
      <c r="CS2" s="145">
        <v>0</v>
      </c>
      <c r="CT2" s="145">
        <v>161</v>
      </c>
      <c r="CU2" s="145">
        <v>117</v>
      </c>
      <c r="CV2" s="145">
        <v>0</v>
      </c>
      <c r="CW2" s="145">
        <v>0</v>
      </c>
      <c r="CX2" s="145">
        <v>278</v>
      </c>
      <c r="CY2" s="145">
        <v>11</v>
      </c>
      <c r="CZ2" s="145">
        <v>11</v>
      </c>
      <c r="DA2" s="145">
        <v>0</v>
      </c>
      <c r="DB2" s="145">
        <v>0</v>
      </c>
      <c r="DC2" s="145">
        <v>16</v>
      </c>
      <c r="DD2" s="145">
        <v>5</v>
      </c>
      <c r="DE2" s="145">
        <v>0</v>
      </c>
      <c r="DF2" s="145">
        <v>0</v>
      </c>
      <c r="DG2" s="145">
        <v>27</v>
      </c>
      <c r="DH2" s="145">
        <v>16</v>
      </c>
      <c r="DI2" s="145">
        <v>0</v>
      </c>
      <c r="DJ2" s="145">
        <v>0</v>
      </c>
      <c r="DK2" s="145">
        <v>43</v>
      </c>
      <c r="DL2" s="145">
        <v>4</v>
      </c>
      <c r="DM2" s="145">
        <v>6</v>
      </c>
      <c r="DN2" s="145">
        <v>0</v>
      </c>
      <c r="DO2" s="145">
        <v>0</v>
      </c>
      <c r="DP2" s="145">
        <v>6</v>
      </c>
      <c r="DQ2" s="145">
        <v>7</v>
      </c>
      <c r="DR2" s="145">
        <v>0</v>
      </c>
      <c r="DS2" s="145">
        <v>0</v>
      </c>
      <c r="DT2" s="145">
        <v>10</v>
      </c>
      <c r="DU2" s="145">
        <v>13</v>
      </c>
      <c r="DV2" s="145">
        <v>0</v>
      </c>
      <c r="DW2" s="145">
        <v>0</v>
      </c>
      <c r="DX2" s="145">
        <v>23</v>
      </c>
      <c r="DY2" s="145">
        <v>4</v>
      </c>
      <c r="DZ2" s="145">
        <v>2</v>
      </c>
      <c r="EA2" s="145">
        <v>0</v>
      </c>
      <c r="EB2" s="145">
        <v>0</v>
      </c>
      <c r="EC2" s="145">
        <v>2</v>
      </c>
      <c r="ED2" s="145">
        <v>1</v>
      </c>
      <c r="EE2" s="145">
        <v>0</v>
      </c>
      <c r="EF2" s="145">
        <v>0</v>
      </c>
      <c r="EG2" s="145">
        <v>6</v>
      </c>
      <c r="EH2" s="145">
        <v>3</v>
      </c>
      <c r="EI2" s="145">
        <v>0</v>
      </c>
      <c r="EJ2" s="145">
        <v>0</v>
      </c>
      <c r="EK2" s="145">
        <v>9</v>
      </c>
      <c r="EL2" s="145">
        <v>121</v>
      </c>
      <c r="EM2" s="145">
        <v>136</v>
      </c>
      <c r="EN2" s="145">
        <v>257</v>
      </c>
      <c r="EO2" s="145">
        <v>103</v>
      </c>
      <c r="EP2" s="145">
        <v>115</v>
      </c>
      <c r="EQ2" s="145">
        <v>218</v>
      </c>
      <c r="ER2" s="145">
        <v>121</v>
      </c>
      <c r="ES2" s="145">
        <v>136</v>
      </c>
      <c r="ET2" s="145">
        <v>257</v>
      </c>
      <c r="EU2" s="145">
        <v>103</v>
      </c>
      <c r="EV2" s="145">
        <v>113</v>
      </c>
      <c r="EW2" s="145">
        <v>216</v>
      </c>
      <c r="EX2" s="145">
        <v>528.5</v>
      </c>
      <c r="EY2" s="145">
        <v>581</v>
      </c>
      <c r="EZ2" s="145">
        <v>1110</v>
      </c>
      <c r="FA2" s="145">
        <v>483</v>
      </c>
      <c r="FB2" s="145">
        <v>539</v>
      </c>
      <c r="FC2" s="145">
        <v>1021</v>
      </c>
      <c r="FD2" s="145">
        <v>281</v>
      </c>
      <c r="FE2" s="145">
        <v>257</v>
      </c>
      <c r="FF2" s="397">
        <f t="shared" ref="FF2:FF45" si="0">SUM(EQ2/EN2)</f>
        <v>0.84824902723735407</v>
      </c>
      <c r="FG2" s="397">
        <f t="shared" ref="FG2:FG45" si="1">SUM(FE2/FD2)</f>
        <v>0.91459074733096091</v>
      </c>
      <c r="FH2" s="397">
        <f t="shared" ref="FH2:FH45" si="2">SUM(FD2/F2)</f>
        <v>0.82890855457227142</v>
      </c>
      <c r="FI2" s="398">
        <v>98.93</v>
      </c>
    </row>
    <row r="3" spans="1:165" ht="30.75" x14ac:dyDescent="0.3">
      <c r="A3" s="145" t="s">
        <v>969</v>
      </c>
      <c r="B3" s="47" t="s">
        <v>970</v>
      </c>
      <c r="C3" s="396" t="s">
        <v>77</v>
      </c>
      <c r="D3" s="145">
        <v>0</v>
      </c>
      <c r="E3" s="145">
        <v>446</v>
      </c>
      <c r="F3" s="145">
        <v>446</v>
      </c>
      <c r="G3" s="145">
        <v>62</v>
      </c>
      <c r="H3" s="145">
        <v>384</v>
      </c>
      <c r="I3" s="145">
        <v>0</v>
      </c>
      <c r="J3" s="145">
        <v>0</v>
      </c>
      <c r="K3" s="145">
        <v>0</v>
      </c>
      <c r="L3" s="145">
        <v>0</v>
      </c>
      <c r="M3" s="145">
        <v>25</v>
      </c>
      <c r="N3" s="145">
        <v>21</v>
      </c>
      <c r="O3" s="145">
        <v>0</v>
      </c>
      <c r="P3" s="145">
        <v>0</v>
      </c>
      <c r="Q3" s="145">
        <v>1</v>
      </c>
      <c r="R3" s="145">
        <v>0</v>
      </c>
      <c r="S3" s="145">
        <v>0</v>
      </c>
      <c r="T3" s="145">
        <v>0</v>
      </c>
      <c r="U3" s="145">
        <v>1</v>
      </c>
      <c r="V3" s="145">
        <v>1</v>
      </c>
      <c r="W3" s="145">
        <v>0</v>
      </c>
      <c r="X3" s="145">
        <v>0</v>
      </c>
      <c r="Y3" s="145">
        <v>0</v>
      </c>
      <c r="Z3" s="145">
        <v>0</v>
      </c>
      <c r="AA3" s="145">
        <v>0</v>
      </c>
      <c r="AB3" s="145">
        <v>0</v>
      </c>
      <c r="AC3" s="145">
        <v>0</v>
      </c>
      <c r="AD3" s="145">
        <v>0</v>
      </c>
      <c r="AE3" s="145">
        <v>0</v>
      </c>
      <c r="AF3" s="145">
        <v>0</v>
      </c>
      <c r="AG3" s="145">
        <v>0</v>
      </c>
      <c r="AH3" s="145">
        <v>0</v>
      </c>
      <c r="AI3" s="145">
        <v>0</v>
      </c>
      <c r="AJ3" s="145">
        <v>0</v>
      </c>
      <c r="AK3" s="145">
        <v>49</v>
      </c>
      <c r="AL3" s="145">
        <v>27</v>
      </c>
      <c r="AM3" s="145">
        <v>22</v>
      </c>
      <c r="AN3" s="145">
        <v>0</v>
      </c>
      <c r="AO3" s="145">
        <v>0</v>
      </c>
      <c r="AP3" s="145">
        <v>49</v>
      </c>
      <c r="AQ3" s="145">
        <v>0</v>
      </c>
      <c r="AR3" s="145">
        <v>5</v>
      </c>
      <c r="AS3" s="145">
        <v>0</v>
      </c>
      <c r="AT3" s="145">
        <v>0</v>
      </c>
      <c r="AU3" s="145">
        <v>52</v>
      </c>
      <c r="AV3" s="145">
        <v>65</v>
      </c>
      <c r="AW3" s="145">
        <v>0</v>
      </c>
      <c r="AX3" s="145">
        <v>0</v>
      </c>
      <c r="AY3" s="145">
        <v>92</v>
      </c>
      <c r="AZ3" s="145">
        <v>109</v>
      </c>
      <c r="BA3" s="145">
        <v>0</v>
      </c>
      <c r="BB3" s="145">
        <v>0</v>
      </c>
      <c r="BC3" s="145">
        <v>15</v>
      </c>
      <c r="BD3" s="145">
        <v>15</v>
      </c>
      <c r="BE3" s="145">
        <v>0</v>
      </c>
      <c r="BF3" s="145">
        <v>0</v>
      </c>
      <c r="BG3" s="145">
        <v>3</v>
      </c>
      <c r="BH3" s="145">
        <v>7</v>
      </c>
      <c r="BI3" s="145">
        <v>0</v>
      </c>
      <c r="BJ3" s="145">
        <v>0</v>
      </c>
      <c r="BK3" s="145">
        <v>3</v>
      </c>
      <c r="BL3" s="145">
        <v>0</v>
      </c>
      <c r="BM3" s="145">
        <v>0</v>
      </c>
      <c r="BN3" s="145">
        <v>0</v>
      </c>
      <c r="BO3" s="145">
        <v>0</v>
      </c>
      <c r="BP3" s="145">
        <v>0</v>
      </c>
      <c r="BQ3" s="145">
        <v>0</v>
      </c>
      <c r="BR3" s="145">
        <v>0</v>
      </c>
      <c r="BS3" s="145">
        <v>366</v>
      </c>
      <c r="BT3" s="145">
        <v>149</v>
      </c>
      <c r="BU3" s="145">
        <v>178</v>
      </c>
      <c r="BV3" s="145">
        <v>0</v>
      </c>
      <c r="BW3" s="145">
        <v>0</v>
      </c>
      <c r="BX3" s="145">
        <v>327</v>
      </c>
      <c r="BY3" s="145">
        <v>9</v>
      </c>
      <c r="BZ3" s="145">
        <v>5</v>
      </c>
      <c r="CA3" s="145">
        <v>0</v>
      </c>
      <c r="CB3" s="145">
        <v>0</v>
      </c>
      <c r="CC3" s="145">
        <v>59</v>
      </c>
      <c r="CD3" s="145">
        <v>49</v>
      </c>
      <c r="CE3" s="145">
        <v>0</v>
      </c>
      <c r="CF3" s="145">
        <v>0</v>
      </c>
      <c r="CG3" s="145">
        <v>68</v>
      </c>
      <c r="CH3" s="145">
        <v>54</v>
      </c>
      <c r="CI3" s="145">
        <v>0</v>
      </c>
      <c r="CJ3" s="145">
        <v>0</v>
      </c>
      <c r="CK3" s="145">
        <v>122</v>
      </c>
      <c r="CL3" s="145">
        <v>26</v>
      </c>
      <c r="CM3" s="145">
        <v>19</v>
      </c>
      <c r="CN3" s="145">
        <v>0</v>
      </c>
      <c r="CO3" s="145">
        <v>0</v>
      </c>
      <c r="CP3" s="145">
        <v>141</v>
      </c>
      <c r="CQ3" s="145">
        <v>175</v>
      </c>
      <c r="CR3" s="145">
        <v>0</v>
      </c>
      <c r="CS3" s="145">
        <v>0</v>
      </c>
      <c r="CT3" s="145">
        <v>167</v>
      </c>
      <c r="CU3" s="145">
        <v>194</v>
      </c>
      <c r="CV3" s="145">
        <v>0</v>
      </c>
      <c r="CW3" s="145">
        <v>0</v>
      </c>
      <c r="CX3" s="145">
        <v>361</v>
      </c>
      <c r="CY3" s="145">
        <v>0</v>
      </c>
      <c r="CZ3" s="145">
        <v>0</v>
      </c>
      <c r="DA3" s="145">
        <v>0</v>
      </c>
      <c r="DB3" s="145">
        <v>0</v>
      </c>
      <c r="DC3" s="145">
        <v>16</v>
      </c>
      <c r="DD3" s="145">
        <v>9</v>
      </c>
      <c r="DE3" s="145">
        <v>0</v>
      </c>
      <c r="DF3" s="145">
        <v>0</v>
      </c>
      <c r="DG3" s="145">
        <v>16</v>
      </c>
      <c r="DH3" s="145">
        <v>9</v>
      </c>
      <c r="DI3" s="145">
        <v>0</v>
      </c>
      <c r="DJ3" s="145">
        <v>0</v>
      </c>
      <c r="DK3" s="145">
        <v>25</v>
      </c>
      <c r="DL3" s="145">
        <v>10</v>
      </c>
      <c r="DM3" s="145">
        <v>8</v>
      </c>
      <c r="DN3" s="145">
        <v>0</v>
      </c>
      <c r="DO3" s="145">
        <v>0</v>
      </c>
      <c r="DP3" s="145">
        <v>20</v>
      </c>
      <c r="DQ3" s="145">
        <v>29</v>
      </c>
      <c r="DR3" s="145">
        <v>0</v>
      </c>
      <c r="DS3" s="145">
        <v>0</v>
      </c>
      <c r="DT3" s="145">
        <v>30</v>
      </c>
      <c r="DU3" s="145">
        <v>37</v>
      </c>
      <c r="DV3" s="145">
        <v>0</v>
      </c>
      <c r="DW3" s="145">
        <v>0</v>
      </c>
      <c r="DX3" s="145">
        <v>67</v>
      </c>
      <c r="DY3" s="145">
        <v>0</v>
      </c>
      <c r="DZ3" s="145">
        <v>0</v>
      </c>
      <c r="EA3" s="145">
        <v>0</v>
      </c>
      <c r="EB3" s="145">
        <v>0</v>
      </c>
      <c r="EC3" s="145">
        <v>2</v>
      </c>
      <c r="ED3" s="145">
        <v>1</v>
      </c>
      <c r="EE3" s="145">
        <v>0</v>
      </c>
      <c r="EF3" s="145">
        <v>0</v>
      </c>
      <c r="EG3" s="145">
        <v>2</v>
      </c>
      <c r="EH3" s="145">
        <v>1</v>
      </c>
      <c r="EI3" s="145">
        <v>0</v>
      </c>
      <c r="EJ3" s="145">
        <v>0</v>
      </c>
      <c r="EK3" s="145">
        <v>3</v>
      </c>
      <c r="EL3" s="145">
        <v>49</v>
      </c>
      <c r="EM3" s="145">
        <v>327</v>
      </c>
      <c r="EN3" s="145">
        <v>376</v>
      </c>
      <c r="EO3" s="145">
        <v>47</v>
      </c>
      <c r="EP3" s="145">
        <v>289</v>
      </c>
      <c r="EQ3" s="145">
        <v>336</v>
      </c>
      <c r="ER3" s="145">
        <v>49</v>
      </c>
      <c r="ES3" s="145">
        <v>327</v>
      </c>
      <c r="ET3" s="145">
        <v>376</v>
      </c>
      <c r="EU3" s="145">
        <v>25</v>
      </c>
      <c r="EV3" s="145">
        <v>262</v>
      </c>
      <c r="EW3" s="145">
        <v>287</v>
      </c>
      <c r="EX3" s="145">
        <v>0</v>
      </c>
      <c r="EY3" s="145">
        <v>0</v>
      </c>
      <c r="EZ3" s="145">
        <v>0</v>
      </c>
      <c r="FA3" s="145">
        <v>0</v>
      </c>
      <c r="FB3" s="145">
        <v>0</v>
      </c>
      <c r="FC3" s="145">
        <v>0</v>
      </c>
      <c r="FD3" s="145">
        <v>415</v>
      </c>
      <c r="FE3" s="145">
        <v>376</v>
      </c>
      <c r="FF3" s="397">
        <f t="shared" si="0"/>
        <v>0.8936170212765957</v>
      </c>
      <c r="FG3" s="397">
        <f t="shared" si="1"/>
        <v>0.90602409638554215</v>
      </c>
      <c r="FH3" s="397">
        <f t="shared" si="2"/>
        <v>0.93049327354260092</v>
      </c>
      <c r="FI3" s="398">
        <v>86.99</v>
      </c>
    </row>
    <row r="4" spans="1:165" ht="30.75" x14ac:dyDescent="0.3">
      <c r="A4" s="145" t="s">
        <v>983</v>
      </c>
      <c r="B4" s="47" t="s">
        <v>984</v>
      </c>
      <c r="C4" s="396" t="s">
        <v>22</v>
      </c>
      <c r="D4" s="145">
        <v>0</v>
      </c>
      <c r="E4" s="145">
        <v>33</v>
      </c>
      <c r="F4" s="145">
        <v>33</v>
      </c>
      <c r="G4" s="145">
        <v>0</v>
      </c>
      <c r="H4" s="145">
        <v>33</v>
      </c>
      <c r="I4" s="145">
        <v>0</v>
      </c>
      <c r="J4" s="145">
        <v>0</v>
      </c>
      <c r="K4" s="145">
        <v>0</v>
      </c>
      <c r="L4" s="145">
        <v>0</v>
      </c>
      <c r="M4" s="145">
        <v>0</v>
      </c>
      <c r="N4" s="145">
        <v>0</v>
      </c>
      <c r="O4" s="145">
        <v>0</v>
      </c>
      <c r="P4" s="145">
        <v>0</v>
      </c>
      <c r="Q4" s="145">
        <v>0</v>
      </c>
      <c r="R4" s="145">
        <v>0</v>
      </c>
      <c r="S4" s="145">
        <v>0</v>
      </c>
      <c r="T4" s="145">
        <v>0</v>
      </c>
      <c r="U4" s="145">
        <v>0</v>
      </c>
      <c r="V4" s="145">
        <v>0</v>
      </c>
      <c r="W4" s="145">
        <v>0</v>
      </c>
      <c r="X4" s="145">
        <v>0</v>
      </c>
      <c r="Y4" s="145">
        <v>0</v>
      </c>
      <c r="Z4" s="145">
        <v>0</v>
      </c>
      <c r="AA4" s="145">
        <v>0</v>
      </c>
      <c r="AB4" s="145">
        <v>0</v>
      </c>
      <c r="AC4" s="145">
        <v>0</v>
      </c>
      <c r="AD4" s="145">
        <v>0</v>
      </c>
      <c r="AE4" s="145">
        <v>0</v>
      </c>
      <c r="AF4" s="145">
        <v>0</v>
      </c>
      <c r="AG4" s="145">
        <v>0</v>
      </c>
      <c r="AH4" s="145">
        <v>0</v>
      </c>
      <c r="AI4" s="145">
        <v>0</v>
      </c>
      <c r="AJ4" s="145">
        <v>0</v>
      </c>
      <c r="AK4" s="145">
        <v>0</v>
      </c>
      <c r="AL4" s="145">
        <v>0</v>
      </c>
      <c r="AM4" s="145">
        <v>0</v>
      </c>
      <c r="AN4" s="145">
        <v>0</v>
      </c>
      <c r="AO4" s="145">
        <v>0</v>
      </c>
      <c r="AP4" s="145">
        <v>0</v>
      </c>
      <c r="AQ4" s="145">
        <v>0</v>
      </c>
      <c r="AR4" s="145">
        <v>0</v>
      </c>
      <c r="AS4" s="145">
        <v>0</v>
      </c>
      <c r="AT4" s="145">
        <v>0</v>
      </c>
      <c r="AU4" s="145">
        <v>2</v>
      </c>
      <c r="AV4" s="145">
        <v>1</v>
      </c>
      <c r="AW4" s="145">
        <v>0</v>
      </c>
      <c r="AX4" s="145">
        <v>0</v>
      </c>
      <c r="AY4" s="145">
        <v>4</v>
      </c>
      <c r="AZ4" s="145">
        <v>34</v>
      </c>
      <c r="BA4" s="145">
        <v>0</v>
      </c>
      <c r="BB4" s="145">
        <v>0</v>
      </c>
      <c r="BC4" s="145">
        <v>0</v>
      </c>
      <c r="BD4" s="145">
        <v>1</v>
      </c>
      <c r="BE4" s="145">
        <v>0</v>
      </c>
      <c r="BF4" s="145">
        <v>0</v>
      </c>
      <c r="BG4" s="145">
        <v>0</v>
      </c>
      <c r="BH4" s="145">
        <v>0</v>
      </c>
      <c r="BI4" s="145">
        <v>0</v>
      </c>
      <c r="BJ4" s="145">
        <v>0</v>
      </c>
      <c r="BK4" s="145">
        <v>0</v>
      </c>
      <c r="BL4" s="145">
        <v>0</v>
      </c>
      <c r="BM4" s="145">
        <v>0</v>
      </c>
      <c r="BN4" s="145">
        <v>0</v>
      </c>
      <c r="BO4" s="145">
        <v>0</v>
      </c>
      <c r="BP4" s="145">
        <v>0</v>
      </c>
      <c r="BQ4" s="145">
        <v>0</v>
      </c>
      <c r="BR4" s="145">
        <v>0</v>
      </c>
      <c r="BS4" s="145">
        <v>42</v>
      </c>
      <c r="BT4" s="145">
        <v>6</v>
      </c>
      <c r="BU4" s="145">
        <v>35</v>
      </c>
      <c r="BV4" s="145">
        <v>0</v>
      </c>
      <c r="BW4" s="145">
        <v>0</v>
      </c>
      <c r="BX4" s="145">
        <v>41</v>
      </c>
      <c r="BY4" s="145">
        <v>0</v>
      </c>
      <c r="BZ4" s="145">
        <v>0</v>
      </c>
      <c r="CA4" s="145">
        <v>0</v>
      </c>
      <c r="CB4" s="145">
        <v>0</v>
      </c>
      <c r="CC4" s="145">
        <v>2</v>
      </c>
      <c r="CD4" s="145">
        <v>5</v>
      </c>
      <c r="CE4" s="145">
        <v>0</v>
      </c>
      <c r="CF4" s="145">
        <v>0</v>
      </c>
      <c r="CG4" s="145">
        <v>2</v>
      </c>
      <c r="CH4" s="145">
        <v>5</v>
      </c>
      <c r="CI4" s="145">
        <v>0</v>
      </c>
      <c r="CJ4" s="145">
        <v>0</v>
      </c>
      <c r="CK4" s="145">
        <v>7</v>
      </c>
      <c r="CL4" s="145">
        <v>0</v>
      </c>
      <c r="CM4" s="145">
        <v>0</v>
      </c>
      <c r="CN4" s="145">
        <v>0</v>
      </c>
      <c r="CO4" s="145">
        <v>0</v>
      </c>
      <c r="CP4" s="145">
        <v>6</v>
      </c>
      <c r="CQ4" s="145">
        <v>36</v>
      </c>
      <c r="CR4" s="145">
        <v>0</v>
      </c>
      <c r="CS4" s="145">
        <v>0</v>
      </c>
      <c r="CT4" s="145">
        <v>6</v>
      </c>
      <c r="CU4" s="145">
        <v>36</v>
      </c>
      <c r="CV4" s="145">
        <v>0</v>
      </c>
      <c r="CW4" s="145">
        <v>0</v>
      </c>
      <c r="CX4" s="145">
        <v>42</v>
      </c>
      <c r="CY4" s="145">
        <v>0</v>
      </c>
      <c r="CZ4" s="145">
        <v>0</v>
      </c>
      <c r="DA4" s="145">
        <v>0</v>
      </c>
      <c r="DB4" s="145">
        <v>0</v>
      </c>
      <c r="DC4" s="145">
        <v>0</v>
      </c>
      <c r="DD4" s="145">
        <v>0</v>
      </c>
      <c r="DE4" s="145">
        <v>0</v>
      </c>
      <c r="DF4" s="145">
        <v>0</v>
      </c>
      <c r="DG4" s="145">
        <v>0</v>
      </c>
      <c r="DH4" s="145">
        <v>0</v>
      </c>
      <c r="DI4" s="145">
        <v>0</v>
      </c>
      <c r="DJ4" s="145">
        <v>0</v>
      </c>
      <c r="DK4" s="145">
        <v>0</v>
      </c>
      <c r="DL4" s="145">
        <v>0</v>
      </c>
      <c r="DM4" s="145">
        <v>0</v>
      </c>
      <c r="DN4" s="145">
        <v>0</v>
      </c>
      <c r="DO4" s="145">
        <v>0</v>
      </c>
      <c r="DP4" s="145">
        <v>3</v>
      </c>
      <c r="DQ4" s="145">
        <v>29</v>
      </c>
      <c r="DR4" s="145">
        <v>0</v>
      </c>
      <c r="DS4" s="145">
        <v>0</v>
      </c>
      <c r="DT4" s="145">
        <v>3</v>
      </c>
      <c r="DU4" s="145">
        <v>29</v>
      </c>
      <c r="DV4" s="145">
        <v>0</v>
      </c>
      <c r="DW4" s="145">
        <v>0</v>
      </c>
      <c r="DX4" s="145">
        <v>32</v>
      </c>
      <c r="DY4" s="145">
        <v>0</v>
      </c>
      <c r="DZ4" s="145">
        <v>0</v>
      </c>
      <c r="EA4" s="145">
        <v>0</v>
      </c>
      <c r="EB4" s="145">
        <v>0</v>
      </c>
      <c r="EC4" s="145">
        <v>0</v>
      </c>
      <c r="ED4" s="145">
        <v>0</v>
      </c>
      <c r="EE4" s="145">
        <v>0</v>
      </c>
      <c r="EF4" s="145">
        <v>0</v>
      </c>
      <c r="EG4" s="145">
        <v>0</v>
      </c>
      <c r="EH4" s="145">
        <v>0</v>
      </c>
      <c r="EI4" s="145">
        <v>0</v>
      </c>
      <c r="EJ4" s="145">
        <v>0</v>
      </c>
      <c r="EK4" s="145">
        <v>0</v>
      </c>
      <c r="EL4" s="145">
        <v>0</v>
      </c>
      <c r="EM4" s="145">
        <v>41</v>
      </c>
      <c r="EN4" s="145">
        <v>41</v>
      </c>
      <c r="EO4" s="145">
        <v>0</v>
      </c>
      <c r="EP4" s="145">
        <v>41</v>
      </c>
      <c r="EQ4" s="145">
        <v>41</v>
      </c>
      <c r="ER4" s="145">
        <v>0</v>
      </c>
      <c r="ES4" s="145">
        <v>41</v>
      </c>
      <c r="ET4" s="145">
        <v>41</v>
      </c>
      <c r="EU4" s="145">
        <v>0</v>
      </c>
      <c r="EV4" s="145">
        <v>39</v>
      </c>
      <c r="EW4" s="145">
        <v>39</v>
      </c>
      <c r="EX4" s="145">
        <v>0</v>
      </c>
      <c r="EY4" s="145">
        <v>0</v>
      </c>
      <c r="EZ4" s="145">
        <v>0</v>
      </c>
      <c r="FA4" s="145">
        <v>0</v>
      </c>
      <c r="FB4" s="145">
        <v>0</v>
      </c>
      <c r="FC4" s="145">
        <v>0</v>
      </c>
      <c r="FD4" s="145">
        <v>42</v>
      </c>
      <c r="FE4" s="145">
        <v>41</v>
      </c>
      <c r="FF4" s="397">
        <f t="shared" si="0"/>
        <v>1</v>
      </c>
      <c r="FG4" s="397">
        <f t="shared" si="1"/>
        <v>0.97619047619047616</v>
      </c>
      <c r="FH4" s="397">
        <f t="shared" si="2"/>
        <v>1.2727272727272727</v>
      </c>
      <c r="FI4" s="398">
        <v>100</v>
      </c>
    </row>
    <row r="5" spans="1:165" ht="18.75" x14ac:dyDescent="0.3">
      <c r="A5" s="145" t="s">
        <v>986</v>
      </c>
      <c r="B5" s="47" t="s">
        <v>987</v>
      </c>
      <c r="C5" s="396" t="s">
        <v>988</v>
      </c>
      <c r="D5" s="145">
        <v>0</v>
      </c>
      <c r="E5" s="145">
        <v>60</v>
      </c>
      <c r="F5" s="145">
        <v>60</v>
      </c>
      <c r="G5" s="145">
        <v>0</v>
      </c>
      <c r="H5" s="145">
        <v>60</v>
      </c>
      <c r="I5" s="145">
        <v>0</v>
      </c>
      <c r="J5" s="145">
        <v>0</v>
      </c>
      <c r="K5" s="145">
        <v>0</v>
      </c>
      <c r="L5" s="145">
        <v>0</v>
      </c>
      <c r="M5" s="145">
        <v>0</v>
      </c>
      <c r="N5" s="145">
        <v>0</v>
      </c>
      <c r="O5" s="145">
        <v>0</v>
      </c>
      <c r="P5" s="145">
        <v>0</v>
      </c>
      <c r="Q5" s="145">
        <v>0</v>
      </c>
      <c r="R5" s="145">
        <v>0</v>
      </c>
      <c r="S5" s="145">
        <v>0</v>
      </c>
      <c r="T5" s="145">
        <v>0</v>
      </c>
      <c r="U5" s="145">
        <v>0</v>
      </c>
      <c r="V5" s="145">
        <v>0</v>
      </c>
      <c r="W5" s="145">
        <v>0</v>
      </c>
      <c r="X5" s="145">
        <v>0</v>
      </c>
      <c r="Y5" s="145">
        <v>0</v>
      </c>
      <c r="Z5" s="145">
        <v>0</v>
      </c>
      <c r="AA5" s="145">
        <v>0</v>
      </c>
      <c r="AB5" s="145">
        <v>0</v>
      </c>
      <c r="AC5" s="145">
        <v>0</v>
      </c>
      <c r="AD5" s="145">
        <v>0</v>
      </c>
      <c r="AE5" s="145">
        <v>0</v>
      </c>
      <c r="AF5" s="145">
        <v>0</v>
      </c>
      <c r="AG5" s="145">
        <v>0</v>
      </c>
      <c r="AH5" s="145">
        <v>0</v>
      </c>
      <c r="AI5" s="145">
        <v>0</v>
      </c>
      <c r="AJ5" s="145">
        <v>0</v>
      </c>
      <c r="AK5" s="145">
        <v>0</v>
      </c>
      <c r="AL5" s="145">
        <v>0</v>
      </c>
      <c r="AM5" s="145">
        <v>0</v>
      </c>
      <c r="AN5" s="145">
        <v>0</v>
      </c>
      <c r="AO5" s="145">
        <v>0</v>
      </c>
      <c r="AP5" s="145">
        <v>0</v>
      </c>
      <c r="AQ5" s="145">
        <v>0</v>
      </c>
      <c r="AR5" s="145">
        <v>0</v>
      </c>
      <c r="AS5" s="145">
        <v>0</v>
      </c>
      <c r="AT5" s="145">
        <v>0</v>
      </c>
      <c r="AU5" s="145">
        <v>0</v>
      </c>
      <c r="AV5" s="145">
        <v>0</v>
      </c>
      <c r="AW5" s="145">
        <v>0</v>
      </c>
      <c r="AX5" s="145">
        <v>0</v>
      </c>
      <c r="AY5" s="145">
        <v>47</v>
      </c>
      <c r="AZ5" s="145">
        <v>12</v>
      </c>
      <c r="BA5" s="145">
        <v>0</v>
      </c>
      <c r="BB5" s="145">
        <v>0</v>
      </c>
      <c r="BC5" s="145">
        <v>0</v>
      </c>
      <c r="BD5" s="145">
        <v>0</v>
      </c>
      <c r="BE5" s="145">
        <v>0</v>
      </c>
      <c r="BF5" s="145">
        <v>0</v>
      </c>
      <c r="BG5" s="145">
        <v>0</v>
      </c>
      <c r="BH5" s="145">
        <v>0</v>
      </c>
      <c r="BI5" s="145">
        <v>0</v>
      </c>
      <c r="BJ5" s="145">
        <v>0</v>
      </c>
      <c r="BK5" s="145">
        <v>0</v>
      </c>
      <c r="BL5" s="145">
        <v>0</v>
      </c>
      <c r="BM5" s="145">
        <v>0</v>
      </c>
      <c r="BN5" s="145">
        <v>0</v>
      </c>
      <c r="BO5" s="145">
        <v>0</v>
      </c>
      <c r="BP5" s="145">
        <v>0</v>
      </c>
      <c r="BQ5" s="145">
        <v>0</v>
      </c>
      <c r="BR5" s="145">
        <v>0</v>
      </c>
      <c r="BS5" s="145">
        <v>59</v>
      </c>
      <c r="BT5" s="145">
        <v>47</v>
      </c>
      <c r="BU5" s="145">
        <v>10</v>
      </c>
      <c r="BV5" s="145">
        <v>0</v>
      </c>
      <c r="BW5" s="145">
        <v>0</v>
      </c>
      <c r="BX5" s="145">
        <v>57</v>
      </c>
      <c r="BY5" s="145">
        <v>0</v>
      </c>
      <c r="BZ5" s="145">
        <v>0</v>
      </c>
      <c r="CA5" s="145">
        <v>0</v>
      </c>
      <c r="CB5" s="145">
        <v>0</v>
      </c>
      <c r="CC5" s="145">
        <v>8</v>
      </c>
      <c r="CD5" s="145">
        <v>0</v>
      </c>
      <c r="CE5" s="145">
        <v>0</v>
      </c>
      <c r="CF5" s="145">
        <v>0</v>
      </c>
      <c r="CG5" s="145">
        <v>8</v>
      </c>
      <c r="CH5" s="145">
        <v>0</v>
      </c>
      <c r="CI5" s="145">
        <v>0</v>
      </c>
      <c r="CJ5" s="145">
        <v>0</v>
      </c>
      <c r="CK5" s="145">
        <v>8</v>
      </c>
      <c r="CL5" s="145">
        <v>0</v>
      </c>
      <c r="CM5" s="145">
        <v>0</v>
      </c>
      <c r="CN5" s="145">
        <v>0</v>
      </c>
      <c r="CO5" s="145">
        <v>0</v>
      </c>
      <c r="CP5" s="145">
        <v>0</v>
      </c>
      <c r="CQ5" s="145">
        <v>1</v>
      </c>
      <c r="CR5" s="145">
        <v>0</v>
      </c>
      <c r="CS5" s="145">
        <v>0</v>
      </c>
      <c r="CT5" s="145">
        <v>0</v>
      </c>
      <c r="CU5" s="145">
        <v>1</v>
      </c>
      <c r="CV5" s="145">
        <v>0</v>
      </c>
      <c r="CW5" s="145">
        <v>0</v>
      </c>
      <c r="CX5" s="145">
        <v>1</v>
      </c>
      <c r="CY5" s="145">
        <v>0</v>
      </c>
      <c r="CZ5" s="145">
        <v>0</v>
      </c>
      <c r="DA5" s="145">
        <v>0</v>
      </c>
      <c r="DB5" s="145">
        <v>0</v>
      </c>
      <c r="DC5" s="145">
        <v>0</v>
      </c>
      <c r="DD5" s="145">
        <v>0</v>
      </c>
      <c r="DE5" s="145">
        <v>0</v>
      </c>
      <c r="DF5" s="145">
        <v>0</v>
      </c>
      <c r="DG5" s="145">
        <v>0</v>
      </c>
      <c r="DH5" s="145">
        <v>0</v>
      </c>
      <c r="DI5" s="145">
        <v>0</v>
      </c>
      <c r="DJ5" s="145">
        <v>0</v>
      </c>
      <c r="DK5" s="145">
        <v>0</v>
      </c>
      <c r="DL5" s="145">
        <v>0</v>
      </c>
      <c r="DM5" s="145">
        <v>0</v>
      </c>
      <c r="DN5" s="145">
        <v>0</v>
      </c>
      <c r="DO5" s="145">
        <v>0</v>
      </c>
      <c r="DP5" s="145">
        <v>14</v>
      </c>
      <c r="DQ5" s="145">
        <v>2</v>
      </c>
      <c r="DR5" s="145">
        <v>0</v>
      </c>
      <c r="DS5" s="145">
        <v>0</v>
      </c>
      <c r="DT5" s="145">
        <v>14</v>
      </c>
      <c r="DU5" s="145">
        <v>2</v>
      </c>
      <c r="DV5" s="145">
        <v>0</v>
      </c>
      <c r="DW5" s="145">
        <v>0</v>
      </c>
      <c r="DX5" s="145">
        <v>16</v>
      </c>
      <c r="DY5" s="145">
        <v>0</v>
      </c>
      <c r="DZ5" s="145">
        <v>0</v>
      </c>
      <c r="EA5" s="145">
        <v>0</v>
      </c>
      <c r="EB5" s="145">
        <v>0</v>
      </c>
      <c r="EC5" s="145">
        <v>47</v>
      </c>
      <c r="ED5" s="145">
        <v>12</v>
      </c>
      <c r="EE5" s="145">
        <v>0</v>
      </c>
      <c r="EF5" s="145">
        <v>0</v>
      </c>
      <c r="EG5" s="145">
        <v>47</v>
      </c>
      <c r="EH5" s="145">
        <v>12</v>
      </c>
      <c r="EI5" s="145">
        <v>0</v>
      </c>
      <c r="EJ5" s="145">
        <v>0</v>
      </c>
      <c r="EK5" s="145">
        <v>59</v>
      </c>
      <c r="EL5" s="145">
        <v>0</v>
      </c>
      <c r="EM5" s="145">
        <v>134</v>
      </c>
      <c r="EN5" s="145">
        <v>134</v>
      </c>
      <c r="EO5" s="145">
        <v>0</v>
      </c>
      <c r="EP5" s="145">
        <v>121</v>
      </c>
      <c r="EQ5" s="145">
        <v>121</v>
      </c>
      <c r="ER5" s="145">
        <v>0</v>
      </c>
      <c r="ES5" s="145">
        <v>57</v>
      </c>
      <c r="ET5" s="145">
        <v>57</v>
      </c>
      <c r="EU5" s="145">
        <v>0</v>
      </c>
      <c r="EV5" s="145">
        <v>51</v>
      </c>
      <c r="EW5" s="145">
        <v>51</v>
      </c>
      <c r="EX5" s="145">
        <v>0</v>
      </c>
      <c r="EY5" s="145">
        <v>0</v>
      </c>
      <c r="EZ5" s="145">
        <v>0</v>
      </c>
      <c r="FA5" s="145">
        <v>0</v>
      </c>
      <c r="FB5" s="145">
        <v>0</v>
      </c>
      <c r="FC5" s="145">
        <v>0</v>
      </c>
      <c r="FD5" s="145">
        <v>59</v>
      </c>
      <c r="FE5" s="145">
        <v>57</v>
      </c>
      <c r="FF5" s="397">
        <f t="shared" si="0"/>
        <v>0.90298507462686572</v>
      </c>
      <c r="FG5" s="397">
        <f t="shared" si="1"/>
        <v>0.96610169491525422</v>
      </c>
      <c r="FH5" s="397">
        <f t="shared" si="2"/>
        <v>0.98333333333333328</v>
      </c>
      <c r="FI5" s="398">
        <v>1.69</v>
      </c>
    </row>
    <row r="6" spans="1:165" ht="30.75" x14ac:dyDescent="0.3">
      <c r="A6" s="145" t="s">
        <v>991</v>
      </c>
      <c r="B6" s="47" t="s">
        <v>992</v>
      </c>
      <c r="C6" s="396" t="s">
        <v>22</v>
      </c>
      <c r="D6" s="145">
        <v>0</v>
      </c>
      <c r="E6" s="145">
        <v>39</v>
      </c>
      <c r="F6" s="145">
        <v>39</v>
      </c>
      <c r="G6" s="145">
        <v>0</v>
      </c>
      <c r="H6" s="145">
        <v>39</v>
      </c>
      <c r="I6" s="145">
        <v>0</v>
      </c>
      <c r="J6" s="145">
        <v>0</v>
      </c>
      <c r="K6" s="145">
        <v>0</v>
      </c>
      <c r="L6" s="145">
        <v>0</v>
      </c>
      <c r="M6" s="145">
        <v>0</v>
      </c>
      <c r="N6" s="145">
        <v>0</v>
      </c>
      <c r="O6" s="145">
        <v>0</v>
      </c>
      <c r="P6" s="145">
        <v>0</v>
      </c>
      <c r="Q6" s="145">
        <v>0</v>
      </c>
      <c r="R6" s="145">
        <v>0</v>
      </c>
      <c r="S6" s="145">
        <v>0</v>
      </c>
      <c r="T6" s="145">
        <v>0</v>
      </c>
      <c r="U6" s="145">
        <v>0</v>
      </c>
      <c r="V6" s="145">
        <v>0</v>
      </c>
      <c r="W6" s="145">
        <v>0</v>
      </c>
      <c r="X6" s="145">
        <v>0</v>
      </c>
      <c r="Y6" s="145">
        <v>0</v>
      </c>
      <c r="Z6" s="145">
        <v>0</v>
      </c>
      <c r="AA6" s="145">
        <v>0</v>
      </c>
      <c r="AB6" s="145">
        <v>0</v>
      </c>
      <c r="AC6" s="145">
        <v>0</v>
      </c>
      <c r="AD6" s="145">
        <v>0</v>
      </c>
      <c r="AE6" s="145">
        <v>0</v>
      </c>
      <c r="AF6" s="145">
        <v>0</v>
      </c>
      <c r="AG6" s="145">
        <v>0</v>
      </c>
      <c r="AH6" s="145">
        <v>0</v>
      </c>
      <c r="AI6" s="145">
        <v>0</v>
      </c>
      <c r="AJ6" s="145">
        <v>0</v>
      </c>
      <c r="AK6" s="145">
        <v>0</v>
      </c>
      <c r="AL6" s="145">
        <v>0</v>
      </c>
      <c r="AM6" s="145">
        <v>0</v>
      </c>
      <c r="AN6" s="145">
        <v>0</v>
      </c>
      <c r="AO6" s="145">
        <v>0</v>
      </c>
      <c r="AP6" s="145">
        <v>0</v>
      </c>
      <c r="AQ6" s="145">
        <v>0</v>
      </c>
      <c r="AR6" s="145">
        <v>0</v>
      </c>
      <c r="AS6" s="145">
        <v>0</v>
      </c>
      <c r="AT6" s="145">
        <v>0</v>
      </c>
      <c r="AU6" s="145">
        <v>2</v>
      </c>
      <c r="AV6" s="145">
        <v>2</v>
      </c>
      <c r="AW6" s="145">
        <v>0</v>
      </c>
      <c r="AX6" s="145">
        <v>0</v>
      </c>
      <c r="AY6" s="145">
        <v>13</v>
      </c>
      <c r="AZ6" s="145">
        <v>12</v>
      </c>
      <c r="BA6" s="145">
        <v>0</v>
      </c>
      <c r="BB6" s="145">
        <v>0</v>
      </c>
      <c r="BC6" s="145">
        <v>2</v>
      </c>
      <c r="BD6" s="145">
        <v>0</v>
      </c>
      <c r="BE6" s="145">
        <v>0</v>
      </c>
      <c r="BF6" s="145">
        <v>0</v>
      </c>
      <c r="BG6" s="145">
        <v>1</v>
      </c>
      <c r="BH6" s="145">
        <v>0</v>
      </c>
      <c r="BI6" s="145">
        <v>0</v>
      </c>
      <c r="BJ6" s="145">
        <v>0</v>
      </c>
      <c r="BK6" s="145">
        <v>0</v>
      </c>
      <c r="BL6" s="145">
        <v>0</v>
      </c>
      <c r="BM6" s="145">
        <v>0</v>
      </c>
      <c r="BN6" s="145">
        <v>0</v>
      </c>
      <c r="BO6" s="145">
        <v>0</v>
      </c>
      <c r="BP6" s="145">
        <v>0</v>
      </c>
      <c r="BQ6" s="145">
        <v>0</v>
      </c>
      <c r="BR6" s="145">
        <v>0</v>
      </c>
      <c r="BS6" s="145">
        <v>32</v>
      </c>
      <c r="BT6" s="145">
        <v>15</v>
      </c>
      <c r="BU6" s="145">
        <v>14</v>
      </c>
      <c r="BV6" s="145">
        <v>0</v>
      </c>
      <c r="BW6" s="145">
        <v>0</v>
      </c>
      <c r="BX6" s="145">
        <v>29</v>
      </c>
      <c r="BY6" s="145">
        <v>0</v>
      </c>
      <c r="BZ6" s="145">
        <v>0</v>
      </c>
      <c r="CA6" s="145">
        <v>0</v>
      </c>
      <c r="CB6" s="145">
        <v>0</v>
      </c>
      <c r="CC6" s="145">
        <v>11</v>
      </c>
      <c r="CD6" s="145">
        <v>4</v>
      </c>
      <c r="CE6" s="145">
        <v>0</v>
      </c>
      <c r="CF6" s="145">
        <v>0</v>
      </c>
      <c r="CG6" s="145">
        <v>11</v>
      </c>
      <c r="CH6" s="145">
        <v>4</v>
      </c>
      <c r="CI6" s="145">
        <v>0</v>
      </c>
      <c r="CJ6" s="145">
        <v>0</v>
      </c>
      <c r="CK6" s="145">
        <v>15</v>
      </c>
      <c r="CL6" s="145">
        <v>0</v>
      </c>
      <c r="CM6" s="145">
        <v>0</v>
      </c>
      <c r="CN6" s="145">
        <v>0</v>
      </c>
      <c r="CO6" s="145">
        <v>0</v>
      </c>
      <c r="CP6" s="145">
        <v>17</v>
      </c>
      <c r="CQ6" s="145">
        <v>14</v>
      </c>
      <c r="CR6" s="145">
        <v>0</v>
      </c>
      <c r="CS6" s="145">
        <v>0</v>
      </c>
      <c r="CT6" s="145">
        <v>17</v>
      </c>
      <c r="CU6" s="145">
        <v>14</v>
      </c>
      <c r="CV6" s="145">
        <v>0</v>
      </c>
      <c r="CW6" s="145">
        <v>0</v>
      </c>
      <c r="CX6" s="145">
        <v>31</v>
      </c>
      <c r="CY6" s="145">
        <v>0</v>
      </c>
      <c r="CZ6" s="145">
        <v>0</v>
      </c>
      <c r="DA6" s="145">
        <v>0</v>
      </c>
      <c r="DB6" s="145">
        <v>0</v>
      </c>
      <c r="DC6" s="145">
        <v>0</v>
      </c>
      <c r="DD6" s="145">
        <v>0</v>
      </c>
      <c r="DE6" s="145">
        <v>0</v>
      </c>
      <c r="DF6" s="145">
        <v>0</v>
      </c>
      <c r="DG6" s="145">
        <v>0</v>
      </c>
      <c r="DH6" s="145">
        <v>0</v>
      </c>
      <c r="DI6" s="145">
        <v>0</v>
      </c>
      <c r="DJ6" s="145">
        <v>0</v>
      </c>
      <c r="DK6" s="145">
        <v>0</v>
      </c>
      <c r="DL6" s="145">
        <v>0</v>
      </c>
      <c r="DM6" s="145">
        <v>0</v>
      </c>
      <c r="DN6" s="145">
        <v>0</v>
      </c>
      <c r="DO6" s="145">
        <v>0</v>
      </c>
      <c r="DP6" s="145">
        <v>3</v>
      </c>
      <c r="DQ6" s="145">
        <v>4</v>
      </c>
      <c r="DR6" s="145">
        <v>0</v>
      </c>
      <c r="DS6" s="145">
        <v>0</v>
      </c>
      <c r="DT6" s="145">
        <v>3</v>
      </c>
      <c r="DU6" s="145">
        <v>4</v>
      </c>
      <c r="DV6" s="145">
        <v>0</v>
      </c>
      <c r="DW6" s="145">
        <v>0</v>
      </c>
      <c r="DX6" s="145">
        <v>7</v>
      </c>
      <c r="DY6" s="145">
        <v>0</v>
      </c>
      <c r="DZ6" s="145">
        <v>0</v>
      </c>
      <c r="EA6" s="145">
        <v>0</v>
      </c>
      <c r="EB6" s="145">
        <v>0</v>
      </c>
      <c r="EC6" s="145">
        <v>1</v>
      </c>
      <c r="ED6" s="145">
        <v>1</v>
      </c>
      <c r="EE6" s="145">
        <v>0</v>
      </c>
      <c r="EF6" s="145">
        <v>0</v>
      </c>
      <c r="EG6" s="145">
        <v>1</v>
      </c>
      <c r="EH6" s="145">
        <v>1</v>
      </c>
      <c r="EI6" s="145">
        <v>0</v>
      </c>
      <c r="EJ6" s="145">
        <v>0</v>
      </c>
      <c r="EK6" s="145">
        <v>2</v>
      </c>
      <c r="EL6" s="145">
        <v>0</v>
      </c>
      <c r="EM6" s="145">
        <v>29</v>
      </c>
      <c r="EN6" s="145">
        <v>29</v>
      </c>
      <c r="EO6" s="145">
        <v>0</v>
      </c>
      <c r="EP6" s="145">
        <v>28</v>
      </c>
      <c r="EQ6" s="145">
        <v>28</v>
      </c>
      <c r="ER6" s="145">
        <v>0</v>
      </c>
      <c r="ES6" s="145">
        <v>29</v>
      </c>
      <c r="ET6" s="145">
        <v>29</v>
      </c>
      <c r="EU6" s="145">
        <v>0</v>
      </c>
      <c r="EV6" s="145">
        <v>24</v>
      </c>
      <c r="EW6" s="145">
        <v>24</v>
      </c>
      <c r="EX6" s="145">
        <v>0</v>
      </c>
      <c r="EY6" s="145">
        <v>0</v>
      </c>
      <c r="EZ6" s="145">
        <v>0</v>
      </c>
      <c r="FA6" s="145">
        <v>0</v>
      </c>
      <c r="FB6" s="145">
        <v>0</v>
      </c>
      <c r="FC6" s="145">
        <v>0</v>
      </c>
      <c r="FD6" s="145">
        <v>32</v>
      </c>
      <c r="FE6" s="145">
        <v>29</v>
      </c>
      <c r="FF6" s="397">
        <f t="shared" si="0"/>
        <v>0.96551724137931039</v>
      </c>
      <c r="FG6" s="397">
        <f t="shared" si="1"/>
        <v>0.90625</v>
      </c>
      <c r="FH6" s="397">
        <f t="shared" si="2"/>
        <v>0.82051282051282048</v>
      </c>
      <c r="FI6" s="398">
        <v>96.88</v>
      </c>
    </row>
    <row r="7" spans="1:165" ht="30.75" x14ac:dyDescent="0.3">
      <c r="A7" s="145" t="s">
        <v>993</v>
      </c>
      <c r="B7" s="47" t="s">
        <v>165</v>
      </c>
      <c r="C7" s="396" t="s">
        <v>22</v>
      </c>
      <c r="D7" s="145">
        <v>0</v>
      </c>
      <c r="E7" s="145">
        <v>15</v>
      </c>
      <c r="F7" s="145">
        <v>15</v>
      </c>
      <c r="G7" s="145">
        <v>15</v>
      </c>
      <c r="H7" s="145">
        <v>0</v>
      </c>
      <c r="I7" s="145">
        <v>11</v>
      </c>
      <c r="J7" s="145">
        <v>4</v>
      </c>
      <c r="K7" s="145">
        <v>0</v>
      </c>
      <c r="L7" s="145">
        <v>0</v>
      </c>
      <c r="M7" s="145">
        <v>2</v>
      </c>
      <c r="N7" s="145">
        <v>2</v>
      </c>
      <c r="O7" s="145">
        <v>0</v>
      </c>
      <c r="P7" s="145">
        <v>0</v>
      </c>
      <c r="Q7" s="145">
        <v>0</v>
      </c>
      <c r="R7" s="145">
        <v>0</v>
      </c>
      <c r="S7" s="145">
        <v>0</v>
      </c>
      <c r="T7" s="145">
        <v>0</v>
      </c>
      <c r="U7" s="145">
        <v>0</v>
      </c>
      <c r="V7" s="145">
        <v>2</v>
      </c>
      <c r="W7" s="145">
        <v>0</v>
      </c>
      <c r="X7" s="145">
        <v>0</v>
      </c>
      <c r="Y7" s="145">
        <v>0</v>
      </c>
      <c r="Z7" s="145">
        <v>0</v>
      </c>
      <c r="AA7" s="145">
        <v>0</v>
      </c>
      <c r="AB7" s="145">
        <v>0</v>
      </c>
      <c r="AC7" s="145">
        <v>0</v>
      </c>
      <c r="AD7" s="145">
        <v>0</v>
      </c>
      <c r="AE7" s="145">
        <v>0</v>
      </c>
      <c r="AF7" s="145">
        <v>0</v>
      </c>
      <c r="AG7" s="145">
        <v>0</v>
      </c>
      <c r="AH7" s="145">
        <v>0</v>
      </c>
      <c r="AI7" s="145">
        <v>0</v>
      </c>
      <c r="AJ7" s="145">
        <v>0</v>
      </c>
      <c r="AK7" s="145">
        <v>21</v>
      </c>
      <c r="AL7" s="145">
        <v>12</v>
      </c>
      <c r="AM7" s="145">
        <v>8</v>
      </c>
      <c r="AN7" s="145">
        <v>0</v>
      </c>
      <c r="AO7" s="145">
        <v>0</v>
      </c>
      <c r="AP7" s="145">
        <v>20</v>
      </c>
      <c r="AQ7" s="145">
        <v>0</v>
      </c>
      <c r="AR7" s="145">
        <v>0</v>
      </c>
      <c r="AS7" s="145">
        <v>0</v>
      </c>
      <c r="AT7" s="145">
        <v>0</v>
      </c>
      <c r="AU7" s="145">
        <v>0</v>
      </c>
      <c r="AV7" s="145">
        <v>0</v>
      </c>
      <c r="AW7" s="145">
        <v>0</v>
      </c>
      <c r="AX7" s="145">
        <v>0</v>
      </c>
      <c r="AY7" s="145">
        <v>0</v>
      </c>
      <c r="AZ7" s="145">
        <v>0</v>
      </c>
      <c r="BA7" s="145">
        <v>0</v>
      </c>
      <c r="BB7" s="145">
        <v>0</v>
      </c>
      <c r="BC7" s="145">
        <v>0</v>
      </c>
      <c r="BD7" s="145">
        <v>0</v>
      </c>
      <c r="BE7" s="145">
        <v>0</v>
      </c>
      <c r="BF7" s="145">
        <v>0</v>
      </c>
      <c r="BG7" s="145">
        <v>0</v>
      </c>
      <c r="BH7" s="145">
        <v>0</v>
      </c>
      <c r="BI7" s="145">
        <v>0</v>
      </c>
      <c r="BJ7" s="145">
        <v>0</v>
      </c>
      <c r="BK7" s="145">
        <v>0</v>
      </c>
      <c r="BL7" s="145">
        <v>0</v>
      </c>
      <c r="BM7" s="145">
        <v>0</v>
      </c>
      <c r="BN7" s="145">
        <v>0</v>
      </c>
      <c r="BO7" s="145">
        <v>0</v>
      </c>
      <c r="BP7" s="145">
        <v>0</v>
      </c>
      <c r="BQ7" s="145">
        <v>0</v>
      </c>
      <c r="BR7" s="145">
        <v>0</v>
      </c>
      <c r="BS7" s="145">
        <v>0</v>
      </c>
      <c r="BT7" s="145">
        <v>0</v>
      </c>
      <c r="BU7" s="145">
        <v>0</v>
      </c>
      <c r="BV7" s="145">
        <v>0</v>
      </c>
      <c r="BW7" s="145">
        <v>0</v>
      </c>
      <c r="BX7" s="145">
        <v>0</v>
      </c>
      <c r="BY7" s="145">
        <v>3</v>
      </c>
      <c r="BZ7" s="145">
        <v>2</v>
      </c>
      <c r="CA7" s="145">
        <v>0</v>
      </c>
      <c r="CB7" s="145">
        <v>0</v>
      </c>
      <c r="CC7" s="145">
        <v>0</v>
      </c>
      <c r="CD7" s="145">
        <v>0</v>
      </c>
      <c r="CE7" s="145">
        <v>0</v>
      </c>
      <c r="CF7" s="145">
        <v>0</v>
      </c>
      <c r="CG7" s="145">
        <v>3</v>
      </c>
      <c r="CH7" s="145">
        <v>2</v>
      </c>
      <c r="CI7" s="145">
        <v>0</v>
      </c>
      <c r="CJ7" s="145">
        <v>0</v>
      </c>
      <c r="CK7" s="145">
        <v>5</v>
      </c>
      <c r="CL7" s="145">
        <v>10</v>
      </c>
      <c r="CM7" s="145">
        <v>7</v>
      </c>
      <c r="CN7" s="145">
        <v>0</v>
      </c>
      <c r="CO7" s="145">
        <v>0</v>
      </c>
      <c r="CP7" s="145">
        <v>0</v>
      </c>
      <c r="CQ7" s="145">
        <v>0</v>
      </c>
      <c r="CR7" s="145">
        <v>0</v>
      </c>
      <c r="CS7" s="145">
        <v>0</v>
      </c>
      <c r="CT7" s="145">
        <v>10</v>
      </c>
      <c r="CU7" s="145">
        <v>7</v>
      </c>
      <c r="CV7" s="145">
        <v>0</v>
      </c>
      <c r="CW7" s="145">
        <v>0</v>
      </c>
      <c r="CX7" s="145">
        <v>17</v>
      </c>
      <c r="CY7" s="145">
        <v>0</v>
      </c>
      <c r="CZ7" s="145">
        <v>0</v>
      </c>
      <c r="DA7" s="145">
        <v>0</v>
      </c>
      <c r="DB7" s="145">
        <v>0</v>
      </c>
      <c r="DC7" s="145">
        <v>0</v>
      </c>
      <c r="DD7" s="145">
        <v>0</v>
      </c>
      <c r="DE7" s="145">
        <v>0</v>
      </c>
      <c r="DF7" s="145">
        <v>0</v>
      </c>
      <c r="DG7" s="145">
        <v>0</v>
      </c>
      <c r="DH7" s="145">
        <v>0</v>
      </c>
      <c r="DI7" s="145">
        <v>0</v>
      </c>
      <c r="DJ7" s="145">
        <v>0</v>
      </c>
      <c r="DK7" s="145">
        <v>0</v>
      </c>
      <c r="DL7" s="145">
        <v>3</v>
      </c>
      <c r="DM7" s="145">
        <v>0</v>
      </c>
      <c r="DN7" s="145">
        <v>0</v>
      </c>
      <c r="DO7" s="145">
        <v>0</v>
      </c>
      <c r="DP7" s="145">
        <v>0</v>
      </c>
      <c r="DQ7" s="145">
        <v>0</v>
      </c>
      <c r="DR7" s="145">
        <v>0</v>
      </c>
      <c r="DS7" s="145">
        <v>0</v>
      </c>
      <c r="DT7" s="145">
        <v>3</v>
      </c>
      <c r="DU7" s="145">
        <v>0</v>
      </c>
      <c r="DV7" s="145">
        <v>0</v>
      </c>
      <c r="DW7" s="145">
        <v>0</v>
      </c>
      <c r="DX7" s="145">
        <v>3</v>
      </c>
      <c r="DY7" s="145">
        <v>0</v>
      </c>
      <c r="DZ7" s="145">
        <v>0</v>
      </c>
      <c r="EA7" s="145">
        <v>0</v>
      </c>
      <c r="EB7" s="145">
        <v>0</v>
      </c>
      <c r="EC7" s="145">
        <v>0</v>
      </c>
      <c r="ED7" s="145">
        <v>0</v>
      </c>
      <c r="EE7" s="145">
        <v>0</v>
      </c>
      <c r="EF7" s="145">
        <v>0</v>
      </c>
      <c r="EG7" s="145">
        <v>0</v>
      </c>
      <c r="EH7" s="145">
        <v>0</v>
      </c>
      <c r="EI7" s="145">
        <v>0</v>
      </c>
      <c r="EJ7" s="145">
        <v>0</v>
      </c>
      <c r="EK7" s="145">
        <v>0</v>
      </c>
      <c r="EL7" s="145">
        <v>20</v>
      </c>
      <c r="EM7" s="145">
        <v>0</v>
      </c>
      <c r="EN7" s="145">
        <v>20</v>
      </c>
      <c r="EO7" s="145">
        <v>18</v>
      </c>
      <c r="EP7" s="145">
        <v>0</v>
      </c>
      <c r="EQ7" s="145">
        <v>18</v>
      </c>
      <c r="ER7" s="145">
        <v>20</v>
      </c>
      <c r="ES7" s="145">
        <v>0</v>
      </c>
      <c r="ET7" s="145">
        <v>20</v>
      </c>
      <c r="EU7" s="145">
        <v>20</v>
      </c>
      <c r="EV7" s="145">
        <v>0</v>
      </c>
      <c r="EW7" s="145">
        <v>20</v>
      </c>
      <c r="EX7" s="145">
        <v>0</v>
      </c>
      <c r="EY7" s="145">
        <v>0</v>
      </c>
      <c r="EZ7" s="145">
        <v>0</v>
      </c>
      <c r="FA7" s="145">
        <v>0</v>
      </c>
      <c r="FB7" s="145">
        <v>0</v>
      </c>
      <c r="FC7" s="145">
        <v>0</v>
      </c>
      <c r="FD7" s="145">
        <v>21</v>
      </c>
      <c r="FE7" s="145">
        <v>20</v>
      </c>
      <c r="FF7" s="397">
        <f t="shared" si="0"/>
        <v>0.9</v>
      </c>
      <c r="FG7" s="397">
        <f t="shared" si="1"/>
        <v>0.95238095238095233</v>
      </c>
      <c r="FH7" s="397">
        <f t="shared" si="2"/>
        <v>1.4</v>
      </c>
      <c r="FI7" s="398">
        <v>80.95</v>
      </c>
    </row>
    <row r="8" spans="1:165" ht="45.75" x14ac:dyDescent="0.3">
      <c r="A8" s="145" t="s">
        <v>996</v>
      </c>
      <c r="B8" s="47" t="s">
        <v>997</v>
      </c>
      <c r="C8" s="396" t="s">
        <v>22</v>
      </c>
      <c r="D8" s="145">
        <v>0</v>
      </c>
      <c r="E8" s="145">
        <v>344</v>
      </c>
      <c r="F8" s="145">
        <v>344</v>
      </c>
      <c r="G8" s="145">
        <v>136</v>
      </c>
      <c r="H8" s="145">
        <v>208</v>
      </c>
      <c r="I8" s="145">
        <v>32</v>
      </c>
      <c r="J8" s="145">
        <v>25</v>
      </c>
      <c r="K8" s="145">
        <v>0</v>
      </c>
      <c r="L8" s="145">
        <v>0</v>
      </c>
      <c r="M8" s="145">
        <v>55</v>
      </c>
      <c r="N8" s="145">
        <v>23</v>
      </c>
      <c r="O8" s="145">
        <v>0</v>
      </c>
      <c r="P8" s="145">
        <v>0</v>
      </c>
      <c r="Q8" s="145">
        <v>8</v>
      </c>
      <c r="R8" s="145">
        <v>4</v>
      </c>
      <c r="S8" s="145">
        <v>0</v>
      </c>
      <c r="T8" s="145">
        <v>0</v>
      </c>
      <c r="U8" s="145">
        <v>0</v>
      </c>
      <c r="V8" s="145">
        <v>0</v>
      </c>
      <c r="W8" s="145">
        <v>0</v>
      </c>
      <c r="X8" s="145">
        <v>0</v>
      </c>
      <c r="Y8" s="145">
        <v>0</v>
      </c>
      <c r="Z8" s="145">
        <v>0</v>
      </c>
      <c r="AA8" s="145">
        <v>0</v>
      </c>
      <c r="AB8" s="145">
        <v>0</v>
      </c>
      <c r="AC8" s="145">
        <v>0</v>
      </c>
      <c r="AD8" s="145">
        <v>0</v>
      </c>
      <c r="AE8" s="145">
        <v>0</v>
      </c>
      <c r="AF8" s="145">
        <v>0</v>
      </c>
      <c r="AG8" s="145">
        <v>0</v>
      </c>
      <c r="AH8" s="145">
        <v>0</v>
      </c>
      <c r="AI8" s="145">
        <v>0</v>
      </c>
      <c r="AJ8" s="145">
        <v>0</v>
      </c>
      <c r="AK8" s="145">
        <v>147</v>
      </c>
      <c r="AL8" s="145">
        <v>90</v>
      </c>
      <c r="AM8" s="145">
        <v>51</v>
      </c>
      <c r="AN8" s="145">
        <v>0</v>
      </c>
      <c r="AO8" s="145">
        <v>0</v>
      </c>
      <c r="AP8" s="145">
        <v>141</v>
      </c>
      <c r="AQ8" s="145">
        <v>1</v>
      </c>
      <c r="AR8" s="145">
        <v>3</v>
      </c>
      <c r="AS8" s="145">
        <v>0</v>
      </c>
      <c r="AT8" s="145">
        <v>0</v>
      </c>
      <c r="AU8" s="145">
        <v>93</v>
      </c>
      <c r="AV8" s="145">
        <v>59</v>
      </c>
      <c r="AW8" s="145">
        <v>0</v>
      </c>
      <c r="AX8" s="145">
        <v>0</v>
      </c>
      <c r="AY8" s="145">
        <v>60</v>
      </c>
      <c r="AZ8" s="145">
        <v>43</v>
      </c>
      <c r="BA8" s="145">
        <v>0</v>
      </c>
      <c r="BB8" s="145">
        <v>0</v>
      </c>
      <c r="BC8" s="145">
        <v>6</v>
      </c>
      <c r="BD8" s="145">
        <v>1</v>
      </c>
      <c r="BE8" s="145">
        <v>0</v>
      </c>
      <c r="BF8" s="145">
        <v>0</v>
      </c>
      <c r="BG8" s="145">
        <v>0</v>
      </c>
      <c r="BH8" s="145">
        <v>2</v>
      </c>
      <c r="BI8" s="145">
        <v>0</v>
      </c>
      <c r="BJ8" s="145">
        <v>0</v>
      </c>
      <c r="BK8" s="145">
        <v>0</v>
      </c>
      <c r="BL8" s="145">
        <v>0</v>
      </c>
      <c r="BM8" s="145">
        <v>0</v>
      </c>
      <c r="BN8" s="145">
        <v>0</v>
      </c>
      <c r="BO8" s="145">
        <v>0</v>
      </c>
      <c r="BP8" s="145">
        <v>0</v>
      </c>
      <c r="BQ8" s="145">
        <v>0</v>
      </c>
      <c r="BR8" s="145">
        <v>0</v>
      </c>
      <c r="BS8" s="145">
        <v>268</v>
      </c>
      <c r="BT8" s="145">
        <v>146</v>
      </c>
      <c r="BU8" s="145">
        <v>103</v>
      </c>
      <c r="BV8" s="145">
        <v>0</v>
      </c>
      <c r="BW8" s="145">
        <v>0</v>
      </c>
      <c r="BX8" s="145">
        <v>249</v>
      </c>
      <c r="BY8" s="145">
        <v>29</v>
      </c>
      <c r="BZ8" s="145">
        <v>12</v>
      </c>
      <c r="CA8" s="145">
        <v>0</v>
      </c>
      <c r="CB8" s="145">
        <v>0</v>
      </c>
      <c r="CC8" s="145">
        <v>35</v>
      </c>
      <c r="CD8" s="145">
        <v>18</v>
      </c>
      <c r="CE8" s="145">
        <v>0</v>
      </c>
      <c r="CF8" s="145">
        <v>0</v>
      </c>
      <c r="CG8" s="145">
        <v>64</v>
      </c>
      <c r="CH8" s="145">
        <v>30</v>
      </c>
      <c r="CI8" s="145">
        <v>0</v>
      </c>
      <c r="CJ8" s="145">
        <v>0</v>
      </c>
      <c r="CK8" s="145">
        <v>94</v>
      </c>
      <c r="CL8" s="145">
        <v>91</v>
      </c>
      <c r="CM8" s="145">
        <v>49</v>
      </c>
      <c r="CN8" s="145">
        <v>0</v>
      </c>
      <c r="CO8" s="145">
        <v>0</v>
      </c>
      <c r="CP8" s="145">
        <v>111</v>
      </c>
      <c r="CQ8" s="145">
        <v>67</v>
      </c>
      <c r="CR8" s="145">
        <v>0</v>
      </c>
      <c r="CS8" s="145">
        <v>0</v>
      </c>
      <c r="CT8" s="145">
        <v>202</v>
      </c>
      <c r="CU8" s="145">
        <v>116</v>
      </c>
      <c r="CV8" s="145">
        <v>0</v>
      </c>
      <c r="CW8" s="145">
        <v>0</v>
      </c>
      <c r="CX8" s="145">
        <v>318</v>
      </c>
      <c r="CY8" s="145">
        <v>0</v>
      </c>
      <c r="CZ8" s="145">
        <v>0</v>
      </c>
      <c r="DA8" s="145">
        <v>0</v>
      </c>
      <c r="DB8" s="145">
        <v>0</v>
      </c>
      <c r="DC8" s="145">
        <v>0</v>
      </c>
      <c r="DD8" s="145">
        <v>0</v>
      </c>
      <c r="DE8" s="145">
        <v>0</v>
      </c>
      <c r="DF8" s="145">
        <v>0</v>
      </c>
      <c r="DG8" s="145">
        <v>0</v>
      </c>
      <c r="DH8" s="145">
        <v>0</v>
      </c>
      <c r="DI8" s="145">
        <v>0</v>
      </c>
      <c r="DJ8" s="145">
        <v>0</v>
      </c>
      <c r="DK8" s="145">
        <v>0</v>
      </c>
      <c r="DL8" s="145">
        <v>4</v>
      </c>
      <c r="DM8" s="145">
        <v>2</v>
      </c>
      <c r="DN8" s="145">
        <v>0</v>
      </c>
      <c r="DO8" s="145">
        <v>0</v>
      </c>
      <c r="DP8" s="145">
        <v>29</v>
      </c>
      <c r="DQ8" s="145">
        <v>22</v>
      </c>
      <c r="DR8" s="145">
        <v>0</v>
      </c>
      <c r="DS8" s="145">
        <v>0</v>
      </c>
      <c r="DT8" s="145">
        <v>33</v>
      </c>
      <c r="DU8" s="145">
        <v>24</v>
      </c>
      <c r="DV8" s="145">
        <v>0</v>
      </c>
      <c r="DW8" s="145">
        <v>0</v>
      </c>
      <c r="DX8" s="145">
        <v>57</v>
      </c>
      <c r="DY8" s="145">
        <v>5</v>
      </c>
      <c r="DZ8" s="145">
        <v>1</v>
      </c>
      <c r="EA8" s="145">
        <v>0</v>
      </c>
      <c r="EB8" s="145">
        <v>0</v>
      </c>
      <c r="EC8" s="145">
        <v>0</v>
      </c>
      <c r="ED8" s="145">
        <v>0</v>
      </c>
      <c r="EE8" s="145">
        <v>0</v>
      </c>
      <c r="EF8" s="145">
        <v>0</v>
      </c>
      <c r="EG8" s="145">
        <v>5</v>
      </c>
      <c r="EH8" s="145">
        <v>1</v>
      </c>
      <c r="EI8" s="145">
        <v>0</v>
      </c>
      <c r="EJ8" s="145">
        <v>0</v>
      </c>
      <c r="EK8" s="145">
        <v>6</v>
      </c>
      <c r="EL8" s="145">
        <v>141</v>
      </c>
      <c r="EM8" s="145">
        <v>249</v>
      </c>
      <c r="EN8" s="145">
        <v>390</v>
      </c>
      <c r="EO8" s="145">
        <v>134</v>
      </c>
      <c r="EP8" s="145">
        <v>239</v>
      </c>
      <c r="EQ8" s="145">
        <v>373</v>
      </c>
      <c r="ER8" s="145">
        <v>141</v>
      </c>
      <c r="ES8" s="145">
        <v>249</v>
      </c>
      <c r="ET8" s="145">
        <v>390</v>
      </c>
      <c r="EU8" s="145">
        <v>126</v>
      </c>
      <c r="EV8" s="145">
        <v>206</v>
      </c>
      <c r="EW8" s="145">
        <v>332</v>
      </c>
      <c r="EX8" s="145">
        <v>0</v>
      </c>
      <c r="EY8" s="145">
        <v>0</v>
      </c>
      <c r="EZ8" s="145">
        <v>0</v>
      </c>
      <c r="FA8" s="145">
        <v>0</v>
      </c>
      <c r="FB8" s="145">
        <v>0</v>
      </c>
      <c r="FC8" s="145">
        <v>0</v>
      </c>
      <c r="FD8" s="145">
        <v>415</v>
      </c>
      <c r="FE8" s="145">
        <v>390</v>
      </c>
      <c r="FF8" s="397">
        <f t="shared" si="0"/>
        <v>0.95641025641025645</v>
      </c>
      <c r="FG8" s="397">
        <f t="shared" si="1"/>
        <v>0.93975903614457834</v>
      </c>
      <c r="FH8" s="397">
        <f t="shared" si="2"/>
        <v>1.2063953488372092</v>
      </c>
      <c r="FI8" s="398">
        <v>76.63</v>
      </c>
    </row>
    <row r="9" spans="1:165" ht="30.75" x14ac:dyDescent="0.3">
      <c r="A9" s="145" t="s">
        <v>998</v>
      </c>
      <c r="B9" s="47" t="s">
        <v>999</v>
      </c>
      <c r="C9" s="396" t="s">
        <v>22</v>
      </c>
      <c r="D9" s="145">
        <v>0</v>
      </c>
      <c r="E9" s="145">
        <v>18</v>
      </c>
      <c r="F9" s="145">
        <v>18</v>
      </c>
      <c r="G9" s="145">
        <v>0</v>
      </c>
      <c r="H9" s="145">
        <v>18</v>
      </c>
      <c r="I9" s="145">
        <v>0</v>
      </c>
      <c r="J9" s="145">
        <v>0</v>
      </c>
      <c r="K9" s="145">
        <v>0</v>
      </c>
      <c r="L9" s="145">
        <v>0</v>
      </c>
      <c r="M9" s="145">
        <v>0</v>
      </c>
      <c r="N9" s="145">
        <v>0</v>
      </c>
      <c r="O9" s="145">
        <v>0</v>
      </c>
      <c r="P9" s="145">
        <v>0</v>
      </c>
      <c r="Q9" s="145">
        <v>0</v>
      </c>
      <c r="R9" s="145">
        <v>0</v>
      </c>
      <c r="S9" s="145">
        <v>0</v>
      </c>
      <c r="T9" s="145">
        <v>0</v>
      </c>
      <c r="U9" s="145">
        <v>0</v>
      </c>
      <c r="V9" s="145">
        <v>0</v>
      </c>
      <c r="W9" s="145">
        <v>0</v>
      </c>
      <c r="X9" s="145">
        <v>0</v>
      </c>
      <c r="Y9" s="145">
        <v>0</v>
      </c>
      <c r="Z9" s="145">
        <v>0</v>
      </c>
      <c r="AA9" s="145">
        <v>0</v>
      </c>
      <c r="AB9" s="145">
        <v>0</v>
      </c>
      <c r="AC9" s="145">
        <v>0</v>
      </c>
      <c r="AD9" s="145">
        <v>0</v>
      </c>
      <c r="AE9" s="145">
        <v>0</v>
      </c>
      <c r="AF9" s="145">
        <v>0</v>
      </c>
      <c r="AG9" s="145">
        <v>0</v>
      </c>
      <c r="AH9" s="145">
        <v>0</v>
      </c>
      <c r="AI9" s="145">
        <v>0</v>
      </c>
      <c r="AJ9" s="145">
        <v>0</v>
      </c>
      <c r="AK9" s="145">
        <v>0</v>
      </c>
      <c r="AL9" s="145">
        <v>0</v>
      </c>
      <c r="AM9" s="145">
        <v>0</v>
      </c>
      <c r="AN9" s="145">
        <v>0</v>
      </c>
      <c r="AO9" s="145">
        <v>0</v>
      </c>
      <c r="AP9" s="145">
        <v>0</v>
      </c>
      <c r="AQ9" s="145">
        <v>0</v>
      </c>
      <c r="AR9" s="145">
        <v>0</v>
      </c>
      <c r="AS9" s="145">
        <v>0</v>
      </c>
      <c r="AT9" s="145">
        <v>0</v>
      </c>
      <c r="AU9" s="145">
        <v>12</v>
      </c>
      <c r="AV9" s="145">
        <v>8</v>
      </c>
      <c r="AW9" s="145">
        <v>0</v>
      </c>
      <c r="AX9" s="145">
        <v>0</v>
      </c>
      <c r="AY9" s="145">
        <v>2</v>
      </c>
      <c r="AZ9" s="145">
        <v>1</v>
      </c>
      <c r="BA9" s="145">
        <v>0</v>
      </c>
      <c r="BB9" s="145">
        <v>0</v>
      </c>
      <c r="BC9" s="145">
        <v>0</v>
      </c>
      <c r="BD9" s="145">
        <v>0</v>
      </c>
      <c r="BE9" s="145">
        <v>0</v>
      </c>
      <c r="BF9" s="145">
        <v>0</v>
      </c>
      <c r="BG9" s="145">
        <v>0</v>
      </c>
      <c r="BH9" s="145">
        <v>0</v>
      </c>
      <c r="BI9" s="145">
        <v>0</v>
      </c>
      <c r="BJ9" s="145">
        <v>0</v>
      </c>
      <c r="BK9" s="145">
        <v>0</v>
      </c>
      <c r="BL9" s="145">
        <v>0</v>
      </c>
      <c r="BM9" s="145">
        <v>0</v>
      </c>
      <c r="BN9" s="145">
        <v>0</v>
      </c>
      <c r="BO9" s="145">
        <v>0</v>
      </c>
      <c r="BP9" s="145">
        <v>0</v>
      </c>
      <c r="BQ9" s="145">
        <v>0</v>
      </c>
      <c r="BR9" s="145">
        <v>0</v>
      </c>
      <c r="BS9" s="145">
        <v>23</v>
      </c>
      <c r="BT9" s="145">
        <v>14</v>
      </c>
      <c r="BU9" s="145">
        <v>9</v>
      </c>
      <c r="BV9" s="145">
        <v>0</v>
      </c>
      <c r="BW9" s="145">
        <v>0</v>
      </c>
      <c r="BX9" s="145">
        <v>23</v>
      </c>
      <c r="BY9" s="145">
        <v>0</v>
      </c>
      <c r="BZ9" s="145">
        <v>0</v>
      </c>
      <c r="CA9" s="145">
        <v>0</v>
      </c>
      <c r="CB9" s="145">
        <v>0</v>
      </c>
      <c r="CC9" s="145">
        <v>4</v>
      </c>
      <c r="CD9" s="145">
        <v>0</v>
      </c>
      <c r="CE9" s="145">
        <v>0</v>
      </c>
      <c r="CF9" s="145">
        <v>0</v>
      </c>
      <c r="CG9" s="145">
        <v>4</v>
      </c>
      <c r="CH9" s="145">
        <v>0</v>
      </c>
      <c r="CI9" s="145">
        <v>0</v>
      </c>
      <c r="CJ9" s="145">
        <v>0</v>
      </c>
      <c r="CK9" s="145">
        <v>4</v>
      </c>
      <c r="CL9" s="145">
        <v>0</v>
      </c>
      <c r="CM9" s="145">
        <v>0</v>
      </c>
      <c r="CN9" s="145">
        <v>0</v>
      </c>
      <c r="CO9" s="145">
        <v>0</v>
      </c>
      <c r="CP9" s="145">
        <v>14</v>
      </c>
      <c r="CQ9" s="145">
        <v>9</v>
      </c>
      <c r="CR9" s="145">
        <v>0</v>
      </c>
      <c r="CS9" s="145">
        <v>0</v>
      </c>
      <c r="CT9" s="145">
        <v>14</v>
      </c>
      <c r="CU9" s="145">
        <v>9</v>
      </c>
      <c r="CV9" s="145">
        <v>0</v>
      </c>
      <c r="CW9" s="145">
        <v>0</v>
      </c>
      <c r="CX9" s="145">
        <v>23</v>
      </c>
      <c r="CY9" s="145">
        <v>0</v>
      </c>
      <c r="CZ9" s="145">
        <v>0</v>
      </c>
      <c r="DA9" s="145">
        <v>0</v>
      </c>
      <c r="DB9" s="145">
        <v>0</v>
      </c>
      <c r="DC9" s="145">
        <v>0</v>
      </c>
      <c r="DD9" s="145">
        <v>0</v>
      </c>
      <c r="DE9" s="145">
        <v>0</v>
      </c>
      <c r="DF9" s="145">
        <v>0</v>
      </c>
      <c r="DG9" s="145">
        <v>0</v>
      </c>
      <c r="DH9" s="145">
        <v>0</v>
      </c>
      <c r="DI9" s="145">
        <v>0</v>
      </c>
      <c r="DJ9" s="145">
        <v>0</v>
      </c>
      <c r="DK9" s="145">
        <v>0</v>
      </c>
      <c r="DL9" s="145">
        <v>0</v>
      </c>
      <c r="DM9" s="145">
        <v>0</v>
      </c>
      <c r="DN9" s="145">
        <v>0</v>
      </c>
      <c r="DO9" s="145">
        <v>0</v>
      </c>
      <c r="DP9" s="145">
        <v>7</v>
      </c>
      <c r="DQ9" s="145">
        <v>4</v>
      </c>
      <c r="DR9" s="145">
        <v>0</v>
      </c>
      <c r="DS9" s="145">
        <v>0</v>
      </c>
      <c r="DT9" s="145">
        <v>7</v>
      </c>
      <c r="DU9" s="145">
        <v>4</v>
      </c>
      <c r="DV9" s="145">
        <v>0</v>
      </c>
      <c r="DW9" s="145">
        <v>0</v>
      </c>
      <c r="DX9" s="145">
        <v>11</v>
      </c>
      <c r="DY9" s="145">
        <v>0</v>
      </c>
      <c r="DZ9" s="145">
        <v>0</v>
      </c>
      <c r="EA9" s="145">
        <v>0</v>
      </c>
      <c r="EB9" s="145">
        <v>0</v>
      </c>
      <c r="EC9" s="145">
        <v>0</v>
      </c>
      <c r="ED9" s="145">
        <v>0</v>
      </c>
      <c r="EE9" s="145">
        <v>0</v>
      </c>
      <c r="EF9" s="145">
        <v>0</v>
      </c>
      <c r="EG9" s="145">
        <v>0</v>
      </c>
      <c r="EH9" s="145">
        <v>0</v>
      </c>
      <c r="EI9" s="145">
        <v>0</v>
      </c>
      <c r="EJ9" s="145">
        <v>0</v>
      </c>
      <c r="EK9" s="145">
        <v>0</v>
      </c>
      <c r="EL9" s="145">
        <v>0</v>
      </c>
      <c r="EM9" s="145">
        <v>23</v>
      </c>
      <c r="EN9" s="145">
        <v>23</v>
      </c>
      <c r="EO9" s="145">
        <v>0</v>
      </c>
      <c r="EP9" s="145">
        <v>23</v>
      </c>
      <c r="EQ9" s="145">
        <v>23</v>
      </c>
      <c r="ER9" s="145">
        <v>0</v>
      </c>
      <c r="ES9" s="145">
        <v>23</v>
      </c>
      <c r="ET9" s="145">
        <v>23</v>
      </c>
      <c r="EU9" s="145">
        <v>0</v>
      </c>
      <c r="EV9" s="145">
        <v>21</v>
      </c>
      <c r="EW9" s="145">
        <v>21</v>
      </c>
      <c r="EX9" s="145">
        <v>0</v>
      </c>
      <c r="EY9" s="145">
        <v>0</v>
      </c>
      <c r="EZ9" s="145">
        <v>0</v>
      </c>
      <c r="FA9" s="145">
        <v>0</v>
      </c>
      <c r="FB9" s="145">
        <v>0</v>
      </c>
      <c r="FC9" s="145">
        <v>0</v>
      </c>
      <c r="FD9" s="145">
        <v>23</v>
      </c>
      <c r="FE9" s="145">
        <v>23</v>
      </c>
      <c r="FF9" s="397">
        <f t="shared" si="0"/>
        <v>1</v>
      </c>
      <c r="FG9" s="397">
        <f t="shared" si="1"/>
        <v>1</v>
      </c>
      <c r="FH9" s="397">
        <f t="shared" si="2"/>
        <v>1.2777777777777777</v>
      </c>
      <c r="FI9" s="398">
        <v>100</v>
      </c>
    </row>
    <row r="10" spans="1:165" ht="30.75" x14ac:dyDescent="0.3">
      <c r="A10" s="145" t="s">
        <v>1000</v>
      </c>
      <c r="B10" s="47" t="s">
        <v>190</v>
      </c>
      <c r="C10" s="396" t="s">
        <v>77</v>
      </c>
      <c r="D10" s="145">
        <v>0</v>
      </c>
      <c r="E10" s="145">
        <v>143</v>
      </c>
      <c r="F10" s="145">
        <v>143</v>
      </c>
      <c r="G10" s="145">
        <v>43</v>
      </c>
      <c r="H10" s="145">
        <v>100</v>
      </c>
      <c r="I10" s="145">
        <v>0</v>
      </c>
      <c r="J10" s="145">
        <v>0</v>
      </c>
      <c r="K10" s="145">
        <v>0</v>
      </c>
      <c r="L10" s="145">
        <v>0</v>
      </c>
      <c r="M10" s="145">
        <v>3</v>
      </c>
      <c r="N10" s="145">
        <v>4</v>
      </c>
      <c r="O10" s="145">
        <v>0</v>
      </c>
      <c r="P10" s="145">
        <v>0</v>
      </c>
      <c r="Q10" s="145">
        <v>19</v>
      </c>
      <c r="R10" s="145">
        <v>18</v>
      </c>
      <c r="S10" s="145">
        <v>0</v>
      </c>
      <c r="T10" s="145">
        <v>0</v>
      </c>
      <c r="U10" s="145">
        <v>6</v>
      </c>
      <c r="V10" s="145">
        <v>13</v>
      </c>
      <c r="W10" s="145">
        <v>0</v>
      </c>
      <c r="X10" s="145">
        <v>0</v>
      </c>
      <c r="Y10" s="145">
        <v>4</v>
      </c>
      <c r="Z10" s="145">
        <v>1</v>
      </c>
      <c r="AA10" s="145">
        <v>0</v>
      </c>
      <c r="AB10" s="145">
        <v>0</v>
      </c>
      <c r="AC10" s="145">
        <v>0</v>
      </c>
      <c r="AD10" s="145">
        <v>0</v>
      </c>
      <c r="AE10" s="145">
        <v>0</v>
      </c>
      <c r="AF10" s="145">
        <v>0</v>
      </c>
      <c r="AG10" s="145">
        <v>0</v>
      </c>
      <c r="AH10" s="145">
        <v>0</v>
      </c>
      <c r="AI10" s="145">
        <v>0</v>
      </c>
      <c r="AJ10" s="145">
        <v>0</v>
      </c>
      <c r="AK10" s="145">
        <v>68</v>
      </c>
      <c r="AL10" s="145">
        <v>27</v>
      </c>
      <c r="AM10" s="145">
        <v>29</v>
      </c>
      <c r="AN10" s="145">
        <v>0</v>
      </c>
      <c r="AO10" s="145">
        <v>0</v>
      </c>
      <c r="AP10" s="145">
        <v>56</v>
      </c>
      <c r="AQ10" s="145">
        <v>0</v>
      </c>
      <c r="AR10" s="145">
        <v>0</v>
      </c>
      <c r="AS10" s="145">
        <v>0</v>
      </c>
      <c r="AT10" s="145">
        <v>0</v>
      </c>
      <c r="AU10" s="145">
        <v>1</v>
      </c>
      <c r="AV10" s="145">
        <v>1</v>
      </c>
      <c r="AW10" s="145">
        <v>0</v>
      </c>
      <c r="AX10" s="145">
        <v>0</v>
      </c>
      <c r="AY10" s="145">
        <v>7</v>
      </c>
      <c r="AZ10" s="145">
        <v>13</v>
      </c>
      <c r="BA10" s="145">
        <v>0</v>
      </c>
      <c r="BB10" s="145">
        <v>0</v>
      </c>
      <c r="BC10" s="145">
        <v>23</v>
      </c>
      <c r="BD10" s="145">
        <v>14</v>
      </c>
      <c r="BE10" s="145">
        <v>0</v>
      </c>
      <c r="BF10" s="145">
        <v>0</v>
      </c>
      <c r="BG10" s="145">
        <v>7</v>
      </c>
      <c r="BH10" s="145">
        <v>7</v>
      </c>
      <c r="BI10" s="145">
        <v>0</v>
      </c>
      <c r="BJ10" s="145">
        <v>0</v>
      </c>
      <c r="BK10" s="145">
        <v>4</v>
      </c>
      <c r="BL10" s="145">
        <v>1</v>
      </c>
      <c r="BM10" s="145">
        <v>0</v>
      </c>
      <c r="BN10" s="145">
        <v>0</v>
      </c>
      <c r="BO10" s="145">
        <v>0</v>
      </c>
      <c r="BP10" s="145">
        <v>0</v>
      </c>
      <c r="BQ10" s="145">
        <v>0</v>
      </c>
      <c r="BR10" s="145">
        <v>0</v>
      </c>
      <c r="BS10" s="145">
        <v>78</v>
      </c>
      <c r="BT10" s="145">
        <v>31</v>
      </c>
      <c r="BU10" s="145">
        <v>29</v>
      </c>
      <c r="BV10" s="145">
        <v>0</v>
      </c>
      <c r="BW10" s="145">
        <v>0</v>
      </c>
      <c r="BX10" s="145">
        <v>60</v>
      </c>
      <c r="BY10" s="145">
        <v>15</v>
      </c>
      <c r="BZ10" s="145">
        <v>17</v>
      </c>
      <c r="CA10" s="145">
        <v>0</v>
      </c>
      <c r="CB10" s="145">
        <v>0</v>
      </c>
      <c r="CC10" s="145">
        <v>21</v>
      </c>
      <c r="CD10" s="145">
        <v>13</v>
      </c>
      <c r="CE10" s="145">
        <v>0</v>
      </c>
      <c r="CF10" s="145">
        <v>0</v>
      </c>
      <c r="CG10" s="145">
        <v>36</v>
      </c>
      <c r="CH10" s="145">
        <v>30</v>
      </c>
      <c r="CI10" s="145">
        <v>0</v>
      </c>
      <c r="CJ10" s="145">
        <v>0</v>
      </c>
      <c r="CK10" s="145">
        <v>66</v>
      </c>
      <c r="CL10" s="145">
        <v>32</v>
      </c>
      <c r="CM10" s="145">
        <v>35</v>
      </c>
      <c r="CN10" s="145">
        <v>0</v>
      </c>
      <c r="CO10" s="145">
        <v>0</v>
      </c>
      <c r="CP10" s="145">
        <v>40</v>
      </c>
      <c r="CQ10" s="145">
        <v>33</v>
      </c>
      <c r="CR10" s="145">
        <v>0</v>
      </c>
      <c r="CS10" s="145">
        <v>0</v>
      </c>
      <c r="CT10" s="145">
        <v>72</v>
      </c>
      <c r="CU10" s="145">
        <v>68</v>
      </c>
      <c r="CV10" s="145">
        <v>0</v>
      </c>
      <c r="CW10" s="145">
        <v>0</v>
      </c>
      <c r="CX10" s="145">
        <v>140</v>
      </c>
      <c r="CY10" s="145">
        <v>22</v>
      </c>
      <c r="CZ10" s="145">
        <v>35</v>
      </c>
      <c r="DA10" s="145">
        <v>0</v>
      </c>
      <c r="DB10" s="145">
        <v>0</v>
      </c>
      <c r="DC10" s="145">
        <v>23</v>
      </c>
      <c r="DD10" s="145">
        <v>29</v>
      </c>
      <c r="DE10" s="145">
        <v>0</v>
      </c>
      <c r="DF10" s="145">
        <v>0</v>
      </c>
      <c r="DG10" s="145">
        <v>45</v>
      </c>
      <c r="DH10" s="145">
        <v>64</v>
      </c>
      <c r="DI10" s="145">
        <v>0</v>
      </c>
      <c r="DJ10" s="145">
        <v>0</v>
      </c>
      <c r="DK10" s="145">
        <v>109</v>
      </c>
      <c r="DL10" s="145">
        <v>0</v>
      </c>
      <c r="DM10" s="145">
        <v>9</v>
      </c>
      <c r="DN10" s="145">
        <v>0</v>
      </c>
      <c r="DO10" s="145">
        <v>0</v>
      </c>
      <c r="DP10" s="145">
        <v>0</v>
      </c>
      <c r="DQ10" s="145">
        <v>7</v>
      </c>
      <c r="DR10" s="145">
        <v>0</v>
      </c>
      <c r="DS10" s="145">
        <v>0</v>
      </c>
      <c r="DT10" s="145">
        <v>0</v>
      </c>
      <c r="DU10" s="145">
        <v>16</v>
      </c>
      <c r="DV10" s="145">
        <v>0</v>
      </c>
      <c r="DW10" s="145">
        <v>0</v>
      </c>
      <c r="DX10" s="145">
        <v>16</v>
      </c>
      <c r="DY10" s="145">
        <v>0</v>
      </c>
      <c r="DZ10" s="145">
        <v>0</v>
      </c>
      <c r="EA10" s="145">
        <v>0</v>
      </c>
      <c r="EB10" s="145">
        <v>0</v>
      </c>
      <c r="EC10" s="145">
        <v>0</v>
      </c>
      <c r="ED10" s="145">
        <v>0</v>
      </c>
      <c r="EE10" s="145">
        <v>0</v>
      </c>
      <c r="EF10" s="145">
        <v>0</v>
      </c>
      <c r="EG10" s="145">
        <v>0</v>
      </c>
      <c r="EH10" s="145">
        <v>0</v>
      </c>
      <c r="EI10" s="145">
        <v>0</v>
      </c>
      <c r="EJ10" s="145">
        <v>0</v>
      </c>
      <c r="EK10" s="145">
        <v>0</v>
      </c>
      <c r="EL10" s="145">
        <v>56</v>
      </c>
      <c r="EM10" s="145">
        <v>60</v>
      </c>
      <c r="EN10" s="145">
        <v>116</v>
      </c>
      <c r="EO10" s="145">
        <v>42</v>
      </c>
      <c r="EP10" s="145">
        <v>45</v>
      </c>
      <c r="EQ10" s="145">
        <v>87</v>
      </c>
      <c r="ER10" s="145">
        <v>56</v>
      </c>
      <c r="ES10" s="145">
        <v>60</v>
      </c>
      <c r="ET10" s="145">
        <v>116</v>
      </c>
      <c r="EU10" s="145">
        <v>42</v>
      </c>
      <c r="EV10" s="145">
        <v>45</v>
      </c>
      <c r="EW10" s="145">
        <v>87</v>
      </c>
      <c r="EX10" s="145">
        <v>0</v>
      </c>
      <c r="EY10" s="145">
        <v>0</v>
      </c>
      <c r="EZ10" s="145">
        <v>0</v>
      </c>
      <c r="FA10" s="145">
        <v>0</v>
      </c>
      <c r="FB10" s="145">
        <v>0</v>
      </c>
      <c r="FC10" s="145">
        <v>0</v>
      </c>
      <c r="FD10" s="145">
        <v>146</v>
      </c>
      <c r="FE10" s="145">
        <v>116</v>
      </c>
      <c r="FF10" s="397">
        <f t="shared" si="0"/>
        <v>0.75</v>
      </c>
      <c r="FG10" s="397">
        <f t="shared" si="1"/>
        <v>0.79452054794520544</v>
      </c>
      <c r="FH10" s="397">
        <f t="shared" si="2"/>
        <v>1.020979020979021</v>
      </c>
      <c r="FI10" s="398">
        <v>95.89</v>
      </c>
    </row>
    <row r="11" spans="1:165" ht="18.75" x14ac:dyDescent="0.3">
      <c r="A11" s="145" t="s">
        <v>1001</v>
      </c>
      <c r="B11" s="47" t="s">
        <v>199</v>
      </c>
      <c r="C11" s="396" t="s">
        <v>77</v>
      </c>
      <c r="D11" s="145">
        <v>0</v>
      </c>
      <c r="E11" s="145">
        <v>15</v>
      </c>
      <c r="F11" s="145">
        <v>15</v>
      </c>
      <c r="G11" s="145">
        <v>7</v>
      </c>
      <c r="H11" s="145">
        <v>8</v>
      </c>
      <c r="I11" s="145">
        <v>0</v>
      </c>
      <c r="J11" s="145">
        <v>0</v>
      </c>
      <c r="K11" s="145">
        <v>0</v>
      </c>
      <c r="L11" s="145">
        <v>0</v>
      </c>
      <c r="M11" s="145">
        <v>0</v>
      </c>
      <c r="N11" s="145">
        <v>3</v>
      </c>
      <c r="O11" s="145">
        <v>0</v>
      </c>
      <c r="P11" s="145">
        <v>0</v>
      </c>
      <c r="Q11" s="145">
        <v>0</v>
      </c>
      <c r="R11" s="145">
        <v>0</v>
      </c>
      <c r="S11" s="145">
        <v>0</v>
      </c>
      <c r="T11" s="145">
        <v>0</v>
      </c>
      <c r="U11" s="145">
        <v>0</v>
      </c>
      <c r="V11" s="145">
        <v>1</v>
      </c>
      <c r="W11" s="145">
        <v>0</v>
      </c>
      <c r="X11" s="145">
        <v>0</v>
      </c>
      <c r="Y11" s="145">
        <v>0</v>
      </c>
      <c r="Z11" s="145">
        <v>2</v>
      </c>
      <c r="AA11" s="145">
        <v>0</v>
      </c>
      <c r="AB11" s="145">
        <v>0</v>
      </c>
      <c r="AC11" s="145">
        <v>0</v>
      </c>
      <c r="AD11" s="145">
        <v>0</v>
      </c>
      <c r="AE11" s="145">
        <v>0</v>
      </c>
      <c r="AF11" s="145">
        <v>0</v>
      </c>
      <c r="AG11" s="145">
        <v>0</v>
      </c>
      <c r="AH11" s="145">
        <v>0</v>
      </c>
      <c r="AI11" s="145">
        <v>0</v>
      </c>
      <c r="AJ11" s="145">
        <v>0</v>
      </c>
      <c r="AK11" s="145">
        <v>6</v>
      </c>
      <c r="AL11" s="145">
        <v>0</v>
      </c>
      <c r="AM11" s="145">
        <v>4</v>
      </c>
      <c r="AN11" s="145">
        <v>0</v>
      </c>
      <c r="AO11" s="145">
        <v>0</v>
      </c>
      <c r="AP11" s="145">
        <v>4</v>
      </c>
      <c r="AQ11" s="145">
        <v>0</v>
      </c>
      <c r="AR11" s="145">
        <v>0</v>
      </c>
      <c r="AS11" s="145">
        <v>0</v>
      </c>
      <c r="AT11" s="145">
        <v>0</v>
      </c>
      <c r="AU11" s="145">
        <v>0</v>
      </c>
      <c r="AV11" s="145">
        <v>0</v>
      </c>
      <c r="AW11" s="145">
        <v>0</v>
      </c>
      <c r="AX11" s="145">
        <v>0</v>
      </c>
      <c r="AY11" s="145">
        <v>0</v>
      </c>
      <c r="AZ11" s="145">
        <v>2</v>
      </c>
      <c r="BA11" s="145">
        <v>0</v>
      </c>
      <c r="BB11" s="145">
        <v>0</v>
      </c>
      <c r="BC11" s="145">
        <v>0</v>
      </c>
      <c r="BD11" s="145">
        <v>0</v>
      </c>
      <c r="BE11" s="145">
        <v>0</v>
      </c>
      <c r="BF11" s="145">
        <v>0</v>
      </c>
      <c r="BG11" s="145">
        <v>0</v>
      </c>
      <c r="BH11" s="145">
        <v>0</v>
      </c>
      <c r="BI11" s="145">
        <v>0</v>
      </c>
      <c r="BJ11" s="145">
        <v>0</v>
      </c>
      <c r="BK11" s="145">
        <v>0</v>
      </c>
      <c r="BL11" s="145">
        <v>0</v>
      </c>
      <c r="BM11" s="145">
        <v>0</v>
      </c>
      <c r="BN11" s="145">
        <v>0</v>
      </c>
      <c r="BO11" s="145">
        <v>0</v>
      </c>
      <c r="BP11" s="145">
        <v>0</v>
      </c>
      <c r="BQ11" s="145">
        <v>0</v>
      </c>
      <c r="BR11" s="145">
        <v>0</v>
      </c>
      <c r="BS11" s="145">
        <v>2</v>
      </c>
      <c r="BT11" s="145">
        <v>0</v>
      </c>
      <c r="BU11" s="145">
        <v>2</v>
      </c>
      <c r="BV11" s="145">
        <v>0</v>
      </c>
      <c r="BW11" s="145">
        <v>0</v>
      </c>
      <c r="BX11" s="145">
        <v>2</v>
      </c>
      <c r="BY11" s="145">
        <v>0</v>
      </c>
      <c r="BZ11" s="145">
        <v>0</v>
      </c>
      <c r="CA11" s="145">
        <v>0</v>
      </c>
      <c r="CB11" s="145">
        <v>0</v>
      </c>
      <c r="CC11" s="145">
        <v>0</v>
      </c>
      <c r="CD11" s="145">
        <v>0</v>
      </c>
      <c r="CE11" s="145">
        <v>0</v>
      </c>
      <c r="CF11" s="145">
        <v>0</v>
      </c>
      <c r="CG11" s="145">
        <v>0</v>
      </c>
      <c r="CH11" s="145">
        <v>0</v>
      </c>
      <c r="CI11" s="145">
        <v>0</v>
      </c>
      <c r="CJ11" s="145">
        <v>0</v>
      </c>
      <c r="CK11" s="145">
        <v>0</v>
      </c>
      <c r="CL11" s="145">
        <v>0</v>
      </c>
      <c r="CM11" s="145">
        <v>6</v>
      </c>
      <c r="CN11" s="145">
        <v>0</v>
      </c>
      <c r="CO11" s="145">
        <v>0</v>
      </c>
      <c r="CP11" s="145">
        <v>0</v>
      </c>
      <c r="CQ11" s="145">
        <v>2</v>
      </c>
      <c r="CR11" s="145">
        <v>0</v>
      </c>
      <c r="CS11" s="145">
        <v>0</v>
      </c>
      <c r="CT11" s="145">
        <v>0</v>
      </c>
      <c r="CU11" s="145">
        <v>8</v>
      </c>
      <c r="CV11" s="145">
        <v>0</v>
      </c>
      <c r="CW11" s="145">
        <v>0</v>
      </c>
      <c r="CX11" s="145">
        <v>8</v>
      </c>
      <c r="CY11" s="145">
        <v>0</v>
      </c>
      <c r="CZ11" s="145">
        <v>3</v>
      </c>
      <c r="DA11" s="145">
        <v>0</v>
      </c>
      <c r="DB11" s="145">
        <v>0</v>
      </c>
      <c r="DC11" s="145">
        <v>0</v>
      </c>
      <c r="DD11" s="145">
        <v>0</v>
      </c>
      <c r="DE11" s="145">
        <v>0</v>
      </c>
      <c r="DF11" s="145">
        <v>0</v>
      </c>
      <c r="DG11" s="145">
        <v>0</v>
      </c>
      <c r="DH11" s="145">
        <v>3</v>
      </c>
      <c r="DI11" s="145">
        <v>0</v>
      </c>
      <c r="DJ11" s="145">
        <v>0</v>
      </c>
      <c r="DK11" s="145">
        <v>3</v>
      </c>
      <c r="DL11" s="145">
        <v>0</v>
      </c>
      <c r="DM11" s="145">
        <v>0</v>
      </c>
      <c r="DN11" s="145">
        <v>0</v>
      </c>
      <c r="DO11" s="145">
        <v>0</v>
      </c>
      <c r="DP11" s="145">
        <v>0</v>
      </c>
      <c r="DQ11" s="145">
        <v>0</v>
      </c>
      <c r="DR11" s="145">
        <v>0</v>
      </c>
      <c r="DS11" s="145">
        <v>0</v>
      </c>
      <c r="DT11" s="145">
        <v>0</v>
      </c>
      <c r="DU11" s="145">
        <v>0</v>
      </c>
      <c r="DV11" s="145">
        <v>0</v>
      </c>
      <c r="DW11" s="145">
        <v>0</v>
      </c>
      <c r="DX11" s="145">
        <v>0</v>
      </c>
      <c r="DY11" s="145">
        <v>0</v>
      </c>
      <c r="DZ11" s="145">
        <v>0</v>
      </c>
      <c r="EA11" s="145">
        <v>0</v>
      </c>
      <c r="EB11" s="145">
        <v>0</v>
      </c>
      <c r="EC11" s="145">
        <v>0</v>
      </c>
      <c r="ED11" s="145">
        <v>0</v>
      </c>
      <c r="EE11" s="145">
        <v>0</v>
      </c>
      <c r="EF11" s="145">
        <v>0</v>
      </c>
      <c r="EG11" s="145">
        <v>0</v>
      </c>
      <c r="EH11" s="145">
        <v>0</v>
      </c>
      <c r="EI11" s="145">
        <v>0</v>
      </c>
      <c r="EJ11" s="145">
        <v>0</v>
      </c>
      <c r="EK11" s="145">
        <v>0</v>
      </c>
      <c r="EL11" s="145">
        <v>4</v>
      </c>
      <c r="EM11" s="145">
        <v>2</v>
      </c>
      <c r="EN11" s="145">
        <v>6</v>
      </c>
      <c r="EO11" s="145">
        <v>4</v>
      </c>
      <c r="EP11" s="145">
        <v>1</v>
      </c>
      <c r="EQ11" s="145">
        <v>5</v>
      </c>
      <c r="ER11" s="145">
        <v>4</v>
      </c>
      <c r="ES11" s="145">
        <v>2</v>
      </c>
      <c r="ET11" s="145">
        <v>6</v>
      </c>
      <c r="EU11" s="145">
        <v>4</v>
      </c>
      <c r="EV11" s="145">
        <v>1</v>
      </c>
      <c r="EW11" s="145">
        <v>5</v>
      </c>
      <c r="EX11" s="145">
        <v>0</v>
      </c>
      <c r="EY11" s="145">
        <v>0</v>
      </c>
      <c r="EZ11" s="145">
        <v>0</v>
      </c>
      <c r="FA11" s="145">
        <v>0</v>
      </c>
      <c r="FB11" s="145">
        <v>0</v>
      </c>
      <c r="FC11" s="145">
        <v>0</v>
      </c>
      <c r="FD11" s="145">
        <v>8</v>
      </c>
      <c r="FE11" s="145">
        <v>6</v>
      </c>
      <c r="FF11" s="397">
        <f t="shared" si="0"/>
        <v>0.83333333333333337</v>
      </c>
      <c r="FG11" s="397">
        <f t="shared" si="1"/>
        <v>0.75</v>
      </c>
      <c r="FH11" s="397">
        <f t="shared" si="2"/>
        <v>0.53333333333333333</v>
      </c>
      <c r="FI11" s="398">
        <v>100</v>
      </c>
    </row>
    <row r="12" spans="1:165" ht="45.75" x14ac:dyDescent="0.3">
      <c r="A12" s="145" t="s">
        <v>1002</v>
      </c>
      <c r="B12" s="47" t="s">
        <v>1003</v>
      </c>
      <c r="C12" s="396" t="s">
        <v>22</v>
      </c>
      <c r="D12" s="145">
        <v>0</v>
      </c>
      <c r="E12" s="145">
        <v>79</v>
      </c>
      <c r="F12" s="145">
        <v>79</v>
      </c>
      <c r="G12" s="145">
        <v>15</v>
      </c>
      <c r="H12" s="145">
        <v>64</v>
      </c>
      <c r="I12" s="145">
        <v>4</v>
      </c>
      <c r="J12" s="145">
        <v>1</v>
      </c>
      <c r="K12" s="145">
        <v>0</v>
      </c>
      <c r="L12" s="145">
        <v>0</v>
      </c>
      <c r="M12" s="145">
        <v>5</v>
      </c>
      <c r="N12" s="145">
        <v>5</v>
      </c>
      <c r="O12" s="145">
        <v>0</v>
      </c>
      <c r="P12" s="145">
        <v>0</v>
      </c>
      <c r="Q12" s="145">
        <v>1</v>
      </c>
      <c r="R12" s="145">
        <v>0</v>
      </c>
      <c r="S12" s="145">
        <v>0</v>
      </c>
      <c r="T12" s="145">
        <v>0</v>
      </c>
      <c r="U12" s="145">
        <v>1</v>
      </c>
      <c r="V12" s="145">
        <v>0</v>
      </c>
      <c r="W12" s="145">
        <v>0</v>
      </c>
      <c r="X12" s="145">
        <v>0</v>
      </c>
      <c r="Y12" s="145">
        <v>0</v>
      </c>
      <c r="Z12" s="145">
        <v>0</v>
      </c>
      <c r="AA12" s="145">
        <v>0</v>
      </c>
      <c r="AB12" s="145">
        <v>0</v>
      </c>
      <c r="AC12" s="145">
        <v>0</v>
      </c>
      <c r="AD12" s="145">
        <v>0</v>
      </c>
      <c r="AE12" s="145">
        <v>0</v>
      </c>
      <c r="AF12" s="145">
        <v>0</v>
      </c>
      <c r="AG12" s="145">
        <v>0</v>
      </c>
      <c r="AH12" s="145">
        <v>0</v>
      </c>
      <c r="AI12" s="145">
        <v>0</v>
      </c>
      <c r="AJ12" s="145">
        <v>0</v>
      </c>
      <c r="AK12" s="145">
        <v>17</v>
      </c>
      <c r="AL12" s="145">
        <v>8</v>
      </c>
      <c r="AM12" s="145">
        <v>6</v>
      </c>
      <c r="AN12" s="145">
        <v>0</v>
      </c>
      <c r="AO12" s="145">
        <v>0</v>
      </c>
      <c r="AP12" s="145">
        <v>14</v>
      </c>
      <c r="AQ12" s="145">
        <v>1</v>
      </c>
      <c r="AR12" s="145">
        <v>1</v>
      </c>
      <c r="AS12" s="145">
        <v>0</v>
      </c>
      <c r="AT12" s="145">
        <v>0</v>
      </c>
      <c r="AU12" s="145">
        <v>12</v>
      </c>
      <c r="AV12" s="145">
        <v>24</v>
      </c>
      <c r="AW12" s="145">
        <v>0</v>
      </c>
      <c r="AX12" s="145">
        <v>0</v>
      </c>
      <c r="AY12" s="145">
        <v>3</v>
      </c>
      <c r="AZ12" s="145">
        <v>6</v>
      </c>
      <c r="BA12" s="145">
        <v>0</v>
      </c>
      <c r="BB12" s="145">
        <v>0</v>
      </c>
      <c r="BC12" s="145">
        <v>0</v>
      </c>
      <c r="BD12" s="145">
        <v>0</v>
      </c>
      <c r="BE12" s="145">
        <v>0</v>
      </c>
      <c r="BF12" s="145">
        <v>0</v>
      </c>
      <c r="BG12" s="145">
        <v>0</v>
      </c>
      <c r="BH12" s="145">
        <v>0</v>
      </c>
      <c r="BI12" s="145">
        <v>0</v>
      </c>
      <c r="BJ12" s="145">
        <v>0</v>
      </c>
      <c r="BK12" s="145">
        <v>0</v>
      </c>
      <c r="BL12" s="145">
        <v>0</v>
      </c>
      <c r="BM12" s="145">
        <v>0</v>
      </c>
      <c r="BN12" s="145">
        <v>0</v>
      </c>
      <c r="BO12" s="145">
        <v>0</v>
      </c>
      <c r="BP12" s="145">
        <v>0</v>
      </c>
      <c r="BQ12" s="145">
        <v>0</v>
      </c>
      <c r="BR12" s="145">
        <v>0</v>
      </c>
      <c r="BS12" s="145">
        <v>47</v>
      </c>
      <c r="BT12" s="145">
        <v>13</v>
      </c>
      <c r="BU12" s="145">
        <v>27</v>
      </c>
      <c r="BV12" s="145">
        <v>0</v>
      </c>
      <c r="BW12" s="145">
        <v>0</v>
      </c>
      <c r="BX12" s="145">
        <v>40</v>
      </c>
      <c r="BY12" s="145">
        <v>4</v>
      </c>
      <c r="BZ12" s="145">
        <v>0</v>
      </c>
      <c r="CA12" s="145">
        <v>0</v>
      </c>
      <c r="CB12" s="145">
        <v>0</v>
      </c>
      <c r="CC12" s="145">
        <v>5</v>
      </c>
      <c r="CD12" s="145">
        <v>8</v>
      </c>
      <c r="CE12" s="145">
        <v>0</v>
      </c>
      <c r="CF12" s="145">
        <v>0</v>
      </c>
      <c r="CG12" s="145">
        <v>9</v>
      </c>
      <c r="CH12" s="145">
        <v>8</v>
      </c>
      <c r="CI12" s="145">
        <v>0</v>
      </c>
      <c r="CJ12" s="145">
        <v>0</v>
      </c>
      <c r="CK12" s="145">
        <v>17</v>
      </c>
      <c r="CL12" s="145">
        <v>9</v>
      </c>
      <c r="CM12" s="145">
        <v>6</v>
      </c>
      <c r="CN12" s="145">
        <v>0</v>
      </c>
      <c r="CO12" s="145">
        <v>0</v>
      </c>
      <c r="CP12" s="145">
        <v>12</v>
      </c>
      <c r="CQ12" s="145">
        <v>24</v>
      </c>
      <c r="CR12" s="145">
        <v>0</v>
      </c>
      <c r="CS12" s="145">
        <v>0</v>
      </c>
      <c r="CT12" s="145">
        <v>21</v>
      </c>
      <c r="CU12" s="145">
        <v>30</v>
      </c>
      <c r="CV12" s="145">
        <v>0</v>
      </c>
      <c r="CW12" s="145">
        <v>0</v>
      </c>
      <c r="CX12" s="145">
        <v>51</v>
      </c>
      <c r="CY12" s="145">
        <v>0</v>
      </c>
      <c r="CZ12" s="145">
        <v>0</v>
      </c>
      <c r="DA12" s="145">
        <v>0</v>
      </c>
      <c r="DB12" s="145">
        <v>0</v>
      </c>
      <c r="DC12" s="145">
        <v>0</v>
      </c>
      <c r="DD12" s="145">
        <v>0</v>
      </c>
      <c r="DE12" s="145">
        <v>0</v>
      </c>
      <c r="DF12" s="145">
        <v>0</v>
      </c>
      <c r="DG12" s="145">
        <v>0</v>
      </c>
      <c r="DH12" s="145">
        <v>0</v>
      </c>
      <c r="DI12" s="145">
        <v>0</v>
      </c>
      <c r="DJ12" s="145">
        <v>0</v>
      </c>
      <c r="DK12" s="145">
        <v>0</v>
      </c>
      <c r="DL12" s="145">
        <v>0</v>
      </c>
      <c r="DM12" s="145">
        <v>0</v>
      </c>
      <c r="DN12" s="145">
        <v>0</v>
      </c>
      <c r="DO12" s="145">
        <v>0</v>
      </c>
      <c r="DP12" s="145">
        <v>1</v>
      </c>
      <c r="DQ12" s="145">
        <v>1</v>
      </c>
      <c r="DR12" s="145">
        <v>0</v>
      </c>
      <c r="DS12" s="145">
        <v>0</v>
      </c>
      <c r="DT12" s="145">
        <v>1</v>
      </c>
      <c r="DU12" s="145">
        <v>1</v>
      </c>
      <c r="DV12" s="145">
        <v>0</v>
      </c>
      <c r="DW12" s="145">
        <v>0</v>
      </c>
      <c r="DX12" s="145">
        <v>2</v>
      </c>
      <c r="DY12" s="145">
        <v>0</v>
      </c>
      <c r="DZ12" s="145">
        <v>0</v>
      </c>
      <c r="EA12" s="145">
        <v>0</v>
      </c>
      <c r="EB12" s="145">
        <v>0</v>
      </c>
      <c r="EC12" s="145">
        <v>2</v>
      </c>
      <c r="ED12" s="145">
        <v>4</v>
      </c>
      <c r="EE12" s="145">
        <v>0</v>
      </c>
      <c r="EF12" s="145">
        <v>0</v>
      </c>
      <c r="EG12" s="145">
        <v>2</v>
      </c>
      <c r="EH12" s="145">
        <v>4</v>
      </c>
      <c r="EI12" s="145">
        <v>0</v>
      </c>
      <c r="EJ12" s="145">
        <v>0</v>
      </c>
      <c r="EK12" s="145">
        <v>6</v>
      </c>
      <c r="EL12" s="145">
        <v>14</v>
      </c>
      <c r="EM12" s="145">
        <v>40</v>
      </c>
      <c r="EN12" s="145">
        <v>54</v>
      </c>
      <c r="EO12" s="145">
        <v>13</v>
      </c>
      <c r="EP12" s="145">
        <v>38</v>
      </c>
      <c r="EQ12" s="145">
        <v>51</v>
      </c>
      <c r="ER12" s="145">
        <v>14</v>
      </c>
      <c r="ES12" s="145">
        <v>40</v>
      </c>
      <c r="ET12" s="145">
        <v>54</v>
      </c>
      <c r="EU12" s="145">
        <v>13</v>
      </c>
      <c r="EV12" s="145">
        <v>38</v>
      </c>
      <c r="EW12" s="145">
        <v>51</v>
      </c>
      <c r="EX12" s="145">
        <v>0</v>
      </c>
      <c r="EY12" s="145">
        <v>0</v>
      </c>
      <c r="EZ12" s="145">
        <v>0</v>
      </c>
      <c r="FA12" s="145">
        <v>0</v>
      </c>
      <c r="FB12" s="145">
        <v>0</v>
      </c>
      <c r="FC12" s="145">
        <v>0</v>
      </c>
      <c r="FD12" s="145">
        <v>64</v>
      </c>
      <c r="FE12" s="145">
        <v>54</v>
      </c>
      <c r="FF12" s="397">
        <f t="shared" si="0"/>
        <v>0.94444444444444442</v>
      </c>
      <c r="FG12" s="397">
        <f t="shared" si="1"/>
        <v>0.84375</v>
      </c>
      <c r="FH12" s="397">
        <f t="shared" si="2"/>
        <v>0.810126582278481</v>
      </c>
      <c r="FI12" s="398">
        <v>79.69</v>
      </c>
    </row>
    <row r="13" spans="1:165" ht="45.75" x14ac:dyDescent="0.3">
      <c r="A13" s="145" t="s">
        <v>1004</v>
      </c>
      <c r="B13" s="47" t="s">
        <v>1005</v>
      </c>
      <c r="C13" s="396" t="s">
        <v>22</v>
      </c>
      <c r="D13" s="145">
        <v>0</v>
      </c>
      <c r="E13" s="145">
        <v>389</v>
      </c>
      <c r="F13" s="145">
        <v>389</v>
      </c>
      <c r="G13" s="145">
        <v>163</v>
      </c>
      <c r="H13" s="145">
        <v>226</v>
      </c>
      <c r="I13" s="145">
        <v>92</v>
      </c>
      <c r="J13" s="145">
        <v>6</v>
      </c>
      <c r="K13" s="145">
        <v>0</v>
      </c>
      <c r="L13" s="145">
        <v>0</v>
      </c>
      <c r="M13" s="145">
        <v>64</v>
      </c>
      <c r="N13" s="145">
        <v>5</v>
      </c>
      <c r="O13" s="145">
        <v>0</v>
      </c>
      <c r="P13" s="145">
        <v>0</v>
      </c>
      <c r="Q13" s="145">
        <v>1</v>
      </c>
      <c r="R13" s="145">
        <v>0</v>
      </c>
      <c r="S13" s="145">
        <v>0</v>
      </c>
      <c r="T13" s="145">
        <v>0</v>
      </c>
      <c r="U13" s="145">
        <v>0</v>
      </c>
      <c r="V13" s="145">
        <v>0</v>
      </c>
      <c r="W13" s="145">
        <v>0</v>
      </c>
      <c r="X13" s="145">
        <v>0</v>
      </c>
      <c r="Y13" s="145">
        <v>0</v>
      </c>
      <c r="Z13" s="145">
        <v>0</v>
      </c>
      <c r="AA13" s="145">
        <v>0</v>
      </c>
      <c r="AB13" s="145">
        <v>0</v>
      </c>
      <c r="AC13" s="145">
        <v>0</v>
      </c>
      <c r="AD13" s="145">
        <v>0</v>
      </c>
      <c r="AE13" s="145">
        <v>0</v>
      </c>
      <c r="AF13" s="145">
        <v>0</v>
      </c>
      <c r="AG13" s="145">
        <v>0</v>
      </c>
      <c r="AH13" s="145">
        <v>0</v>
      </c>
      <c r="AI13" s="145">
        <v>0</v>
      </c>
      <c r="AJ13" s="145">
        <v>0</v>
      </c>
      <c r="AK13" s="145">
        <v>168</v>
      </c>
      <c r="AL13" s="145">
        <v>157</v>
      </c>
      <c r="AM13" s="145">
        <v>11</v>
      </c>
      <c r="AN13" s="145">
        <v>0</v>
      </c>
      <c r="AO13" s="145">
        <v>0</v>
      </c>
      <c r="AP13" s="145">
        <v>168</v>
      </c>
      <c r="AQ13" s="145">
        <v>0</v>
      </c>
      <c r="AR13" s="145">
        <v>0</v>
      </c>
      <c r="AS13" s="145">
        <v>0</v>
      </c>
      <c r="AT13" s="145">
        <v>0</v>
      </c>
      <c r="AU13" s="145">
        <v>75</v>
      </c>
      <c r="AV13" s="145">
        <v>5</v>
      </c>
      <c r="AW13" s="145">
        <v>0</v>
      </c>
      <c r="AX13" s="145">
        <v>0</v>
      </c>
      <c r="AY13" s="145">
        <v>86</v>
      </c>
      <c r="AZ13" s="145">
        <v>4</v>
      </c>
      <c r="BA13" s="145">
        <v>0</v>
      </c>
      <c r="BB13" s="145">
        <v>0</v>
      </c>
      <c r="BC13" s="145">
        <v>5</v>
      </c>
      <c r="BD13" s="145">
        <v>0</v>
      </c>
      <c r="BE13" s="145">
        <v>0</v>
      </c>
      <c r="BF13" s="145">
        <v>0</v>
      </c>
      <c r="BG13" s="145">
        <v>0</v>
      </c>
      <c r="BH13" s="145">
        <v>0</v>
      </c>
      <c r="BI13" s="145">
        <v>0</v>
      </c>
      <c r="BJ13" s="145">
        <v>0</v>
      </c>
      <c r="BK13" s="145">
        <v>0</v>
      </c>
      <c r="BL13" s="145">
        <v>0</v>
      </c>
      <c r="BM13" s="145">
        <v>0</v>
      </c>
      <c r="BN13" s="145">
        <v>0</v>
      </c>
      <c r="BO13" s="145">
        <v>0</v>
      </c>
      <c r="BP13" s="145">
        <v>0</v>
      </c>
      <c r="BQ13" s="145">
        <v>0</v>
      </c>
      <c r="BR13" s="145">
        <v>0</v>
      </c>
      <c r="BS13" s="145">
        <v>175</v>
      </c>
      <c r="BT13" s="145">
        <v>163</v>
      </c>
      <c r="BU13" s="145">
        <v>9</v>
      </c>
      <c r="BV13" s="145">
        <v>0</v>
      </c>
      <c r="BW13" s="145">
        <v>0</v>
      </c>
      <c r="BX13" s="145">
        <v>172</v>
      </c>
      <c r="BY13" s="145">
        <v>56</v>
      </c>
      <c r="BZ13" s="145">
        <v>3</v>
      </c>
      <c r="CA13" s="145">
        <v>0</v>
      </c>
      <c r="CB13" s="145">
        <v>0</v>
      </c>
      <c r="CC13" s="145">
        <v>75</v>
      </c>
      <c r="CD13" s="145">
        <v>4</v>
      </c>
      <c r="CE13" s="145">
        <v>0</v>
      </c>
      <c r="CF13" s="145">
        <v>0</v>
      </c>
      <c r="CG13" s="145">
        <v>131</v>
      </c>
      <c r="CH13" s="145">
        <v>7</v>
      </c>
      <c r="CI13" s="145">
        <v>0</v>
      </c>
      <c r="CJ13" s="145">
        <v>0</v>
      </c>
      <c r="CK13" s="145">
        <v>138</v>
      </c>
      <c r="CL13" s="145">
        <v>119</v>
      </c>
      <c r="CM13" s="145">
        <v>7</v>
      </c>
      <c r="CN13" s="145">
        <v>0</v>
      </c>
      <c r="CO13" s="145">
        <v>0</v>
      </c>
      <c r="CP13" s="145">
        <v>144</v>
      </c>
      <c r="CQ13" s="145">
        <v>7</v>
      </c>
      <c r="CR13" s="145">
        <v>0</v>
      </c>
      <c r="CS13" s="145">
        <v>0</v>
      </c>
      <c r="CT13" s="145">
        <v>263</v>
      </c>
      <c r="CU13" s="145">
        <v>14</v>
      </c>
      <c r="CV13" s="145">
        <v>0</v>
      </c>
      <c r="CW13" s="145">
        <v>0</v>
      </c>
      <c r="CX13" s="145">
        <v>277</v>
      </c>
      <c r="CY13" s="145">
        <v>0</v>
      </c>
      <c r="CZ13" s="145">
        <v>0</v>
      </c>
      <c r="DA13" s="145">
        <v>0</v>
      </c>
      <c r="DB13" s="145">
        <v>0</v>
      </c>
      <c r="DC13" s="145">
        <v>0</v>
      </c>
      <c r="DD13" s="145">
        <v>0</v>
      </c>
      <c r="DE13" s="145">
        <v>0</v>
      </c>
      <c r="DF13" s="145">
        <v>0</v>
      </c>
      <c r="DG13" s="145">
        <v>0</v>
      </c>
      <c r="DH13" s="145">
        <v>0</v>
      </c>
      <c r="DI13" s="145">
        <v>0</v>
      </c>
      <c r="DJ13" s="145">
        <v>0</v>
      </c>
      <c r="DK13" s="145">
        <v>0</v>
      </c>
      <c r="DL13" s="145">
        <v>75</v>
      </c>
      <c r="DM13" s="145">
        <v>5</v>
      </c>
      <c r="DN13" s="145">
        <v>0</v>
      </c>
      <c r="DO13" s="145">
        <v>0</v>
      </c>
      <c r="DP13" s="145">
        <v>16</v>
      </c>
      <c r="DQ13" s="145">
        <v>83</v>
      </c>
      <c r="DR13" s="145">
        <v>5</v>
      </c>
      <c r="DS13" s="145">
        <v>0</v>
      </c>
      <c r="DT13" s="145">
        <v>91</v>
      </c>
      <c r="DU13" s="145">
        <v>88</v>
      </c>
      <c r="DV13" s="145">
        <v>5</v>
      </c>
      <c r="DW13" s="145">
        <v>0</v>
      </c>
      <c r="DX13" s="145">
        <v>184</v>
      </c>
      <c r="DY13" s="145">
        <v>46</v>
      </c>
      <c r="DZ13" s="145">
        <v>4</v>
      </c>
      <c r="EA13" s="145">
        <v>0</v>
      </c>
      <c r="EB13" s="145">
        <v>0</v>
      </c>
      <c r="EC13" s="145">
        <v>0</v>
      </c>
      <c r="ED13" s="145">
        <v>74</v>
      </c>
      <c r="EE13" s="145">
        <v>4</v>
      </c>
      <c r="EF13" s="145">
        <v>0</v>
      </c>
      <c r="EG13" s="145">
        <v>46</v>
      </c>
      <c r="EH13" s="145">
        <v>78</v>
      </c>
      <c r="EI13" s="145">
        <v>4</v>
      </c>
      <c r="EJ13" s="145">
        <v>0</v>
      </c>
      <c r="EK13" s="145">
        <v>128</v>
      </c>
      <c r="EL13" s="145">
        <v>168</v>
      </c>
      <c r="EM13" s="145">
        <v>172</v>
      </c>
      <c r="EN13" s="145">
        <v>340</v>
      </c>
      <c r="EO13" s="145">
        <v>166</v>
      </c>
      <c r="EP13" s="145">
        <v>168</v>
      </c>
      <c r="EQ13" s="145">
        <v>334</v>
      </c>
      <c r="ER13" s="145">
        <v>168</v>
      </c>
      <c r="ES13" s="145">
        <v>172</v>
      </c>
      <c r="ET13" s="145">
        <v>340</v>
      </c>
      <c r="EU13" s="145">
        <v>165</v>
      </c>
      <c r="EV13" s="145">
        <v>167</v>
      </c>
      <c r="EW13" s="145">
        <v>332</v>
      </c>
      <c r="EX13" s="145">
        <v>0</v>
      </c>
      <c r="EY13" s="145">
        <v>0</v>
      </c>
      <c r="EZ13" s="145">
        <v>0</v>
      </c>
      <c r="FA13" s="145">
        <v>0</v>
      </c>
      <c r="FB13" s="145">
        <v>0</v>
      </c>
      <c r="FC13" s="145">
        <v>0</v>
      </c>
      <c r="FD13" s="145">
        <v>343</v>
      </c>
      <c r="FE13" s="145">
        <v>340</v>
      </c>
      <c r="FF13" s="397">
        <f t="shared" si="0"/>
        <v>0.98235294117647054</v>
      </c>
      <c r="FG13" s="397">
        <f t="shared" si="1"/>
        <v>0.99125364431486884</v>
      </c>
      <c r="FH13" s="397">
        <f t="shared" si="2"/>
        <v>0.8817480719794345</v>
      </c>
      <c r="FI13" s="398">
        <v>80.760000000000005</v>
      </c>
    </row>
    <row r="14" spans="1:165" ht="30.75" x14ac:dyDescent="0.3">
      <c r="A14" s="145" t="s">
        <v>1006</v>
      </c>
      <c r="B14" s="47" t="s">
        <v>1007</v>
      </c>
      <c r="C14" s="396" t="s">
        <v>22</v>
      </c>
      <c r="D14" s="145">
        <v>0</v>
      </c>
      <c r="E14" s="145">
        <v>36</v>
      </c>
      <c r="F14" s="145">
        <v>36</v>
      </c>
      <c r="G14" s="145">
        <v>36</v>
      </c>
      <c r="H14" s="145">
        <v>0</v>
      </c>
      <c r="I14" s="145">
        <v>0</v>
      </c>
      <c r="J14" s="145">
        <v>0</v>
      </c>
      <c r="K14" s="145">
        <v>0</v>
      </c>
      <c r="L14" s="145">
        <v>0</v>
      </c>
      <c r="M14" s="145">
        <v>21</v>
      </c>
      <c r="N14" s="145">
        <v>2</v>
      </c>
      <c r="O14" s="145">
        <v>0</v>
      </c>
      <c r="P14" s="145">
        <v>0</v>
      </c>
      <c r="Q14" s="145">
        <v>1</v>
      </c>
      <c r="R14" s="145">
        <v>0</v>
      </c>
      <c r="S14" s="145">
        <v>0</v>
      </c>
      <c r="T14" s="145">
        <v>0</v>
      </c>
      <c r="U14" s="145">
        <v>0</v>
      </c>
      <c r="V14" s="145">
        <v>0</v>
      </c>
      <c r="W14" s="145">
        <v>0</v>
      </c>
      <c r="X14" s="145">
        <v>0</v>
      </c>
      <c r="Y14" s="145">
        <v>0</v>
      </c>
      <c r="Z14" s="145">
        <v>0</v>
      </c>
      <c r="AA14" s="145">
        <v>0</v>
      </c>
      <c r="AB14" s="145">
        <v>0</v>
      </c>
      <c r="AC14" s="145">
        <v>0</v>
      </c>
      <c r="AD14" s="145">
        <v>0</v>
      </c>
      <c r="AE14" s="145">
        <v>0</v>
      </c>
      <c r="AF14" s="145">
        <v>0</v>
      </c>
      <c r="AG14" s="145">
        <v>0</v>
      </c>
      <c r="AH14" s="145">
        <v>0</v>
      </c>
      <c r="AI14" s="145">
        <v>0</v>
      </c>
      <c r="AJ14" s="145">
        <v>0</v>
      </c>
      <c r="AK14" s="145">
        <v>24</v>
      </c>
      <c r="AL14" s="145">
        <v>21</v>
      </c>
      <c r="AM14" s="145">
        <v>2</v>
      </c>
      <c r="AN14" s="145">
        <v>0</v>
      </c>
      <c r="AO14" s="145">
        <v>0</v>
      </c>
      <c r="AP14" s="145">
        <v>23</v>
      </c>
      <c r="AQ14" s="145">
        <v>0</v>
      </c>
      <c r="AR14" s="145">
        <v>0</v>
      </c>
      <c r="AS14" s="145">
        <v>0</v>
      </c>
      <c r="AT14" s="145">
        <v>0</v>
      </c>
      <c r="AU14" s="145">
        <v>0</v>
      </c>
      <c r="AV14" s="145">
        <v>0</v>
      </c>
      <c r="AW14" s="145">
        <v>0</v>
      </c>
      <c r="AX14" s="145">
        <v>0</v>
      </c>
      <c r="AY14" s="145">
        <v>0</v>
      </c>
      <c r="AZ14" s="145">
        <v>0</v>
      </c>
      <c r="BA14" s="145">
        <v>0</v>
      </c>
      <c r="BB14" s="145">
        <v>0</v>
      </c>
      <c r="BC14" s="145">
        <v>0</v>
      </c>
      <c r="BD14" s="145">
        <v>0</v>
      </c>
      <c r="BE14" s="145">
        <v>0</v>
      </c>
      <c r="BF14" s="145">
        <v>0</v>
      </c>
      <c r="BG14" s="145">
        <v>0</v>
      </c>
      <c r="BH14" s="145">
        <v>0</v>
      </c>
      <c r="BI14" s="145">
        <v>0</v>
      </c>
      <c r="BJ14" s="145">
        <v>0</v>
      </c>
      <c r="BK14" s="145">
        <v>0</v>
      </c>
      <c r="BL14" s="145">
        <v>0</v>
      </c>
      <c r="BM14" s="145">
        <v>0</v>
      </c>
      <c r="BN14" s="145">
        <v>0</v>
      </c>
      <c r="BO14" s="145">
        <v>0</v>
      </c>
      <c r="BP14" s="145">
        <v>0</v>
      </c>
      <c r="BQ14" s="145">
        <v>0</v>
      </c>
      <c r="BR14" s="145">
        <v>0</v>
      </c>
      <c r="BS14" s="145">
        <v>0</v>
      </c>
      <c r="BT14" s="145">
        <v>0</v>
      </c>
      <c r="BU14" s="145">
        <v>0</v>
      </c>
      <c r="BV14" s="145">
        <v>0</v>
      </c>
      <c r="BW14" s="145">
        <v>0</v>
      </c>
      <c r="BX14" s="145">
        <v>0</v>
      </c>
      <c r="BY14" s="145">
        <v>11</v>
      </c>
      <c r="BZ14" s="145">
        <v>1</v>
      </c>
      <c r="CA14" s="145">
        <v>0</v>
      </c>
      <c r="CB14" s="145">
        <v>0</v>
      </c>
      <c r="CC14" s="145">
        <v>0</v>
      </c>
      <c r="CD14" s="145">
        <v>0</v>
      </c>
      <c r="CE14" s="145">
        <v>0</v>
      </c>
      <c r="CF14" s="145">
        <v>0</v>
      </c>
      <c r="CG14" s="145">
        <v>11</v>
      </c>
      <c r="CH14" s="145">
        <v>1</v>
      </c>
      <c r="CI14" s="145">
        <v>0</v>
      </c>
      <c r="CJ14" s="145">
        <v>0</v>
      </c>
      <c r="CK14" s="145">
        <v>12</v>
      </c>
      <c r="CL14" s="145">
        <v>22</v>
      </c>
      <c r="CM14" s="145">
        <v>1</v>
      </c>
      <c r="CN14" s="145">
        <v>0</v>
      </c>
      <c r="CO14" s="145">
        <v>0</v>
      </c>
      <c r="CP14" s="145">
        <v>0</v>
      </c>
      <c r="CQ14" s="145">
        <v>0</v>
      </c>
      <c r="CR14" s="145">
        <v>0</v>
      </c>
      <c r="CS14" s="145">
        <v>0</v>
      </c>
      <c r="CT14" s="145">
        <v>22</v>
      </c>
      <c r="CU14" s="145">
        <v>1</v>
      </c>
      <c r="CV14" s="145">
        <v>0</v>
      </c>
      <c r="CW14" s="145">
        <v>0</v>
      </c>
      <c r="CX14" s="145">
        <v>23</v>
      </c>
      <c r="CY14" s="145">
        <v>0</v>
      </c>
      <c r="CZ14" s="145">
        <v>0</v>
      </c>
      <c r="DA14" s="145">
        <v>0</v>
      </c>
      <c r="DB14" s="145">
        <v>0</v>
      </c>
      <c r="DC14" s="145">
        <v>0</v>
      </c>
      <c r="DD14" s="145">
        <v>0</v>
      </c>
      <c r="DE14" s="145">
        <v>0</v>
      </c>
      <c r="DF14" s="145">
        <v>0</v>
      </c>
      <c r="DG14" s="145">
        <v>0</v>
      </c>
      <c r="DH14" s="145">
        <v>0</v>
      </c>
      <c r="DI14" s="145">
        <v>0</v>
      </c>
      <c r="DJ14" s="145">
        <v>0</v>
      </c>
      <c r="DK14" s="145">
        <v>0</v>
      </c>
      <c r="DL14" s="145">
        <v>13</v>
      </c>
      <c r="DM14" s="145">
        <v>1</v>
      </c>
      <c r="DN14" s="145">
        <v>0</v>
      </c>
      <c r="DO14" s="145">
        <v>0</v>
      </c>
      <c r="DP14" s="145">
        <v>0</v>
      </c>
      <c r="DQ14" s="145">
        <v>0</v>
      </c>
      <c r="DR14" s="145">
        <v>0</v>
      </c>
      <c r="DS14" s="145">
        <v>0</v>
      </c>
      <c r="DT14" s="145">
        <v>13</v>
      </c>
      <c r="DU14" s="145">
        <v>1</v>
      </c>
      <c r="DV14" s="145">
        <v>0</v>
      </c>
      <c r="DW14" s="145">
        <v>0</v>
      </c>
      <c r="DX14" s="145">
        <v>14</v>
      </c>
      <c r="DY14" s="145">
        <v>2</v>
      </c>
      <c r="DZ14" s="145">
        <v>0</v>
      </c>
      <c r="EA14" s="145">
        <v>0</v>
      </c>
      <c r="EB14" s="145">
        <v>0</v>
      </c>
      <c r="EC14" s="145">
        <v>0</v>
      </c>
      <c r="ED14" s="145">
        <v>0</v>
      </c>
      <c r="EE14" s="145">
        <v>0</v>
      </c>
      <c r="EF14" s="145">
        <v>0</v>
      </c>
      <c r="EG14" s="145">
        <v>2</v>
      </c>
      <c r="EH14" s="145">
        <v>0</v>
      </c>
      <c r="EI14" s="145">
        <v>0</v>
      </c>
      <c r="EJ14" s="145">
        <v>0</v>
      </c>
      <c r="EK14" s="145">
        <v>2</v>
      </c>
      <c r="EL14" s="145">
        <v>23</v>
      </c>
      <c r="EM14" s="145">
        <v>0</v>
      </c>
      <c r="EN14" s="145">
        <v>23</v>
      </c>
      <c r="EO14" s="145">
        <v>23</v>
      </c>
      <c r="EP14" s="145">
        <v>0</v>
      </c>
      <c r="EQ14" s="145">
        <v>23</v>
      </c>
      <c r="ER14" s="145">
        <v>23</v>
      </c>
      <c r="ES14" s="145">
        <v>0</v>
      </c>
      <c r="ET14" s="145">
        <v>23</v>
      </c>
      <c r="EU14" s="145">
        <v>23</v>
      </c>
      <c r="EV14" s="145">
        <v>0</v>
      </c>
      <c r="EW14" s="145">
        <v>23</v>
      </c>
      <c r="EX14" s="145">
        <v>0</v>
      </c>
      <c r="EY14" s="145">
        <v>0</v>
      </c>
      <c r="EZ14" s="145">
        <v>0</v>
      </c>
      <c r="FA14" s="145">
        <v>0</v>
      </c>
      <c r="FB14" s="145">
        <v>0</v>
      </c>
      <c r="FC14" s="145">
        <v>0</v>
      </c>
      <c r="FD14" s="145">
        <v>24</v>
      </c>
      <c r="FE14" s="145">
        <v>23</v>
      </c>
      <c r="FF14" s="397">
        <f t="shared" si="0"/>
        <v>1</v>
      </c>
      <c r="FG14" s="397">
        <f t="shared" si="1"/>
        <v>0.95833333333333337</v>
      </c>
      <c r="FH14" s="397">
        <f t="shared" si="2"/>
        <v>0.66666666666666663</v>
      </c>
      <c r="FI14" s="398">
        <v>95.83</v>
      </c>
    </row>
    <row r="15" spans="1:165" ht="30.75" x14ac:dyDescent="0.3">
      <c r="A15" s="145" t="s">
        <v>1008</v>
      </c>
      <c r="B15" s="47" t="s">
        <v>1009</v>
      </c>
      <c r="C15" s="396" t="s">
        <v>77</v>
      </c>
      <c r="D15" s="145">
        <v>0</v>
      </c>
      <c r="E15" s="145">
        <v>104</v>
      </c>
      <c r="F15" s="145">
        <v>104</v>
      </c>
      <c r="G15" s="145">
        <v>48</v>
      </c>
      <c r="H15" s="145">
        <v>56</v>
      </c>
      <c r="I15" s="145">
        <v>0</v>
      </c>
      <c r="J15" s="145">
        <v>10</v>
      </c>
      <c r="K15" s="145">
        <v>0</v>
      </c>
      <c r="L15" s="145">
        <v>0</v>
      </c>
      <c r="M15" s="145">
        <v>1</v>
      </c>
      <c r="N15" s="145">
        <v>26</v>
      </c>
      <c r="O15" s="145">
        <v>0</v>
      </c>
      <c r="P15" s="145">
        <v>0</v>
      </c>
      <c r="Q15" s="145">
        <v>0</v>
      </c>
      <c r="R15" s="145">
        <v>3</v>
      </c>
      <c r="S15" s="145">
        <v>0</v>
      </c>
      <c r="T15" s="145">
        <v>0</v>
      </c>
      <c r="U15" s="145">
        <v>0</v>
      </c>
      <c r="V15" s="145">
        <v>0</v>
      </c>
      <c r="W15" s="145">
        <v>0</v>
      </c>
      <c r="X15" s="145">
        <v>0</v>
      </c>
      <c r="Y15" s="145">
        <v>0</v>
      </c>
      <c r="Z15" s="145">
        <v>0</v>
      </c>
      <c r="AA15" s="145">
        <v>0</v>
      </c>
      <c r="AB15" s="145">
        <v>0</v>
      </c>
      <c r="AC15" s="145">
        <v>0</v>
      </c>
      <c r="AD15" s="145">
        <v>0</v>
      </c>
      <c r="AE15" s="145">
        <v>0</v>
      </c>
      <c r="AF15" s="145">
        <v>0</v>
      </c>
      <c r="AG15" s="145">
        <v>0</v>
      </c>
      <c r="AH15" s="145">
        <v>0</v>
      </c>
      <c r="AI15" s="145">
        <v>0</v>
      </c>
      <c r="AJ15" s="145">
        <v>0</v>
      </c>
      <c r="AK15" s="145">
        <v>40</v>
      </c>
      <c r="AL15" s="145">
        <v>1</v>
      </c>
      <c r="AM15" s="145">
        <v>39</v>
      </c>
      <c r="AN15" s="145">
        <v>0</v>
      </c>
      <c r="AO15" s="145">
        <v>0</v>
      </c>
      <c r="AP15" s="145">
        <v>40</v>
      </c>
      <c r="AQ15" s="145">
        <v>0</v>
      </c>
      <c r="AR15" s="145">
        <v>4</v>
      </c>
      <c r="AS15" s="145">
        <v>0</v>
      </c>
      <c r="AT15" s="145">
        <v>0</v>
      </c>
      <c r="AU15" s="145">
        <v>3</v>
      </c>
      <c r="AV15" s="145">
        <v>30</v>
      </c>
      <c r="AW15" s="145">
        <v>0</v>
      </c>
      <c r="AX15" s="145">
        <v>0</v>
      </c>
      <c r="AY15" s="145">
        <v>0</v>
      </c>
      <c r="AZ15" s="145">
        <v>5</v>
      </c>
      <c r="BA15" s="145">
        <v>0</v>
      </c>
      <c r="BB15" s="145">
        <v>0</v>
      </c>
      <c r="BC15" s="145">
        <v>0</v>
      </c>
      <c r="BD15" s="145">
        <v>0</v>
      </c>
      <c r="BE15" s="145">
        <v>0</v>
      </c>
      <c r="BF15" s="145">
        <v>0</v>
      </c>
      <c r="BG15" s="145">
        <v>0</v>
      </c>
      <c r="BH15" s="145">
        <v>0</v>
      </c>
      <c r="BI15" s="145">
        <v>0</v>
      </c>
      <c r="BJ15" s="145">
        <v>0</v>
      </c>
      <c r="BK15" s="145">
        <v>0</v>
      </c>
      <c r="BL15" s="145">
        <v>0</v>
      </c>
      <c r="BM15" s="145">
        <v>0</v>
      </c>
      <c r="BN15" s="145">
        <v>0</v>
      </c>
      <c r="BO15" s="145">
        <v>0</v>
      </c>
      <c r="BP15" s="145">
        <v>0</v>
      </c>
      <c r="BQ15" s="145">
        <v>0</v>
      </c>
      <c r="BR15" s="145">
        <v>0</v>
      </c>
      <c r="BS15" s="145">
        <v>42</v>
      </c>
      <c r="BT15" s="145">
        <v>2</v>
      </c>
      <c r="BU15" s="145">
        <v>39</v>
      </c>
      <c r="BV15" s="145">
        <v>0</v>
      </c>
      <c r="BW15" s="145">
        <v>0</v>
      </c>
      <c r="BX15" s="145">
        <v>41</v>
      </c>
      <c r="BY15" s="145">
        <v>0</v>
      </c>
      <c r="BZ15" s="145">
        <v>21</v>
      </c>
      <c r="CA15" s="145">
        <v>0</v>
      </c>
      <c r="CB15" s="145">
        <v>0</v>
      </c>
      <c r="CC15" s="145">
        <v>1</v>
      </c>
      <c r="CD15" s="145">
        <v>8</v>
      </c>
      <c r="CE15" s="145">
        <v>0</v>
      </c>
      <c r="CF15" s="145">
        <v>0</v>
      </c>
      <c r="CG15" s="145">
        <v>1</v>
      </c>
      <c r="CH15" s="145">
        <v>29</v>
      </c>
      <c r="CI15" s="145">
        <v>0</v>
      </c>
      <c r="CJ15" s="145">
        <v>0</v>
      </c>
      <c r="CK15" s="145">
        <v>30</v>
      </c>
      <c r="CL15" s="145">
        <v>0</v>
      </c>
      <c r="CM15" s="145">
        <v>36</v>
      </c>
      <c r="CN15" s="145">
        <v>0</v>
      </c>
      <c r="CO15" s="145">
        <v>0</v>
      </c>
      <c r="CP15" s="145">
        <v>3</v>
      </c>
      <c r="CQ15" s="145">
        <v>30</v>
      </c>
      <c r="CR15" s="145">
        <v>0</v>
      </c>
      <c r="CS15" s="145">
        <v>0</v>
      </c>
      <c r="CT15" s="145">
        <v>3</v>
      </c>
      <c r="CU15" s="145">
        <v>66</v>
      </c>
      <c r="CV15" s="145">
        <v>0</v>
      </c>
      <c r="CW15" s="145">
        <v>0</v>
      </c>
      <c r="CX15" s="145">
        <v>69</v>
      </c>
      <c r="CY15" s="145">
        <v>0</v>
      </c>
      <c r="CZ15" s="145">
        <v>0</v>
      </c>
      <c r="DA15" s="145">
        <v>0</v>
      </c>
      <c r="DB15" s="145">
        <v>0</v>
      </c>
      <c r="DC15" s="145">
        <v>0</v>
      </c>
      <c r="DD15" s="145">
        <v>0</v>
      </c>
      <c r="DE15" s="145">
        <v>0</v>
      </c>
      <c r="DF15" s="145">
        <v>0</v>
      </c>
      <c r="DG15" s="145">
        <v>0</v>
      </c>
      <c r="DH15" s="145">
        <v>0</v>
      </c>
      <c r="DI15" s="145">
        <v>0</v>
      </c>
      <c r="DJ15" s="145">
        <v>0</v>
      </c>
      <c r="DK15" s="145">
        <v>0</v>
      </c>
      <c r="DL15" s="145">
        <v>1</v>
      </c>
      <c r="DM15" s="145">
        <v>12</v>
      </c>
      <c r="DN15" s="145">
        <v>0</v>
      </c>
      <c r="DO15" s="145">
        <v>0</v>
      </c>
      <c r="DP15" s="145">
        <v>1</v>
      </c>
      <c r="DQ15" s="145">
        <v>6</v>
      </c>
      <c r="DR15" s="145">
        <v>0</v>
      </c>
      <c r="DS15" s="145">
        <v>0</v>
      </c>
      <c r="DT15" s="145">
        <v>2</v>
      </c>
      <c r="DU15" s="145">
        <v>18</v>
      </c>
      <c r="DV15" s="145">
        <v>0</v>
      </c>
      <c r="DW15" s="145">
        <v>0</v>
      </c>
      <c r="DX15" s="145">
        <v>20</v>
      </c>
      <c r="DY15" s="145">
        <v>1</v>
      </c>
      <c r="DZ15" s="145">
        <v>2</v>
      </c>
      <c r="EA15" s="145">
        <v>0</v>
      </c>
      <c r="EB15" s="145">
        <v>0</v>
      </c>
      <c r="EC15" s="145">
        <v>0</v>
      </c>
      <c r="ED15" s="145">
        <v>0</v>
      </c>
      <c r="EE15" s="145">
        <v>0</v>
      </c>
      <c r="EF15" s="145">
        <v>0</v>
      </c>
      <c r="EG15" s="145">
        <v>1</v>
      </c>
      <c r="EH15" s="145">
        <v>2</v>
      </c>
      <c r="EI15" s="145">
        <v>0</v>
      </c>
      <c r="EJ15" s="145">
        <v>0</v>
      </c>
      <c r="EK15" s="145">
        <v>3</v>
      </c>
      <c r="EL15" s="145">
        <v>15</v>
      </c>
      <c r="EM15" s="145">
        <v>41</v>
      </c>
      <c r="EN15" s="145">
        <v>56</v>
      </c>
      <c r="EO15" s="145">
        <v>15</v>
      </c>
      <c r="EP15" s="145">
        <v>41</v>
      </c>
      <c r="EQ15" s="145">
        <v>56</v>
      </c>
      <c r="ER15" s="145">
        <v>15</v>
      </c>
      <c r="ES15" s="145">
        <v>41</v>
      </c>
      <c r="ET15" s="145">
        <v>56</v>
      </c>
      <c r="EU15" s="145">
        <v>13</v>
      </c>
      <c r="EV15" s="145">
        <v>41</v>
      </c>
      <c r="EW15" s="145">
        <v>54</v>
      </c>
      <c r="EX15" s="145">
        <v>0</v>
      </c>
      <c r="EY15" s="145">
        <v>0</v>
      </c>
      <c r="EZ15" s="145">
        <v>0</v>
      </c>
      <c r="FA15" s="145">
        <v>0</v>
      </c>
      <c r="FB15" s="145">
        <v>0</v>
      </c>
      <c r="FC15" s="145">
        <v>0</v>
      </c>
      <c r="FD15" s="145">
        <v>82</v>
      </c>
      <c r="FE15" s="145">
        <v>81</v>
      </c>
      <c r="FF15" s="397">
        <f t="shared" si="0"/>
        <v>1</v>
      </c>
      <c r="FG15" s="397">
        <f t="shared" si="1"/>
        <v>0.98780487804878048</v>
      </c>
      <c r="FH15" s="397">
        <f t="shared" si="2"/>
        <v>0.78846153846153844</v>
      </c>
      <c r="FI15" s="398">
        <v>84.15</v>
      </c>
    </row>
    <row r="16" spans="1:165" ht="45.75" x14ac:dyDescent="0.3">
      <c r="A16" s="145" t="s">
        <v>1014</v>
      </c>
      <c r="B16" s="47" t="s">
        <v>232</v>
      </c>
      <c r="C16" s="396" t="s">
        <v>77</v>
      </c>
      <c r="D16" s="145">
        <v>0</v>
      </c>
      <c r="E16" s="145">
        <v>8</v>
      </c>
      <c r="F16" s="145">
        <v>8</v>
      </c>
      <c r="G16" s="145">
        <v>8</v>
      </c>
      <c r="H16" s="145">
        <v>0</v>
      </c>
      <c r="I16" s="145">
        <v>0</v>
      </c>
      <c r="J16" s="145">
        <v>0</v>
      </c>
      <c r="K16" s="145">
        <v>0</v>
      </c>
      <c r="L16" s="145">
        <v>0</v>
      </c>
      <c r="M16" s="145">
        <v>2</v>
      </c>
      <c r="N16" s="145">
        <v>2</v>
      </c>
      <c r="O16" s="145">
        <v>0</v>
      </c>
      <c r="P16" s="145">
        <v>0</v>
      </c>
      <c r="Q16" s="145">
        <v>0</v>
      </c>
      <c r="R16" s="145">
        <v>3</v>
      </c>
      <c r="S16" s="145">
        <v>0</v>
      </c>
      <c r="T16" s="145">
        <v>0</v>
      </c>
      <c r="U16" s="145">
        <v>0</v>
      </c>
      <c r="V16" s="145">
        <v>0</v>
      </c>
      <c r="W16" s="145">
        <v>0</v>
      </c>
      <c r="X16" s="145">
        <v>0</v>
      </c>
      <c r="Y16" s="145">
        <v>0</v>
      </c>
      <c r="Z16" s="145">
        <v>0</v>
      </c>
      <c r="AA16" s="145">
        <v>0</v>
      </c>
      <c r="AB16" s="145">
        <v>0</v>
      </c>
      <c r="AC16" s="145">
        <v>0</v>
      </c>
      <c r="AD16" s="145">
        <v>0</v>
      </c>
      <c r="AE16" s="145">
        <v>0</v>
      </c>
      <c r="AF16" s="145">
        <v>0</v>
      </c>
      <c r="AG16" s="145">
        <v>0</v>
      </c>
      <c r="AH16" s="145">
        <v>0</v>
      </c>
      <c r="AI16" s="145">
        <v>0</v>
      </c>
      <c r="AJ16" s="145">
        <v>0</v>
      </c>
      <c r="AK16" s="145">
        <v>7</v>
      </c>
      <c r="AL16" s="145">
        <v>2</v>
      </c>
      <c r="AM16" s="145">
        <v>4</v>
      </c>
      <c r="AN16" s="145">
        <v>0</v>
      </c>
      <c r="AO16" s="145">
        <v>0</v>
      </c>
      <c r="AP16" s="145">
        <v>6</v>
      </c>
      <c r="AQ16" s="145">
        <v>0</v>
      </c>
      <c r="AR16" s="145">
        <v>0</v>
      </c>
      <c r="AS16" s="145">
        <v>0</v>
      </c>
      <c r="AT16" s="145">
        <v>0</v>
      </c>
      <c r="AU16" s="145">
        <v>0</v>
      </c>
      <c r="AV16" s="145">
        <v>0</v>
      </c>
      <c r="AW16" s="145">
        <v>0</v>
      </c>
      <c r="AX16" s="145">
        <v>0</v>
      </c>
      <c r="AY16" s="145">
        <v>0</v>
      </c>
      <c r="AZ16" s="145">
        <v>0</v>
      </c>
      <c r="BA16" s="145">
        <v>0</v>
      </c>
      <c r="BB16" s="145">
        <v>0</v>
      </c>
      <c r="BC16" s="145">
        <v>0</v>
      </c>
      <c r="BD16" s="145">
        <v>0</v>
      </c>
      <c r="BE16" s="145">
        <v>0</v>
      </c>
      <c r="BF16" s="145">
        <v>0</v>
      </c>
      <c r="BG16" s="145">
        <v>0</v>
      </c>
      <c r="BH16" s="145">
        <v>0</v>
      </c>
      <c r="BI16" s="145">
        <v>0</v>
      </c>
      <c r="BJ16" s="145">
        <v>0</v>
      </c>
      <c r="BK16" s="145">
        <v>0</v>
      </c>
      <c r="BL16" s="145">
        <v>0</v>
      </c>
      <c r="BM16" s="145">
        <v>0</v>
      </c>
      <c r="BN16" s="145">
        <v>0</v>
      </c>
      <c r="BO16" s="145">
        <v>0</v>
      </c>
      <c r="BP16" s="145">
        <v>0</v>
      </c>
      <c r="BQ16" s="145">
        <v>0</v>
      </c>
      <c r="BR16" s="145">
        <v>0</v>
      </c>
      <c r="BS16" s="145">
        <v>0</v>
      </c>
      <c r="BT16" s="145">
        <v>0</v>
      </c>
      <c r="BU16" s="145">
        <v>0</v>
      </c>
      <c r="BV16" s="145">
        <v>0</v>
      </c>
      <c r="BW16" s="145">
        <v>0</v>
      </c>
      <c r="BX16" s="145">
        <v>0</v>
      </c>
      <c r="BY16" s="145">
        <v>1</v>
      </c>
      <c r="BZ16" s="145">
        <v>2</v>
      </c>
      <c r="CA16" s="145">
        <v>0</v>
      </c>
      <c r="CB16" s="145">
        <v>0</v>
      </c>
      <c r="CC16" s="145">
        <v>0</v>
      </c>
      <c r="CD16" s="145">
        <v>0</v>
      </c>
      <c r="CE16" s="145">
        <v>0</v>
      </c>
      <c r="CF16" s="145">
        <v>0</v>
      </c>
      <c r="CG16" s="145">
        <v>1</v>
      </c>
      <c r="CH16" s="145">
        <v>2</v>
      </c>
      <c r="CI16" s="145">
        <v>0</v>
      </c>
      <c r="CJ16" s="145">
        <v>0</v>
      </c>
      <c r="CK16" s="145">
        <v>3</v>
      </c>
      <c r="CL16" s="145">
        <v>2</v>
      </c>
      <c r="CM16" s="145">
        <v>4</v>
      </c>
      <c r="CN16" s="145">
        <v>0</v>
      </c>
      <c r="CO16" s="145">
        <v>0</v>
      </c>
      <c r="CP16" s="145">
        <v>0</v>
      </c>
      <c r="CQ16" s="145">
        <v>0</v>
      </c>
      <c r="CR16" s="145">
        <v>0</v>
      </c>
      <c r="CS16" s="145">
        <v>0</v>
      </c>
      <c r="CT16" s="145">
        <v>2</v>
      </c>
      <c r="CU16" s="145">
        <v>4</v>
      </c>
      <c r="CV16" s="145">
        <v>0</v>
      </c>
      <c r="CW16" s="145">
        <v>0</v>
      </c>
      <c r="CX16" s="145">
        <v>6</v>
      </c>
      <c r="CY16" s="145">
        <v>0</v>
      </c>
      <c r="CZ16" s="145">
        <v>0</v>
      </c>
      <c r="DA16" s="145">
        <v>0</v>
      </c>
      <c r="DB16" s="145">
        <v>0</v>
      </c>
      <c r="DC16" s="145">
        <v>0</v>
      </c>
      <c r="DD16" s="145">
        <v>0</v>
      </c>
      <c r="DE16" s="145">
        <v>0</v>
      </c>
      <c r="DF16" s="145">
        <v>0</v>
      </c>
      <c r="DG16" s="145">
        <v>0</v>
      </c>
      <c r="DH16" s="145">
        <v>0</v>
      </c>
      <c r="DI16" s="145">
        <v>0</v>
      </c>
      <c r="DJ16" s="145">
        <v>0</v>
      </c>
      <c r="DK16" s="145">
        <v>0</v>
      </c>
      <c r="DL16" s="145">
        <v>0</v>
      </c>
      <c r="DM16" s="145">
        <v>1</v>
      </c>
      <c r="DN16" s="145">
        <v>0</v>
      </c>
      <c r="DO16" s="145">
        <v>0</v>
      </c>
      <c r="DP16" s="145">
        <v>0</v>
      </c>
      <c r="DQ16" s="145">
        <v>0</v>
      </c>
      <c r="DR16" s="145">
        <v>0</v>
      </c>
      <c r="DS16" s="145">
        <v>0</v>
      </c>
      <c r="DT16" s="145">
        <v>0</v>
      </c>
      <c r="DU16" s="145">
        <v>1</v>
      </c>
      <c r="DV16" s="145">
        <v>0</v>
      </c>
      <c r="DW16" s="145">
        <v>0</v>
      </c>
      <c r="DX16" s="145">
        <v>1</v>
      </c>
      <c r="DY16" s="145">
        <v>0</v>
      </c>
      <c r="DZ16" s="145">
        <v>0</v>
      </c>
      <c r="EA16" s="145">
        <v>0</v>
      </c>
      <c r="EB16" s="145">
        <v>0</v>
      </c>
      <c r="EC16" s="145">
        <v>0</v>
      </c>
      <c r="ED16" s="145">
        <v>0</v>
      </c>
      <c r="EE16" s="145">
        <v>0</v>
      </c>
      <c r="EF16" s="145">
        <v>0</v>
      </c>
      <c r="EG16" s="145">
        <v>0</v>
      </c>
      <c r="EH16" s="145">
        <v>0</v>
      </c>
      <c r="EI16" s="145">
        <v>0</v>
      </c>
      <c r="EJ16" s="145">
        <v>0</v>
      </c>
      <c r="EK16" s="145">
        <v>0</v>
      </c>
      <c r="EL16" s="145">
        <v>6</v>
      </c>
      <c r="EM16" s="145">
        <v>0</v>
      </c>
      <c r="EN16" s="145">
        <v>6</v>
      </c>
      <c r="EO16" s="145">
        <v>6</v>
      </c>
      <c r="EP16" s="145">
        <v>0</v>
      </c>
      <c r="EQ16" s="145">
        <v>6</v>
      </c>
      <c r="ER16" s="145">
        <v>6</v>
      </c>
      <c r="ES16" s="145">
        <v>0</v>
      </c>
      <c r="ET16" s="145">
        <v>6</v>
      </c>
      <c r="EU16" s="145">
        <v>6</v>
      </c>
      <c r="EV16" s="145">
        <v>0</v>
      </c>
      <c r="EW16" s="145">
        <v>6</v>
      </c>
      <c r="EX16" s="145">
        <v>0</v>
      </c>
      <c r="EY16" s="145">
        <v>0</v>
      </c>
      <c r="EZ16" s="145">
        <v>0</v>
      </c>
      <c r="FA16" s="145">
        <v>0</v>
      </c>
      <c r="FB16" s="145">
        <v>0</v>
      </c>
      <c r="FC16" s="145">
        <v>0</v>
      </c>
      <c r="FD16" s="145">
        <v>7</v>
      </c>
      <c r="FE16" s="145">
        <v>6</v>
      </c>
      <c r="FF16" s="397">
        <f t="shared" si="0"/>
        <v>1</v>
      </c>
      <c r="FG16" s="397">
        <f t="shared" si="1"/>
        <v>0.8571428571428571</v>
      </c>
      <c r="FH16" s="397">
        <f t="shared" si="2"/>
        <v>0.875</v>
      </c>
      <c r="FI16" s="398">
        <v>85.71</v>
      </c>
    </row>
    <row r="17" spans="1:165" ht="18.75" x14ac:dyDescent="0.3">
      <c r="A17" s="145" t="s">
        <v>1015</v>
      </c>
      <c r="B17" s="47" t="s">
        <v>235</v>
      </c>
      <c r="C17" s="396" t="s">
        <v>115</v>
      </c>
      <c r="D17" s="145">
        <v>0</v>
      </c>
      <c r="E17" s="145">
        <v>22</v>
      </c>
      <c r="F17" s="145">
        <v>22</v>
      </c>
      <c r="G17" s="145">
        <v>0</v>
      </c>
      <c r="H17" s="145">
        <v>22</v>
      </c>
      <c r="I17" s="145">
        <v>0</v>
      </c>
      <c r="J17" s="145">
        <v>0</v>
      </c>
      <c r="K17" s="145">
        <v>0</v>
      </c>
      <c r="L17" s="145">
        <v>0</v>
      </c>
      <c r="M17" s="145">
        <v>0</v>
      </c>
      <c r="N17" s="145">
        <v>0</v>
      </c>
      <c r="O17" s="145">
        <v>0</v>
      </c>
      <c r="P17" s="145">
        <v>0</v>
      </c>
      <c r="Q17" s="145">
        <v>0</v>
      </c>
      <c r="R17" s="145">
        <v>0</v>
      </c>
      <c r="S17" s="145">
        <v>0</v>
      </c>
      <c r="T17" s="145">
        <v>0</v>
      </c>
      <c r="U17" s="145">
        <v>0</v>
      </c>
      <c r="V17" s="145">
        <v>0</v>
      </c>
      <c r="W17" s="145">
        <v>0</v>
      </c>
      <c r="X17" s="145">
        <v>0</v>
      </c>
      <c r="Y17" s="145">
        <v>0</v>
      </c>
      <c r="Z17" s="145">
        <v>0</v>
      </c>
      <c r="AA17" s="145">
        <v>0</v>
      </c>
      <c r="AB17" s="145">
        <v>0</v>
      </c>
      <c r="AC17" s="145">
        <v>0</v>
      </c>
      <c r="AD17" s="145">
        <v>0</v>
      </c>
      <c r="AE17" s="145">
        <v>0</v>
      </c>
      <c r="AF17" s="145">
        <v>0</v>
      </c>
      <c r="AG17" s="145">
        <v>0</v>
      </c>
      <c r="AH17" s="145">
        <v>0</v>
      </c>
      <c r="AI17" s="145">
        <v>0</v>
      </c>
      <c r="AJ17" s="145">
        <v>0</v>
      </c>
      <c r="AK17" s="145">
        <v>0</v>
      </c>
      <c r="AL17" s="145">
        <v>0</v>
      </c>
      <c r="AM17" s="145">
        <v>0</v>
      </c>
      <c r="AN17" s="145">
        <v>0</v>
      </c>
      <c r="AO17" s="145">
        <v>0</v>
      </c>
      <c r="AP17" s="145">
        <v>0</v>
      </c>
      <c r="AQ17" s="145">
        <v>0</v>
      </c>
      <c r="AR17" s="145">
        <v>0</v>
      </c>
      <c r="AS17" s="145">
        <v>0</v>
      </c>
      <c r="AT17" s="145">
        <v>0</v>
      </c>
      <c r="AU17" s="145">
        <v>0</v>
      </c>
      <c r="AV17" s="145">
        <v>0</v>
      </c>
      <c r="AW17" s="145">
        <v>0</v>
      </c>
      <c r="AX17" s="145">
        <v>0</v>
      </c>
      <c r="AY17" s="145">
        <v>11</v>
      </c>
      <c r="AZ17" s="145">
        <v>3</v>
      </c>
      <c r="BA17" s="145">
        <v>0</v>
      </c>
      <c r="BB17" s="145">
        <v>0</v>
      </c>
      <c r="BC17" s="145">
        <v>2</v>
      </c>
      <c r="BD17" s="145">
        <v>1</v>
      </c>
      <c r="BE17" s="145">
        <v>0</v>
      </c>
      <c r="BF17" s="145">
        <v>0</v>
      </c>
      <c r="BG17" s="145">
        <v>0</v>
      </c>
      <c r="BH17" s="145">
        <v>0</v>
      </c>
      <c r="BI17" s="145">
        <v>0</v>
      </c>
      <c r="BJ17" s="145">
        <v>0</v>
      </c>
      <c r="BK17" s="145">
        <v>0</v>
      </c>
      <c r="BL17" s="145">
        <v>0</v>
      </c>
      <c r="BM17" s="145">
        <v>0</v>
      </c>
      <c r="BN17" s="145">
        <v>0</v>
      </c>
      <c r="BO17" s="145">
        <v>0</v>
      </c>
      <c r="BP17" s="145">
        <v>0</v>
      </c>
      <c r="BQ17" s="145">
        <v>0</v>
      </c>
      <c r="BR17" s="145">
        <v>0</v>
      </c>
      <c r="BS17" s="145">
        <v>17</v>
      </c>
      <c r="BT17" s="145">
        <v>12</v>
      </c>
      <c r="BU17" s="145">
        <v>4</v>
      </c>
      <c r="BV17" s="145">
        <v>0</v>
      </c>
      <c r="BW17" s="145">
        <v>0</v>
      </c>
      <c r="BX17" s="145">
        <v>16</v>
      </c>
      <c r="BY17" s="145">
        <v>0</v>
      </c>
      <c r="BZ17" s="145">
        <v>0</v>
      </c>
      <c r="CA17" s="145">
        <v>0</v>
      </c>
      <c r="CB17" s="145">
        <v>0</v>
      </c>
      <c r="CC17" s="145">
        <v>6</v>
      </c>
      <c r="CD17" s="145">
        <v>1</v>
      </c>
      <c r="CE17" s="145">
        <v>0</v>
      </c>
      <c r="CF17" s="145">
        <v>0</v>
      </c>
      <c r="CG17" s="145">
        <v>6</v>
      </c>
      <c r="CH17" s="145">
        <v>1</v>
      </c>
      <c r="CI17" s="145">
        <v>0</v>
      </c>
      <c r="CJ17" s="145">
        <v>0</v>
      </c>
      <c r="CK17" s="145">
        <v>7</v>
      </c>
      <c r="CL17" s="145">
        <v>0</v>
      </c>
      <c r="CM17" s="145">
        <v>0</v>
      </c>
      <c r="CN17" s="145">
        <v>0</v>
      </c>
      <c r="CO17" s="145">
        <v>0</v>
      </c>
      <c r="CP17" s="145">
        <v>13</v>
      </c>
      <c r="CQ17" s="145">
        <v>4</v>
      </c>
      <c r="CR17" s="145">
        <v>0</v>
      </c>
      <c r="CS17" s="145">
        <v>0</v>
      </c>
      <c r="CT17" s="145">
        <v>13</v>
      </c>
      <c r="CU17" s="145">
        <v>4</v>
      </c>
      <c r="CV17" s="145">
        <v>0</v>
      </c>
      <c r="CW17" s="145">
        <v>0</v>
      </c>
      <c r="CX17" s="145">
        <v>17</v>
      </c>
      <c r="CY17" s="145">
        <v>0</v>
      </c>
      <c r="CZ17" s="145">
        <v>0</v>
      </c>
      <c r="DA17" s="145">
        <v>0</v>
      </c>
      <c r="DB17" s="145">
        <v>0</v>
      </c>
      <c r="DC17" s="145">
        <v>1</v>
      </c>
      <c r="DD17" s="145">
        <v>1</v>
      </c>
      <c r="DE17" s="145">
        <v>0</v>
      </c>
      <c r="DF17" s="145">
        <v>0</v>
      </c>
      <c r="DG17" s="145">
        <v>1</v>
      </c>
      <c r="DH17" s="145">
        <v>1</v>
      </c>
      <c r="DI17" s="145">
        <v>0</v>
      </c>
      <c r="DJ17" s="145">
        <v>0</v>
      </c>
      <c r="DK17" s="145">
        <v>2</v>
      </c>
      <c r="DL17" s="145">
        <v>0</v>
      </c>
      <c r="DM17" s="145">
        <v>0</v>
      </c>
      <c r="DN17" s="145">
        <v>0</v>
      </c>
      <c r="DO17" s="145">
        <v>0</v>
      </c>
      <c r="DP17" s="145">
        <v>1</v>
      </c>
      <c r="DQ17" s="145">
        <v>0</v>
      </c>
      <c r="DR17" s="145">
        <v>0</v>
      </c>
      <c r="DS17" s="145">
        <v>0</v>
      </c>
      <c r="DT17" s="145">
        <v>1</v>
      </c>
      <c r="DU17" s="145">
        <v>0</v>
      </c>
      <c r="DV17" s="145">
        <v>0</v>
      </c>
      <c r="DW17" s="145">
        <v>0</v>
      </c>
      <c r="DX17" s="145">
        <v>1</v>
      </c>
      <c r="DY17" s="145">
        <v>0</v>
      </c>
      <c r="DZ17" s="145">
        <v>0</v>
      </c>
      <c r="EA17" s="145">
        <v>0</v>
      </c>
      <c r="EB17" s="145">
        <v>0</v>
      </c>
      <c r="EC17" s="145">
        <v>0</v>
      </c>
      <c r="ED17" s="145">
        <v>0</v>
      </c>
      <c r="EE17" s="145">
        <v>0</v>
      </c>
      <c r="EF17" s="145">
        <v>0</v>
      </c>
      <c r="EG17" s="145">
        <v>0</v>
      </c>
      <c r="EH17" s="145">
        <v>0</v>
      </c>
      <c r="EI17" s="145">
        <v>0</v>
      </c>
      <c r="EJ17" s="145">
        <v>0</v>
      </c>
      <c r="EK17" s="145">
        <v>0</v>
      </c>
      <c r="EL17" s="145">
        <v>0</v>
      </c>
      <c r="EM17" s="145">
        <v>16</v>
      </c>
      <c r="EN17" s="145">
        <v>16</v>
      </c>
      <c r="EO17" s="145">
        <v>0</v>
      </c>
      <c r="EP17" s="145">
        <v>16</v>
      </c>
      <c r="EQ17" s="145">
        <v>16</v>
      </c>
      <c r="ER17" s="145">
        <v>0</v>
      </c>
      <c r="ES17" s="145">
        <v>16</v>
      </c>
      <c r="ET17" s="145">
        <v>16</v>
      </c>
      <c r="EU17" s="145">
        <v>0</v>
      </c>
      <c r="EV17" s="145">
        <v>16</v>
      </c>
      <c r="EW17" s="145">
        <v>16</v>
      </c>
      <c r="EX17" s="145">
        <v>0</v>
      </c>
      <c r="EY17" s="145">
        <v>24</v>
      </c>
      <c r="EZ17" s="145">
        <v>24</v>
      </c>
      <c r="FA17" s="145">
        <v>0</v>
      </c>
      <c r="FB17" s="145">
        <v>24</v>
      </c>
      <c r="FC17" s="145">
        <v>24</v>
      </c>
      <c r="FD17" s="145">
        <v>17</v>
      </c>
      <c r="FE17" s="145">
        <v>16</v>
      </c>
      <c r="FF17" s="397">
        <f t="shared" si="0"/>
        <v>1</v>
      </c>
      <c r="FG17" s="397">
        <f t="shared" si="1"/>
        <v>0.94117647058823528</v>
      </c>
      <c r="FH17" s="397">
        <f t="shared" si="2"/>
        <v>0.77272727272727271</v>
      </c>
      <c r="FI17" s="398">
        <v>100</v>
      </c>
    </row>
    <row r="18" spans="1:165" ht="30.75" x14ac:dyDescent="0.3">
      <c r="A18" s="145" t="s">
        <v>1016</v>
      </c>
      <c r="B18" s="47" t="s">
        <v>238</v>
      </c>
      <c r="C18" s="396" t="s">
        <v>77</v>
      </c>
      <c r="D18" s="145">
        <v>0</v>
      </c>
      <c r="E18" s="145">
        <v>15</v>
      </c>
      <c r="F18" s="145">
        <v>15</v>
      </c>
      <c r="G18" s="145">
        <v>0</v>
      </c>
      <c r="H18" s="145">
        <v>15</v>
      </c>
      <c r="I18" s="145">
        <v>0</v>
      </c>
      <c r="J18" s="145">
        <v>0</v>
      </c>
      <c r="K18" s="145">
        <v>0</v>
      </c>
      <c r="L18" s="145">
        <v>0</v>
      </c>
      <c r="M18" s="145">
        <v>0</v>
      </c>
      <c r="N18" s="145">
        <v>0</v>
      </c>
      <c r="O18" s="145">
        <v>0</v>
      </c>
      <c r="P18" s="145">
        <v>0</v>
      </c>
      <c r="Q18" s="145">
        <v>0</v>
      </c>
      <c r="R18" s="145">
        <v>0</v>
      </c>
      <c r="S18" s="145">
        <v>0</v>
      </c>
      <c r="T18" s="145">
        <v>0</v>
      </c>
      <c r="U18" s="145">
        <v>0</v>
      </c>
      <c r="V18" s="145">
        <v>0</v>
      </c>
      <c r="W18" s="145">
        <v>0</v>
      </c>
      <c r="X18" s="145">
        <v>0</v>
      </c>
      <c r="Y18" s="145">
        <v>0</v>
      </c>
      <c r="Z18" s="145">
        <v>0</v>
      </c>
      <c r="AA18" s="145">
        <v>0</v>
      </c>
      <c r="AB18" s="145">
        <v>0</v>
      </c>
      <c r="AC18" s="145">
        <v>0</v>
      </c>
      <c r="AD18" s="145">
        <v>0</v>
      </c>
      <c r="AE18" s="145">
        <v>0</v>
      </c>
      <c r="AF18" s="145">
        <v>0</v>
      </c>
      <c r="AG18" s="145">
        <v>0</v>
      </c>
      <c r="AH18" s="145">
        <v>0</v>
      </c>
      <c r="AI18" s="145">
        <v>0</v>
      </c>
      <c r="AJ18" s="145">
        <v>0</v>
      </c>
      <c r="AK18" s="145">
        <v>0</v>
      </c>
      <c r="AL18" s="145">
        <v>0</v>
      </c>
      <c r="AM18" s="145">
        <v>0</v>
      </c>
      <c r="AN18" s="145">
        <v>0</v>
      </c>
      <c r="AO18" s="145">
        <v>0</v>
      </c>
      <c r="AP18" s="145">
        <v>0</v>
      </c>
      <c r="AQ18" s="145">
        <v>2</v>
      </c>
      <c r="AR18" s="145">
        <v>2</v>
      </c>
      <c r="AS18" s="145">
        <v>0</v>
      </c>
      <c r="AT18" s="145">
        <v>0</v>
      </c>
      <c r="AU18" s="145">
        <v>1</v>
      </c>
      <c r="AV18" s="145">
        <v>0</v>
      </c>
      <c r="AW18" s="145">
        <v>0</v>
      </c>
      <c r="AX18" s="145">
        <v>0</v>
      </c>
      <c r="AY18" s="145">
        <v>0</v>
      </c>
      <c r="AZ18" s="145">
        <v>3</v>
      </c>
      <c r="BA18" s="145">
        <v>0</v>
      </c>
      <c r="BB18" s="145">
        <v>0</v>
      </c>
      <c r="BC18" s="145">
        <v>0</v>
      </c>
      <c r="BD18" s="145">
        <v>0</v>
      </c>
      <c r="BE18" s="145">
        <v>0</v>
      </c>
      <c r="BF18" s="145">
        <v>0</v>
      </c>
      <c r="BG18" s="145">
        <v>0</v>
      </c>
      <c r="BH18" s="145">
        <v>0</v>
      </c>
      <c r="BI18" s="145">
        <v>0</v>
      </c>
      <c r="BJ18" s="145">
        <v>0</v>
      </c>
      <c r="BK18" s="145">
        <v>0</v>
      </c>
      <c r="BL18" s="145">
        <v>0</v>
      </c>
      <c r="BM18" s="145">
        <v>0</v>
      </c>
      <c r="BN18" s="145">
        <v>0</v>
      </c>
      <c r="BO18" s="145">
        <v>0</v>
      </c>
      <c r="BP18" s="145">
        <v>0</v>
      </c>
      <c r="BQ18" s="145">
        <v>0</v>
      </c>
      <c r="BR18" s="145">
        <v>0</v>
      </c>
      <c r="BS18" s="145">
        <v>8</v>
      </c>
      <c r="BT18" s="145">
        <v>3</v>
      </c>
      <c r="BU18" s="145">
        <v>5</v>
      </c>
      <c r="BV18" s="145">
        <v>0</v>
      </c>
      <c r="BW18" s="145">
        <v>0</v>
      </c>
      <c r="BX18" s="145">
        <v>8</v>
      </c>
      <c r="BY18" s="145">
        <v>0</v>
      </c>
      <c r="BZ18" s="145">
        <v>0</v>
      </c>
      <c r="CA18" s="145">
        <v>0</v>
      </c>
      <c r="CB18" s="145">
        <v>0</v>
      </c>
      <c r="CC18" s="145">
        <v>3</v>
      </c>
      <c r="CD18" s="145">
        <v>5</v>
      </c>
      <c r="CE18" s="145">
        <v>0</v>
      </c>
      <c r="CF18" s="145">
        <v>0</v>
      </c>
      <c r="CG18" s="145">
        <v>3</v>
      </c>
      <c r="CH18" s="145">
        <v>5</v>
      </c>
      <c r="CI18" s="145">
        <v>0</v>
      </c>
      <c r="CJ18" s="145">
        <v>0</v>
      </c>
      <c r="CK18" s="145">
        <v>8</v>
      </c>
      <c r="CL18" s="145">
        <v>0</v>
      </c>
      <c r="CM18" s="145">
        <v>0</v>
      </c>
      <c r="CN18" s="145">
        <v>0</v>
      </c>
      <c r="CO18" s="145">
        <v>0</v>
      </c>
      <c r="CP18" s="145">
        <v>1</v>
      </c>
      <c r="CQ18" s="145">
        <v>4</v>
      </c>
      <c r="CR18" s="145">
        <v>0</v>
      </c>
      <c r="CS18" s="145">
        <v>0</v>
      </c>
      <c r="CT18" s="145">
        <v>1</v>
      </c>
      <c r="CU18" s="145">
        <v>4</v>
      </c>
      <c r="CV18" s="145">
        <v>0</v>
      </c>
      <c r="CW18" s="145">
        <v>0</v>
      </c>
      <c r="CX18" s="145">
        <v>5</v>
      </c>
      <c r="CY18" s="145">
        <v>0</v>
      </c>
      <c r="CZ18" s="145">
        <v>0</v>
      </c>
      <c r="DA18" s="145">
        <v>0</v>
      </c>
      <c r="DB18" s="145">
        <v>0</v>
      </c>
      <c r="DC18" s="145">
        <v>0</v>
      </c>
      <c r="DD18" s="145">
        <v>0</v>
      </c>
      <c r="DE18" s="145">
        <v>0</v>
      </c>
      <c r="DF18" s="145">
        <v>0</v>
      </c>
      <c r="DG18" s="145">
        <v>0</v>
      </c>
      <c r="DH18" s="145">
        <v>0</v>
      </c>
      <c r="DI18" s="145">
        <v>0</v>
      </c>
      <c r="DJ18" s="145">
        <v>0</v>
      </c>
      <c r="DK18" s="145">
        <v>0</v>
      </c>
      <c r="DL18" s="145">
        <v>0</v>
      </c>
      <c r="DM18" s="145">
        <v>0</v>
      </c>
      <c r="DN18" s="145">
        <v>0</v>
      </c>
      <c r="DO18" s="145">
        <v>0</v>
      </c>
      <c r="DP18" s="145">
        <v>0</v>
      </c>
      <c r="DQ18" s="145">
        <v>0</v>
      </c>
      <c r="DR18" s="145">
        <v>0</v>
      </c>
      <c r="DS18" s="145">
        <v>0</v>
      </c>
      <c r="DT18" s="145">
        <v>0</v>
      </c>
      <c r="DU18" s="145">
        <v>0</v>
      </c>
      <c r="DV18" s="145">
        <v>0</v>
      </c>
      <c r="DW18" s="145">
        <v>0</v>
      </c>
      <c r="DX18" s="145">
        <v>0</v>
      </c>
      <c r="DY18" s="145">
        <v>0</v>
      </c>
      <c r="DZ18" s="145">
        <v>0</v>
      </c>
      <c r="EA18" s="145">
        <v>0</v>
      </c>
      <c r="EB18" s="145">
        <v>0</v>
      </c>
      <c r="EC18" s="145">
        <v>0</v>
      </c>
      <c r="ED18" s="145">
        <v>0</v>
      </c>
      <c r="EE18" s="145">
        <v>0</v>
      </c>
      <c r="EF18" s="145">
        <v>0</v>
      </c>
      <c r="EG18" s="145">
        <v>0</v>
      </c>
      <c r="EH18" s="145">
        <v>0</v>
      </c>
      <c r="EI18" s="145">
        <v>0</v>
      </c>
      <c r="EJ18" s="145">
        <v>0</v>
      </c>
      <c r="EK18" s="145">
        <v>0</v>
      </c>
      <c r="EL18" s="145">
        <v>0</v>
      </c>
      <c r="EM18" s="145">
        <v>8</v>
      </c>
      <c r="EN18" s="145">
        <v>8</v>
      </c>
      <c r="EO18" s="145">
        <v>0</v>
      </c>
      <c r="EP18" s="145">
        <v>5</v>
      </c>
      <c r="EQ18" s="145">
        <v>5</v>
      </c>
      <c r="ER18" s="145">
        <v>0</v>
      </c>
      <c r="ES18" s="145">
        <v>8</v>
      </c>
      <c r="ET18" s="145">
        <v>8</v>
      </c>
      <c r="EU18" s="145">
        <v>0</v>
      </c>
      <c r="EV18" s="145">
        <v>5</v>
      </c>
      <c r="EW18" s="145">
        <v>5</v>
      </c>
      <c r="EX18" s="145">
        <v>0</v>
      </c>
      <c r="EY18" s="145">
        <v>0</v>
      </c>
      <c r="EZ18" s="145">
        <v>0</v>
      </c>
      <c r="FA18" s="145">
        <v>0</v>
      </c>
      <c r="FB18" s="145">
        <v>0</v>
      </c>
      <c r="FC18" s="145">
        <v>0</v>
      </c>
      <c r="FD18" s="145">
        <v>8</v>
      </c>
      <c r="FE18" s="145">
        <v>8</v>
      </c>
      <c r="FF18" s="397">
        <f t="shared" si="0"/>
        <v>0.625</v>
      </c>
      <c r="FG18" s="397">
        <f t="shared" si="1"/>
        <v>1</v>
      </c>
      <c r="FH18" s="397">
        <f t="shared" si="2"/>
        <v>0.53333333333333333</v>
      </c>
      <c r="FI18" s="398">
        <v>62.5</v>
      </c>
    </row>
    <row r="19" spans="1:165" ht="30.75" x14ac:dyDescent="0.3">
      <c r="A19" s="145" t="s">
        <v>1017</v>
      </c>
      <c r="B19" s="47" t="s">
        <v>1018</v>
      </c>
      <c r="C19" s="396" t="s">
        <v>77</v>
      </c>
      <c r="D19" s="145">
        <v>0</v>
      </c>
      <c r="E19" s="145">
        <v>15</v>
      </c>
      <c r="F19" s="145">
        <v>15</v>
      </c>
      <c r="G19" s="145">
        <v>0</v>
      </c>
      <c r="H19" s="145">
        <v>15</v>
      </c>
      <c r="I19" s="145">
        <v>0</v>
      </c>
      <c r="J19" s="145">
        <v>0</v>
      </c>
      <c r="K19" s="145">
        <v>0</v>
      </c>
      <c r="L19" s="145">
        <v>0</v>
      </c>
      <c r="M19" s="145">
        <v>0</v>
      </c>
      <c r="N19" s="145">
        <v>0</v>
      </c>
      <c r="O19" s="145">
        <v>0</v>
      </c>
      <c r="P19" s="145">
        <v>0</v>
      </c>
      <c r="Q19" s="145">
        <v>0</v>
      </c>
      <c r="R19" s="145">
        <v>0</v>
      </c>
      <c r="S19" s="145">
        <v>0</v>
      </c>
      <c r="T19" s="145">
        <v>0</v>
      </c>
      <c r="U19" s="145">
        <v>0</v>
      </c>
      <c r="V19" s="145">
        <v>0</v>
      </c>
      <c r="W19" s="145">
        <v>0</v>
      </c>
      <c r="X19" s="145">
        <v>0</v>
      </c>
      <c r="Y19" s="145">
        <v>0</v>
      </c>
      <c r="Z19" s="145">
        <v>0</v>
      </c>
      <c r="AA19" s="145">
        <v>0</v>
      </c>
      <c r="AB19" s="145">
        <v>0</v>
      </c>
      <c r="AC19" s="145">
        <v>0</v>
      </c>
      <c r="AD19" s="145">
        <v>0</v>
      </c>
      <c r="AE19" s="145">
        <v>0</v>
      </c>
      <c r="AF19" s="145">
        <v>0</v>
      </c>
      <c r="AG19" s="145">
        <v>0</v>
      </c>
      <c r="AH19" s="145">
        <v>0</v>
      </c>
      <c r="AI19" s="145">
        <v>0</v>
      </c>
      <c r="AJ19" s="145">
        <v>0</v>
      </c>
      <c r="AK19" s="145">
        <v>0</v>
      </c>
      <c r="AL19" s="145">
        <v>0</v>
      </c>
      <c r="AM19" s="145">
        <v>0</v>
      </c>
      <c r="AN19" s="145">
        <v>0</v>
      </c>
      <c r="AO19" s="145">
        <v>0</v>
      </c>
      <c r="AP19" s="145">
        <v>0</v>
      </c>
      <c r="AQ19" s="145">
        <v>0</v>
      </c>
      <c r="AR19" s="145">
        <v>0</v>
      </c>
      <c r="AS19" s="145">
        <v>0</v>
      </c>
      <c r="AT19" s="145">
        <v>0</v>
      </c>
      <c r="AU19" s="145">
        <v>0</v>
      </c>
      <c r="AV19" s="145">
        <v>0</v>
      </c>
      <c r="AW19" s="145">
        <v>0</v>
      </c>
      <c r="AX19" s="145">
        <v>0</v>
      </c>
      <c r="AY19" s="145">
        <v>0</v>
      </c>
      <c r="AZ19" s="145">
        <v>0</v>
      </c>
      <c r="BA19" s="145">
        <v>0</v>
      </c>
      <c r="BB19" s="145">
        <v>0</v>
      </c>
      <c r="BC19" s="145">
        <v>0</v>
      </c>
      <c r="BD19" s="145">
        <v>0</v>
      </c>
      <c r="BE19" s="145">
        <v>0</v>
      </c>
      <c r="BF19" s="145">
        <v>0</v>
      </c>
      <c r="BG19" s="145">
        <v>0</v>
      </c>
      <c r="BH19" s="145">
        <v>0</v>
      </c>
      <c r="BI19" s="145">
        <v>0</v>
      </c>
      <c r="BJ19" s="145">
        <v>0</v>
      </c>
      <c r="BK19" s="145">
        <v>6</v>
      </c>
      <c r="BL19" s="145">
        <v>7</v>
      </c>
      <c r="BM19" s="145">
        <v>0</v>
      </c>
      <c r="BN19" s="145">
        <v>0</v>
      </c>
      <c r="BO19" s="145">
        <v>0</v>
      </c>
      <c r="BP19" s="145">
        <v>0</v>
      </c>
      <c r="BQ19" s="145">
        <v>0</v>
      </c>
      <c r="BR19" s="145">
        <v>0</v>
      </c>
      <c r="BS19" s="145">
        <v>13</v>
      </c>
      <c r="BT19" s="145">
        <v>4</v>
      </c>
      <c r="BU19" s="145">
        <v>6</v>
      </c>
      <c r="BV19" s="145">
        <v>0</v>
      </c>
      <c r="BW19" s="145">
        <v>0</v>
      </c>
      <c r="BX19" s="145">
        <v>10</v>
      </c>
      <c r="BY19" s="145">
        <v>0</v>
      </c>
      <c r="BZ19" s="145">
        <v>0</v>
      </c>
      <c r="CA19" s="145">
        <v>0</v>
      </c>
      <c r="CB19" s="145">
        <v>0</v>
      </c>
      <c r="CC19" s="145">
        <v>1</v>
      </c>
      <c r="CD19" s="145">
        <v>3</v>
      </c>
      <c r="CE19" s="145">
        <v>0</v>
      </c>
      <c r="CF19" s="145">
        <v>0</v>
      </c>
      <c r="CG19" s="145">
        <v>1</v>
      </c>
      <c r="CH19" s="145">
        <v>3</v>
      </c>
      <c r="CI19" s="145">
        <v>0</v>
      </c>
      <c r="CJ19" s="145">
        <v>0</v>
      </c>
      <c r="CK19" s="145">
        <v>4</v>
      </c>
      <c r="CL19" s="145">
        <v>0</v>
      </c>
      <c r="CM19" s="145">
        <v>0</v>
      </c>
      <c r="CN19" s="145">
        <v>0</v>
      </c>
      <c r="CO19" s="145">
        <v>0</v>
      </c>
      <c r="CP19" s="145">
        <v>6</v>
      </c>
      <c r="CQ19" s="145">
        <v>7</v>
      </c>
      <c r="CR19" s="145">
        <v>0</v>
      </c>
      <c r="CS19" s="145">
        <v>0</v>
      </c>
      <c r="CT19" s="145">
        <v>6</v>
      </c>
      <c r="CU19" s="145">
        <v>7</v>
      </c>
      <c r="CV19" s="145">
        <v>0</v>
      </c>
      <c r="CW19" s="145">
        <v>0</v>
      </c>
      <c r="CX19" s="145">
        <v>13</v>
      </c>
      <c r="CY19" s="145">
        <v>0</v>
      </c>
      <c r="CZ19" s="145">
        <v>0</v>
      </c>
      <c r="DA19" s="145">
        <v>0</v>
      </c>
      <c r="DB19" s="145">
        <v>0</v>
      </c>
      <c r="DC19" s="145">
        <v>6</v>
      </c>
      <c r="DD19" s="145">
        <v>7</v>
      </c>
      <c r="DE19" s="145">
        <v>0</v>
      </c>
      <c r="DF19" s="145">
        <v>0</v>
      </c>
      <c r="DG19" s="145">
        <v>6</v>
      </c>
      <c r="DH19" s="145">
        <v>7</v>
      </c>
      <c r="DI19" s="145">
        <v>0</v>
      </c>
      <c r="DJ19" s="145">
        <v>0</v>
      </c>
      <c r="DK19" s="145">
        <v>13</v>
      </c>
      <c r="DL19" s="145">
        <v>0</v>
      </c>
      <c r="DM19" s="145">
        <v>0</v>
      </c>
      <c r="DN19" s="145">
        <v>0</v>
      </c>
      <c r="DO19" s="145">
        <v>0</v>
      </c>
      <c r="DP19" s="145">
        <v>0</v>
      </c>
      <c r="DQ19" s="145">
        <v>0</v>
      </c>
      <c r="DR19" s="145">
        <v>0</v>
      </c>
      <c r="DS19" s="145">
        <v>0</v>
      </c>
      <c r="DT19" s="145">
        <v>0</v>
      </c>
      <c r="DU19" s="145">
        <v>0</v>
      </c>
      <c r="DV19" s="145">
        <v>0</v>
      </c>
      <c r="DW19" s="145">
        <v>0</v>
      </c>
      <c r="DX19" s="145">
        <v>0</v>
      </c>
      <c r="DY19" s="145">
        <v>0</v>
      </c>
      <c r="DZ19" s="145">
        <v>0</v>
      </c>
      <c r="EA19" s="145">
        <v>0</v>
      </c>
      <c r="EB19" s="145">
        <v>0</v>
      </c>
      <c r="EC19" s="145">
        <v>0</v>
      </c>
      <c r="ED19" s="145">
        <v>0</v>
      </c>
      <c r="EE19" s="145">
        <v>0</v>
      </c>
      <c r="EF19" s="145">
        <v>0</v>
      </c>
      <c r="EG19" s="145">
        <v>0</v>
      </c>
      <c r="EH19" s="145">
        <v>0</v>
      </c>
      <c r="EI19" s="145">
        <v>0</v>
      </c>
      <c r="EJ19" s="145">
        <v>0</v>
      </c>
      <c r="EK19" s="145">
        <v>0</v>
      </c>
      <c r="EL19" s="145">
        <v>0</v>
      </c>
      <c r="EM19" s="145">
        <v>10</v>
      </c>
      <c r="EN19" s="145">
        <v>10</v>
      </c>
      <c r="EO19" s="145">
        <v>0</v>
      </c>
      <c r="EP19" s="145">
        <v>4</v>
      </c>
      <c r="EQ19" s="145">
        <v>4</v>
      </c>
      <c r="ER19" s="145">
        <v>0</v>
      </c>
      <c r="ES19" s="145">
        <v>10</v>
      </c>
      <c r="ET19" s="145">
        <v>10</v>
      </c>
      <c r="EU19" s="145">
        <v>0</v>
      </c>
      <c r="EV19" s="145">
        <v>4</v>
      </c>
      <c r="EW19" s="145">
        <v>4</v>
      </c>
      <c r="EX19" s="145">
        <v>0</v>
      </c>
      <c r="EY19" s="145">
        <v>0</v>
      </c>
      <c r="EZ19" s="145">
        <v>0</v>
      </c>
      <c r="FA19" s="145">
        <v>0</v>
      </c>
      <c r="FB19" s="145">
        <v>0</v>
      </c>
      <c r="FC19" s="145">
        <v>0</v>
      </c>
      <c r="FD19" s="145">
        <v>13</v>
      </c>
      <c r="FE19" s="145">
        <v>10</v>
      </c>
      <c r="FF19" s="397">
        <f t="shared" si="0"/>
        <v>0.4</v>
      </c>
      <c r="FG19" s="397">
        <f t="shared" si="1"/>
        <v>0.76923076923076927</v>
      </c>
      <c r="FH19" s="397">
        <f t="shared" si="2"/>
        <v>0.8666666666666667</v>
      </c>
      <c r="FI19" s="398">
        <v>100</v>
      </c>
    </row>
    <row r="20" spans="1:165" ht="30.75" x14ac:dyDescent="0.3">
      <c r="A20" s="145" t="s">
        <v>1019</v>
      </c>
      <c r="B20" s="47" t="s">
        <v>1020</v>
      </c>
      <c r="C20" s="396" t="s">
        <v>77</v>
      </c>
      <c r="D20" s="145">
        <v>0</v>
      </c>
      <c r="E20" s="145">
        <v>3</v>
      </c>
      <c r="F20" s="145">
        <v>3</v>
      </c>
      <c r="G20" s="145">
        <v>0</v>
      </c>
      <c r="H20" s="145">
        <v>3</v>
      </c>
      <c r="I20" s="145">
        <v>0</v>
      </c>
      <c r="J20" s="145">
        <v>0</v>
      </c>
      <c r="K20" s="145">
        <v>0</v>
      </c>
      <c r="L20" s="145">
        <v>0</v>
      </c>
      <c r="M20" s="145">
        <v>0</v>
      </c>
      <c r="N20" s="145">
        <v>0</v>
      </c>
      <c r="O20" s="145">
        <v>0</v>
      </c>
      <c r="P20" s="145">
        <v>0</v>
      </c>
      <c r="Q20" s="145">
        <v>0</v>
      </c>
      <c r="R20" s="145">
        <v>0</v>
      </c>
      <c r="S20" s="145">
        <v>0</v>
      </c>
      <c r="T20" s="145">
        <v>0</v>
      </c>
      <c r="U20" s="145">
        <v>0</v>
      </c>
      <c r="V20" s="145">
        <v>0</v>
      </c>
      <c r="W20" s="145">
        <v>0</v>
      </c>
      <c r="X20" s="145">
        <v>0</v>
      </c>
      <c r="Y20" s="145">
        <v>0</v>
      </c>
      <c r="Z20" s="145">
        <v>0</v>
      </c>
      <c r="AA20" s="145">
        <v>0</v>
      </c>
      <c r="AB20" s="145">
        <v>0</v>
      </c>
      <c r="AC20" s="145">
        <v>0</v>
      </c>
      <c r="AD20" s="145">
        <v>0</v>
      </c>
      <c r="AE20" s="145">
        <v>0</v>
      </c>
      <c r="AF20" s="145">
        <v>0</v>
      </c>
      <c r="AG20" s="145">
        <v>0</v>
      </c>
      <c r="AH20" s="145">
        <v>0</v>
      </c>
      <c r="AI20" s="145">
        <v>0</v>
      </c>
      <c r="AJ20" s="145">
        <v>0</v>
      </c>
      <c r="AK20" s="145">
        <v>0</v>
      </c>
      <c r="AL20" s="145">
        <v>0</v>
      </c>
      <c r="AM20" s="145">
        <v>0</v>
      </c>
      <c r="AN20" s="145">
        <v>0</v>
      </c>
      <c r="AO20" s="145">
        <v>0</v>
      </c>
      <c r="AP20" s="145">
        <v>0</v>
      </c>
      <c r="AQ20" s="145">
        <v>0</v>
      </c>
      <c r="AR20" s="145">
        <v>0</v>
      </c>
      <c r="AS20" s="145">
        <v>0</v>
      </c>
      <c r="AT20" s="145">
        <v>0</v>
      </c>
      <c r="AU20" s="145">
        <v>0</v>
      </c>
      <c r="AV20" s="145">
        <v>0</v>
      </c>
      <c r="AW20" s="145">
        <v>0</v>
      </c>
      <c r="AX20" s="145">
        <v>0</v>
      </c>
      <c r="AY20" s="145">
        <v>0</v>
      </c>
      <c r="AZ20" s="145">
        <v>0</v>
      </c>
      <c r="BA20" s="145">
        <v>0</v>
      </c>
      <c r="BB20" s="145">
        <v>0</v>
      </c>
      <c r="BC20" s="145">
        <v>0</v>
      </c>
      <c r="BD20" s="145">
        <v>0</v>
      </c>
      <c r="BE20" s="145">
        <v>0</v>
      </c>
      <c r="BF20" s="145">
        <v>0</v>
      </c>
      <c r="BG20" s="145">
        <v>0</v>
      </c>
      <c r="BH20" s="145">
        <v>1</v>
      </c>
      <c r="BI20" s="145">
        <v>0</v>
      </c>
      <c r="BJ20" s="145">
        <v>0</v>
      </c>
      <c r="BK20" s="145">
        <v>0</v>
      </c>
      <c r="BL20" s="145">
        <v>0</v>
      </c>
      <c r="BM20" s="145">
        <v>0</v>
      </c>
      <c r="BN20" s="145">
        <v>0</v>
      </c>
      <c r="BO20" s="145">
        <v>0</v>
      </c>
      <c r="BP20" s="145">
        <v>0</v>
      </c>
      <c r="BQ20" s="145">
        <v>0</v>
      </c>
      <c r="BR20" s="145">
        <v>0</v>
      </c>
      <c r="BS20" s="145">
        <v>1</v>
      </c>
      <c r="BT20" s="145">
        <v>0</v>
      </c>
      <c r="BU20" s="145">
        <v>1</v>
      </c>
      <c r="BV20" s="145">
        <v>0</v>
      </c>
      <c r="BW20" s="145">
        <v>0</v>
      </c>
      <c r="BX20" s="145">
        <v>1</v>
      </c>
      <c r="BY20" s="145">
        <v>0</v>
      </c>
      <c r="BZ20" s="145">
        <v>0</v>
      </c>
      <c r="CA20" s="145">
        <v>0</v>
      </c>
      <c r="CB20" s="145">
        <v>0</v>
      </c>
      <c r="CC20" s="145">
        <v>0</v>
      </c>
      <c r="CD20" s="145">
        <v>0</v>
      </c>
      <c r="CE20" s="145">
        <v>0</v>
      </c>
      <c r="CF20" s="145">
        <v>0</v>
      </c>
      <c r="CG20" s="145">
        <v>0</v>
      </c>
      <c r="CH20" s="145">
        <v>0</v>
      </c>
      <c r="CI20" s="145">
        <v>0</v>
      </c>
      <c r="CJ20" s="145">
        <v>0</v>
      </c>
      <c r="CK20" s="145">
        <v>0</v>
      </c>
      <c r="CL20" s="145">
        <v>0</v>
      </c>
      <c r="CM20" s="145">
        <v>0</v>
      </c>
      <c r="CN20" s="145">
        <v>0</v>
      </c>
      <c r="CO20" s="145">
        <v>0</v>
      </c>
      <c r="CP20" s="145">
        <v>0</v>
      </c>
      <c r="CQ20" s="145">
        <v>1</v>
      </c>
      <c r="CR20" s="145">
        <v>0</v>
      </c>
      <c r="CS20" s="145">
        <v>0</v>
      </c>
      <c r="CT20" s="145">
        <v>0</v>
      </c>
      <c r="CU20" s="145">
        <v>1</v>
      </c>
      <c r="CV20" s="145">
        <v>0</v>
      </c>
      <c r="CW20" s="145">
        <v>0</v>
      </c>
      <c r="CX20" s="145">
        <v>1</v>
      </c>
      <c r="CY20" s="145">
        <v>0</v>
      </c>
      <c r="CZ20" s="145">
        <v>0</v>
      </c>
      <c r="DA20" s="145">
        <v>0</v>
      </c>
      <c r="DB20" s="145">
        <v>0</v>
      </c>
      <c r="DC20" s="145">
        <v>0</v>
      </c>
      <c r="DD20" s="145">
        <v>1</v>
      </c>
      <c r="DE20" s="145">
        <v>0</v>
      </c>
      <c r="DF20" s="145">
        <v>0</v>
      </c>
      <c r="DG20" s="145">
        <v>0</v>
      </c>
      <c r="DH20" s="145">
        <v>1</v>
      </c>
      <c r="DI20" s="145">
        <v>0</v>
      </c>
      <c r="DJ20" s="145">
        <v>0</v>
      </c>
      <c r="DK20" s="145">
        <v>1</v>
      </c>
      <c r="DL20" s="145">
        <v>0</v>
      </c>
      <c r="DM20" s="145">
        <v>0</v>
      </c>
      <c r="DN20" s="145">
        <v>0</v>
      </c>
      <c r="DO20" s="145">
        <v>0</v>
      </c>
      <c r="DP20" s="145">
        <v>0</v>
      </c>
      <c r="DQ20" s="145">
        <v>0</v>
      </c>
      <c r="DR20" s="145">
        <v>0</v>
      </c>
      <c r="DS20" s="145">
        <v>0</v>
      </c>
      <c r="DT20" s="145">
        <v>0</v>
      </c>
      <c r="DU20" s="145">
        <v>0</v>
      </c>
      <c r="DV20" s="145">
        <v>0</v>
      </c>
      <c r="DW20" s="145">
        <v>0</v>
      </c>
      <c r="DX20" s="145">
        <v>0</v>
      </c>
      <c r="DY20" s="145">
        <v>0</v>
      </c>
      <c r="DZ20" s="145">
        <v>0</v>
      </c>
      <c r="EA20" s="145">
        <v>0</v>
      </c>
      <c r="EB20" s="145">
        <v>0</v>
      </c>
      <c r="EC20" s="145">
        <v>0</v>
      </c>
      <c r="ED20" s="145">
        <v>0</v>
      </c>
      <c r="EE20" s="145">
        <v>0</v>
      </c>
      <c r="EF20" s="145">
        <v>0</v>
      </c>
      <c r="EG20" s="145">
        <v>0</v>
      </c>
      <c r="EH20" s="145">
        <v>0</v>
      </c>
      <c r="EI20" s="145">
        <v>0</v>
      </c>
      <c r="EJ20" s="145">
        <v>0</v>
      </c>
      <c r="EK20" s="145">
        <v>0</v>
      </c>
      <c r="EL20" s="145">
        <v>0</v>
      </c>
      <c r="EM20" s="145">
        <v>1</v>
      </c>
      <c r="EN20" s="145">
        <v>1</v>
      </c>
      <c r="EO20" s="145">
        <v>0</v>
      </c>
      <c r="EP20" s="145">
        <v>1</v>
      </c>
      <c r="EQ20" s="145">
        <v>1</v>
      </c>
      <c r="ER20" s="145">
        <v>0</v>
      </c>
      <c r="ES20" s="145">
        <v>1</v>
      </c>
      <c r="ET20" s="145">
        <v>1</v>
      </c>
      <c r="EU20" s="145">
        <v>0</v>
      </c>
      <c r="EV20" s="145">
        <v>1</v>
      </c>
      <c r="EW20" s="145">
        <v>1</v>
      </c>
      <c r="EX20" s="145">
        <v>0</v>
      </c>
      <c r="EY20" s="145">
        <v>0</v>
      </c>
      <c r="EZ20" s="145">
        <v>0</v>
      </c>
      <c r="FA20" s="145">
        <v>0</v>
      </c>
      <c r="FB20" s="145">
        <v>0</v>
      </c>
      <c r="FC20" s="145">
        <v>0</v>
      </c>
      <c r="FD20" s="145">
        <v>1</v>
      </c>
      <c r="FE20" s="145">
        <v>1</v>
      </c>
      <c r="FF20" s="397">
        <f t="shared" si="0"/>
        <v>1</v>
      </c>
      <c r="FG20" s="397">
        <f t="shared" si="1"/>
        <v>1</v>
      </c>
      <c r="FH20" s="397">
        <f t="shared" si="2"/>
        <v>0.33333333333333331</v>
      </c>
      <c r="FI20" s="398">
        <v>100</v>
      </c>
    </row>
    <row r="21" spans="1:165" ht="30.75" x14ac:dyDescent="0.3">
      <c r="A21" s="145" t="s">
        <v>1021</v>
      </c>
      <c r="B21" s="47" t="s">
        <v>1022</v>
      </c>
      <c r="C21" s="396" t="s">
        <v>77</v>
      </c>
      <c r="D21" s="145">
        <v>1</v>
      </c>
      <c r="E21" s="145">
        <v>36</v>
      </c>
      <c r="F21" s="145">
        <v>36</v>
      </c>
      <c r="G21" s="145">
        <v>18</v>
      </c>
      <c r="H21" s="145">
        <v>18</v>
      </c>
      <c r="I21" s="145">
        <v>0</v>
      </c>
      <c r="J21" s="145">
        <v>0</v>
      </c>
      <c r="K21" s="145">
        <v>0</v>
      </c>
      <c r="L21" s="145">
        <v>0</v>
      </c>
      <c r="M21" s="145">
        <v>0</v>
      </c>
      <c r="N21" s="145">
        <v>0</v>
      </c>
      <c r="O21" s="145">
        <v>0</v>
      </c>
      <c r="P21" s="145">
        <v>0</v>
      </c>
      <c r="Q21" s="145">
        <v>0</v>
      </c>
      <c r="R21" s="145">
        <v>0</v>
      </c>
      <c r="S21" s="145">
        <v>0</v>
      </c>
      <c r="T21" s="145">
        <v>0</v>
      </c>
      <c r="U21" s="145">
        <v>0</v>
      </c>
      <c r="V21" s="145">
        <v>0</v>
      </c>
      <c r="W21" s="145">
        <v>0</v>
      </c>
      <c r="X21" s="145">
        <v>0</v>
      </c>
      <c r="Y21" s="145">
        <v>1</v>
      </c>
      <c r="Z21" s="145">
        <v>0</v>
      </c>
      <c r="AA21" s="145">
        <v>0</v>
      </c>
      <c r="AB21" s="145">
        <v>0</v>
      </c>
      <c r="AC21" s="145">
        <v>7</v>
      </c>
      <c r="AD21" s="145">
        <v>3</v>
      </c>
      <c r="AE21" s="145">
        <v>0</v>
      </c>
      <c r="AF21" s="145">
        <v>0</v>
      </c>
      <c r="AG21" s="145">
        <v>0</v>
      </c>
      <c r="AH21" s="145">
        <v>0</v>
      </c>
      <c r="AI21" s="145">
        <v>0</v>
      </c>
      <c r="AJ21" s="145">
        <v>0</v>
      </c>
      <c r="AK21" s="145">
        <v>11</v>
      </c>
      <c r="AL21" s="145">
        <v>6</v>
      </c>
      <c r="AM21" s="145">
        <v>2</v>
      </c>
      <c r="AN21" s="145">
        <v>0</v>
      </c>
      <c r="AO21" s="145">
        <v>0</v>
      </c>
      <c r="AP21" s="145">
        <v>8</v>
      </c>
      <c r="AQ21" s="145">
        <v>0</v>
      </c>
      <c r="AR21" s="145">
        <v>0</v>
      </c>
      <c r="AS21" s="145">
        <v>0</v>
      </c>
      <c r="AT21" s="145">
        <v>0</v>
      </c>
      <c r="AU21" s="145">
        <v>0</v>
      </c>
      <c r="AV21" s="145">
        <v>0</v>
      </c>
      <c r="AW21" s="145">
        <v>0</v>
      </c>
      <c r="AX21" s="145">
        <v>0</v>
      </c>
      <c r="AY21" s="145">
        <v>0</v>
      </c>
      <c r="AZ21" s="145">
        <v>0</v>
      </c>
      <c r="BA21" s="145">
        <v>0</v>
      </c>
      <c r="BB21" s="145">
        <v>0</v>
      </c>
      <c r="BC21" s="145">
        <v>0</v>
      </c>
      <c r="BD21" s="145">
        <v>0</v>
      </c>
      <c r="BE21" s="145">
        <v>0</v>
      </c>
      <c r="BF21" s="145">
        <v>0</v>
      </c>
      <c r="BG21" s="145">
        <v>0</v>
      </c>
      <c r="BH21" s="145">
        <v>2</v>
      </c>
      <c r="BI21" s="145">
        <v>0</v>
      </c>
      <c r="BJ21" s="145">
        <v>0</v>
      </c>
      <c r="BK21" s="145">
        <v>1</v>
      </c>
      <c r="BL21" s="145">
        <v>7</v>
      </c>
      <c r="BM21" s="145">
        <v>0</v>
      </c>
      <c r="BN21" s="145">
        <v>0</v>
      </c>
      <c r="BO21" s="145">
        <v>0</v>
      </c>
      <c r="BP21" s="145">
        <v>0</v>
      </c>
      <c r="BQ21" s="145">
        <v>0</v>
      </c>
      <c r="BR21" s="145">
        <v>0</v>
      </c>
      <c r="BS21" s="145">
        <v>10</v>
      </c>
      <c r="BT21" s="145">
        <v>1</v>
      </c>
      <c r="BU21" s="145">
        <v>4</v>
      </c>
      <c r="BV21" s="145">
        <v>0</v>
      </c>
      <c r="BW21" s="145">
        <v>0</v>
      </c>
      <c r="BX21" s="145">
        <v>5</v>
      </c>
      <c r="BY21" s="145">
        <v>3</v>
      </c>
      <c r="BZ21" s="145">
        <v>0</v>
      </c>
      <c r="CA21" s="145">
        <v>0</v>
      </c>
      <c r="CB21" s="145">
        <v>0</v>
      </c>
      <c r="CC21" s="145">
        <v>1</v>
      </c>
      <c r="CD21" s="145">
        <v>2</v>
      </c>
      <c r="CE21" s="145">
        <v>0</v>
      </c>
      <c r="CF21" s="145">
        <v>0</v>
      </c>
      <c r="CG21" s="145">
        <v>4</v>
      </c>
      <c r="CH21" s="145">
        <v>2</v>
      </c>
      <c r="CI21" s="145">
        <v>0</v>
      </c>
      <c r="CJ21" s="145">
        <v>0</v>
      </c>
      <c r="CK21" s="145">
        <v>6</v>
      </c>
      <c r="CL21" s="145">
        <v>9</v>
      </c>
      <c r="CM21" s="145">
        <v>3</v>
      </c>
      <c r="CN21" s="145">
        <v>0</v>
      </c>
      <c r="CO21" s="145">
        <v>0</v>
      </c>
      <c r="CP21" s="145">
        <v>1</v>
      </c>
      <c r="CQ21" s="145">
        <v>9</v>
      </c>
      <c r="CR21" s="145">
        <v>0</v>
      </c>
      <c r="CS21" s="145">
        <v>0</v>
      </c>
      <c r="CT21" s="145">
        <v>10</v>
      </c>
      <c r="CU21" s="145">
        <v>12</v>
      </c>
      <c r="CV21" s="145">
        <v>0</v>
      </c>
      <c r="CW21" s="145">
        <v>0</v>
      </c>
      <c r="CX21" s="145">
        <v>22</v>
      </c>
      <c r="CY21" s="145">
        <v>5</v>
      </c>
      <c r="CZ21" s="145">
        <v>2</v>
      </c>
      <c r="DA21" s="145">
        <v>0</v>
      </c>
      <c r="DB21" s="145">
        <v>0</v>
      </c>
      <c r="DC21" s="145">
        <v>3</v>
      </c>
      <c r="DD21" s="145">
        <v>8</v>
      </c>
      <c r="DE21" s="145">
        <v>0</v>
      </c>
      <c r="DF21" s="145">
        <v>0</v>
      </c>
      <c r="DG21" s="145">
        <v>8</v>
      </c>
      <c r="DH21" s="145">
        <v>10</v>
      </c>
      <c r="DI21" s="145">
        <v>0</v>
      </c>
      <c r="DJ21" s="145">
        <v>0</v>
      </c>
      <c r="DK21" s="145">
        <v>18</v>
      </c>
      <c r="DL21" s="145">
        <v>0</v>
      </c>
      <c r="DM21" s="145">
        <v>0</v>
      </c>
      <c r="DN21" s="145">
        <v>0</v>
      </c>
      <c r="DO21" s="145">
        <v>0</v>
      </c>
      <c r="DP21" s="145">
        <v>0</v>
      </c>
      <c r="DQ21" s="145">
        <v>0</v>
      </c>
      <c r="DR21" s="145">
        <v>0</v>
      </c>
      <c r="DS21" s="145">
        <v>0</v>
      </c>
      <c r="DT21" s="145">
        <v>0</v>
      </c>
      <c r="DU21" s="145">
        <v>0</v>
      </c>
      <c r="DV21" s="145">
        <v>0</v>
      </c>
      <c r="DW21" s="145">
        <v>0</v>
      </c>
      <c r="DX21" s="145">
        <v>0</v>
      </c>
      <c r="DY21" s="145">
        <v>0</v>
      </c>
      <c r="DZ21" s="145">
        <v>0</v>
      </c>
      <c r="EA21" s="145">
        <v>0</v>
      </c>
      <c r="EB21" s="145">
        <v>0</v>
      </c>
      <c r="EC21" s="145">
        <v>0</v>
      </c>
      <c r="ED21" s="145">
        <v>0</v>
      </c>
      <c r="EE21" s="145">
        <v>0</v>
      </c>
      <c r="EF21" s="145">
        <v>0</v>
      </c>
      <c r="EG21" s="145">
        <v>0</v>
      </c>
      <c r="EH21" s="145">
        <v>0</v>
      </c>
      <c r="EI21" s="145">
        <v>0</v>
      </c>
      <c r="EJ21" s="145">
        <v>0</v>
      </c>
      <c r="EK21" s="145">
        <v>0</v>
      </c>
      <c r="EL21" s="145">
        <v>8</v>
      </c>
      <c r="EM21" s="145">
        <v>5</v>
      </c>
      <c r="EN21" s="145">
        <v>13</v>
      </c>
      <c r="EO21" s="145">
        <v>8</v>
      </c>
      <c r="EP21" s="145">
        <v>5</v>
      </c>
      <c r="EQ21" s="145">
        <v>13</v>
      </c>
      <c r="ER21" s="145">
        <v>8</v>
      </c>
      <c r="ES21" s="145">
        <v>5</v>
      </c>
      <c r="ET21" s="145">
        <v>13</v>
      </c>
      <c r="EU21" s="145">
        <v>8</v>
      </c>
      <c r="EV21" s="145">
        <v>5</v>
      </c>
      <c r="EW21" s="145">
        <v>13</v>
      </c>
      <c r="EX21" s="145">
        <v>16</v>
      </c>
      <c r="EY21" s="145">
        <v>19</v>
      </c>
      <c r="EZ21" s="145">
        <v>35</v>
      </c>
      <c r="FA21" s="145">
        <v>12</v>
      </c>
      <c r="FB21" s="145">
        <v>9</v>
      </c>
      <c r="FC21" s="145">
        <v>21</v>
      </c>
      <c r="FD21" s="145">
        <v>21</v>
      </c>
      <c r="FE21" s="145">
        <v>13</v>
      </c>
      <c r="FF21" s="397">
        <f t="shared" si="0"/>
        <v>1</v>
      </c>
      <c r="FG21" s="397">
        <f t="shared" si="1"/>
        <v>0.61904761904761907</v>
      </c>
      <c r="FH21" s="397">
        <f t="shared" si="2"/>
        <v>0.58333333333333337</v>
      </c>
      <c r="FI21" s="398">
        <v>104.76</v>
      </c>
    </row>
    <row r="22" spans="1:165" ht="30.75" x14ac:dyDescent="0.3">
      <c r="A22" s="145" t="s">
        <v>1023</v>
      </c>
      <c r="B22" s="47" t="s">
        <v>241</v>
      </c>
      <c r="C22" s="396" t="s">
        <v>77</v>
      </c>
      <c r="D22" s="145">
        <v>1</v>
      </c>
      <c r="E22" s="145">
        <v>54</v>
      </c>
      <c r="F22" s="145">
        <v>54</v>
      </c>
      <c r="G22" s="145">
        <v>18</v>
      </c>
      <c r="H22" s="145">
        <v>36</v>
      </c>
      <c r="I22" s="145">
        <v>0</v>
      </c>
      <c r="J22" s="145">
        <v>0</v>
      </c>
      <c r="K22" s="145">
        <v>0</v>
      </c>
      <c r="L22" s="145">
        <v>0</v>
      </c>
      <c r="M22" s="145">
        <v>0</v>
      </c>
      <c r="N22" s="145">
        <v>0</v>
      </c>
      <c r="O22" s="145">
        <v>0</v>
      </c>
      <c r="P22" s="145">
        <v>0</v>
      </c>
      <c r="Q22" s="145">
        <v>0</v>
      </c>
      <c r="R22" s="145">
        <v>0</v>
      </c>
      <c r="S22" s="145">
        <v>0</v>
      </c>
      <c r="T22" s="145">
        <v>0</v>
      </c>
      <c r="U22" s="145">
        <v>0</v>
      </c>
      <c r="V22" s="145">
        <v>0</v>
      </c>
      <c r="W22" s="145">
        <v>0</v>
      </c>
      <c r="X22" s="145">
        <v>0</v>
      </c>
      <c r="Y22" s="145">
        <v>0</v>
      </c>
      <c r="Z22" s="145">
        <v>0</v>
      </c>
      <c r="AA22" s="145">
        <v>0</v>
      </c>
      <c r="AB22" s="145">
        <v>0</v>
      </c>
      <c r="AC22" s="145">
        <v>2</v>
      </c>
      <c r="AD22" s="145">
        <v>13</v>
      </c>
      <c r="AE22" s="145">
        <v>0</v>
      </c>
      <c r="AF22" s="145">
        <v>0</v>
      </c>
      <c r="AG22" s="145">
        <v>0</v>
      </c>
      <c r="AH22" s="145">
        <v>0</v>
      </c>
      <c r="AI22" s="145">
        <v>0</v>
      </c>
      <c r="AJ22" s="145">
        <v>0</v>
      </c>
      <c r="AK22" s="145">
        <v>15</v>
      </c>
      <c r="AL22" s="145">
        <v>2</v>
      </c>
      <c r="AM22" s="145">
        <v>13</v>
      </c>
      <c r="AN22" s="145">
        <v>0</v>
      </c>
      <c r="AO22" s="145">
        <v>0</v>
      </c>
      <c r="AP22" s="145">
        <v>15</v>
      </c>
      <c r="AQ22" s="145">
        <v>0</v>
      </c>
      <c r="AR22" s="145">
        <v>0</v>
      </c>
      <c r="AS22" s="145">
        <v>0</v>
      </c>
      <c r="AT22" s="145">
        <v>0</v>
      </c>
      <c r="AU22" s="145">
        <v>0</v>
      </c>
      <c r="AV22" s="145">
        <v>0</v>
      </c>
      <c r="AW22" s="145">
        <v>0</v>
      </c>
      <c r="AX22" s="145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6</v>
      </c>
      <c r="BL22" s="145">
        <v>23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29</v>
      </c>
      <c r="BT22" s="145">
        <v>6</v>
      </c>
      <c r="BU22" s="145">
        <v>22</v>
      </c>
      <c r="BV22" s="145">
        <v>0</v>
      </c>
      <c r="BW22" s="145">
        <v>0</v>
      </c>
      <c r="BX22" s="145">
        <v>28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2</v>
      </c>
      <c r="CM22" s="145">
        <v>13</v>
      </c>
      <c r="CN22" s="145">
        <v>0</v>
      </c>
      <c r="CO22" s="145">
        <v>0</v>
      </c>
      <c r="CP22" s="145">
        <v>6</v>
      </c>
      <c r="CQ22" s="145">
        <v>23</v>
      </c>
      <c r="CR22" s="145">
        <v>0</v>
      </c>
      <c r="CS22" s="145">
        <v>0</v>
      </c>
      <c r="CT22" s="145">
        <v>8</v>
      </c>
      <c r="CU22" s="145">
        <v>36</v>
      </c>
      <c r="CV22" s="145">
        <v>0</v>
      </c>
      <c r="CW22" s="145">
        <v>0</v>
      </c>
      <c r="CX22" s="145">
        <v>44</v>
      </c>
      <c r="CY22" s="145">
        <v>3</v>
      </c>
      <c r="CZ22" s="145">
        <v>8</v>
      </c>
      <c r="DA22" s="145">
        <v>0</v>
      </c>
      <c r="DB22" s="145">
        <v>0</v>
      </c>
      <c r="DC22" s="145">
        <v>6</v>
      </c>
      <c r="DD22" s="145">
        <v>23</v>
      </c>
      <c r="DE22" s="145">
        <v>0</v>
      </c>
      <c r="DF22" s="145">
        <v>0</v>
      </c>
      <c r="DG22" s="145">
        <v>9</v>
      </c>
      <c r="DH22" s="145">
        <v>31</v>
      </c>
      <c r="DI22" s="145">
        <v>0</v>
      </c>
      <c r="DJ22" s="145">
        <v>0</v>
      </c>
      <c r="DK22" s="145">
        <v>40</v>
      </c>
      <c r="DL22" s="145">
        <v>0</v>
      </c>
      <c r="DM22" s="145">
        <v>0</v>
      </c>
      <c r="DN22" s="145">
        <v>0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L22" s="145">
        <v>15</v>
      </c>
      <c r="EM22" s="145">
        <v>0</v>
      </c>
      <c r="EN22" s="145">
        <v>15</v>
      </c>
      <c r="EO22" s="145">
        <v>14</v>
      </c>
      <c r="EP22" s="145">
        <v>0</v>
      </c>
      <c r="EQ22" s="145">
        <v>14</v>
      </c>
      <c r="ER22" s="145">
        <v>15</v>
      </c>
      <c r="ES22" s="145">
        <v>0</v>
      </c>
      <c r="ET22" s="145">
        <v>15</v>
      </c>
      <c r="EU22" s="145">
        <v>14</v>
      </c>
      <c r="EV22" s="145">
        <v>0</v>
      </c>
      <c r="EW22" s="145">
        <v>14</v>
      </c>
      <c r="EX22" s="145">
        <v>60.5</v>
      </c>
      <c r="EY22" s="145">
        <v>0</v>
      </c>
      <c r="EZ22" s="145">
        <v>61</v>
      </c>
      <c r="FA22" s="145">
        <v>61</v>
      </c>
      <c r="FB22" s="145">
        <v>0</v>
      </c>
      <c r="FC22" s="145">
        <v>61</v>
      </c>
      <c r="FD22" s="145">
        <v>44</v>
      </c>
      <c r="FE22" s="145">
        <v>43</v>
      </c>
      <c r="FF22" s="397">
        <f t="shared" si="0"/>
        <v>0.93333333333333335</v>
      </c>
      <c r="FG22" s="397">
        <f t="shared" si="1"/>
        <v>0.97727272727272729</v>
      </c>
      <c r="FH22" s="397">
        <f t="shared" si="2"/>
        <v>0.81481481481481477</v>
      </c>
      <c r="FI22" s="398">
        <v>100</v>
      </c>
    </row>
    <row r="23" spans="1:165" ht="30.75" x14ac:dyDescent="0.3">
      <c r="A23" s="145" t="s">
        <v>1024</v>
      </c>
      <c r="B23" s="47" t="s">
        <v>564</v>
      </c>
      <c r="C23" s="396" t="s">
        <v>77</v>
      </c>
      <c r="D23" s="145">
        <v>1</v>
      </c>
      <c r="E23" s="145">
        <v>6</v>
      </c>
      <c r="F23" s="145">
        <v>6</v>
      </c>
      <c r="G23" s="145">
        <v>3</v>
      </c>
      <c r="H23" s="145">
        <v>3</v>
      </c>
      <c r="I23" s="145">
        <v>0</v>
      </c>
      <c r="J23" s="145">
        <v>0</v>
      </c>
      <c r="K23" s="145">
        <v>0</v>
      </c>
      <c r="L23" s="145">
        <v>0</v>
      </c>
      <c r="M23" s="145">
        <v>0</v>
      </c>
      <c r="N23" s="145">
        <v>0</v>
      </c>
      <c r="O23" s="145">
        <v>0</v>
      </c>
      <c r="P23" s="145">
        <v>0</v>
      </c>
      <c r="Q23" s="145">
        <v>0</v>
      </c>
      <c r="R23" s="145">
        <v>0</v>
      </c>
      <c r="S23" s="145">
        <v>0</v>
      </c>
      <c r="T23" s="145">
        <v>0</v>
      </c>
      <c r="U23" s="145">
        <v>0</v>
      </c>
      <c r="V23" s="145">
        <v>0</v>
      </c>
      <c r="W23" s="145">
        <v>0</v>
      </c>
      <c r="X23" s="145">
        <v>0</v>
      </c>
      <c r="Y23" s="145">
        <v>0</v>
      </c>
      <c r="Z23" s="145">
        <v>0</v>
      </c>
      <c r="AA23" s="145">
        <v>0</v>
      </c>
      <c r="AB23" s="145">
        <v>0</v>
      </c>
      <c r="AC23" s="145">
        <v>0</v>
      </c>
      <c r="AD23" s="145">
        <v>1</v>
      </c>
      <c r="AE23" s="145">
        <v>0</v>
      </c>
      <c r="AF23" s="145">
        <v>0</v>
      </c>
      <c r="AG23" s="145">
        <v>0</v>
      </c>
      <c r="AH23" s="145">
        <v>0</v>
      </c>
      <c r="AI23" s="145">
        <v>0</v>
      </c>
      <c r="AJ23" s="145">
        <v>0</v>
      </c>
      <c r="AK23" s="145">
        <v>1</v>
      </c>
      <c r="AL23" s="145">
        <v>0</v>
      </c>
      <c r="AM23" s="145">
        <v>1</v>
      </c>
      <c r="AN23" s="145">
        <v>0</v>
      </c>
      <c r="AO23" s="145">
        <v>0</v>
      </c>
      <c r="AP23" s="145">
        <v>1</v>
      </c>
      <c r="AQ23" s="145">
        <v>0</v>
      </c>
      <c r="AR23" s="145">
        <v>0</v>
      </c>
      <c r="AS23" s="145">
        <v>0</v>
      </c>
      <c r="AT23" s="145">
        <v>0</v>
      </c>
      <c r="AU23" s="145">
        <v>0</v>
      </c>
      <c r="AV23" s="145">
        <v>0</v>
      </c>
      <c r="AW23" s="145">
        <v>0</v>
      </c>
      <c r="AX23" s="145">
        <v>0</v>
      </c>
      <c r="AY23" s="145">
        <v>0</v>
      </c>
      <c r="AZ23" s="145">
        <v>0</v>
      </c>
      <c r="BA23" s="145">
        <v>0</v>
      </c>
      <c r="BB23" s="145">
        <v>0</v>
      </c>
      <c r="BC23" s="145">
        <v>2</v>
      </c>
      <c r="BD23" s="145">
        <v>1</v>
      </c>
      <c r="BE23" s="145">
        <v>0</v>
      </c>
      <c r="BF23" s="145">
        <v>0</v>
      </c>
      <c r="BG23" s="145">
        <v>0</v>
      </c>
      <c r="BH23" s="145">
        <v>0</v>
      </c>
      <c r="BI23" s="145">
        <v>0</v>
      </c>
      <c r="BJ23" s="145">
        <v>0</v>
      </c>
      <c r="BK23" s="145">
        <v>0</v>
      </c>
      <c r="BL23" s="145">
        <v>0</v>
      </c>
      <c r="BM23" s="145">
        <v>0</v>
      </c>
      <c r="BN23" s="145">
        <v>0</v>
      </c>
      <c r="BO23" s="145">
        <v>0</v>
      </c>
      <c r="BP23" s="145">
        <v>0</v>
      </c>
      <c r="BQ23" s="145">
        <v>0</v>
      </c>
      <c r="BR23" s="145">
        <v>0</v>
      </c>
      <c r="BS23" s="145">
        <v>3</v>
      </c>
      <c r="BT23" s="145">
        <v>2</v>
      </c>
      <c r="BU23" s="145">
        <v>1</v>
      </c>
      <c r="BV23" s="145">
        <v>0</v>
      </c>
      <c r="BW23" s="145">
        <v>0</v>
      </c>
      <c r="BX23" s="145">
        <v>3</v>
      </c>
      <c r="BY23" s="145">
        <v>0</v>
      </c>
      <c r="BZ23" s="145">
        <v>1</v>
      </c>
      <c r="CA23" s="145">
        <v>0</v>
      </c>
      <c r="CB23" s="145">
        <v>0</v>
      </c>
      <c r="CC23" s="145">
        <v>1</v>
      </c>
      <c r="CD23" s="145">
        <v>0</v>
      </c>
      <c r="CE23" s="145">
        <v>0</v>
      </c>
      <c r="CF23" s="145">
        <v>0</v>
      </c>
      <c r="CG23" s="145">
        <v>1</v>
      </c>
      <c r="CH23" s="145">
        <v>1</v>
      </c>
      <c r="CI23" s="145">
        <v>0</v>
      </c>
      <c r="CJ23" s="145">
        <v>0</v>
      </c>
      <c r="CK23" s="145">
        <v>2</v>
      </c>
      <c r="CL23" s="145">
        <v>0</v>
      </c>
      <c r="CM23" s="145">
        <v>1</v>
      </c>
      <c r="CN23" s="145">
        <v>0</v>
      </c>
      <c r="CO23" s="145">
        <v>0</v>
      </c>
      <c r="CP23" s="145">
        <v>2</v>
      </c>
      <c r="CQ23" s="145">
        <v>1</v>
      </c>
      <c r="CR23" s="145">
        <v>0</v>
      </c>
      <c r="CS23" s="145">
        <v>0</v>
      </c>
      <c r="CT23" s="145">
        <v>2</v>
      </c>
      <c r="CU23" s="145">
        <v>2</v>
      </c>
      <c r="CV23" s="145">
        <v>0</v>
      </c>
      <c r="CW23" s="145">
        <v>0</v>
      </c>
      <c r="CX23" s="145">
        <v>4</v>
      </c>
      <c r="CY23" s="145">
        <v>0</v>
      </c>
      <c r="CZ23" s="145">
        <v>0</v>
      </c>
      <c r="DA23" s="145">
        <v>0</v>
      </c>
      <c r="DB23" s="145">
        <v>0</v>
      </c>
      <c r="DC23" s="145">
        <v>2</v>
      </c>
      <c r="DD23" s="145">
        <v>1</v>
      </c>
      <c r="DE23" s="145">
        <v>0</v>
      </c>
      <c r="DF23" s="145">
        <v>0</v>
      </c>
      <c r="DG23" s="145">
        <v>2</v>
      </c>
      <c r="DH23" s="145">
        <v>1</v>
      </c>
      <c r="DI23" s="145">
        <v>0</v>
      </c>
      <c r="DJ23" s="145">
        <v>0</v>
      </c>
      <c r="DK23" s="145">
        <v>3</v>
      </c>
      <c r="DL23" s="145">
        <v>0</v>
      </c>
      <c r="DM23" s="145">
        <v>0</v>
      </c>
      <c r="DN23" s="145">
        <v>0</v>
      </c>
      <c r="DO23" s="145">
        <v>0</v>
      </c>
      <c r="DP23" s="145">
        <v>0</v>
      </c>
      <c r="DQ23" s="145">
        <v>0</v>
      </c>
      <c r="DR23" s="145">
        <v>0</v>
      </c>
      <c r="DS23" s="145">
        <v>0</v>
      </c>
      <c r="DT23" s="145">
        <v>0</v>
      </c>
      <c r="DU23" s="145">
        <v>0</v>
      </c>
      <c r="DV23" s="145">
        <v>0</v>
      </c>
      <c r="DW23" s="145">
        <v>0</v>
      </c>
      <c r="DX23" s="145">
        <v>0</v>
      </c>
      <c r="DY23" s="145">
        <v>0</v>
      </c>
      <c r="DZ23" s="145">
        <v>0</v>
      </c>
      <c r="EA23" s="145">
        <v>0</v>
      </c>
      <c r="EB23" s="145">
        <v>0</v>
      </c>
      <c r="EC23" s="145">
        <v>0</v>
      </c>
      <c r="ED23" s="145">
        <v>0</v>
      </c>
      <c r="EE23" s="145">
        <v>0</v>
      </c>
      <c r="EF23" s="145">
        <v>0</v>
      </c>
      <c r="EG23" s="145">
        <v>0</v>
      </c>
      <c r="EH23" s="145">
        <v>0</v>
      </c>
      <c r="EI23" s="145">
        <v>0</v>
      </c>
      <c r="EJ23" s="145">
        <v>0</v>
      </c>
      <c r="EK23" s="145">
        <v>0</v>
      </c>
      <c r="EL23" s="145">
        <v>1</v>
      </c>
      <c r="EM23" s="145">
        <v>3</v>
      </c>
      <c r="EN23" s="145">
        <v>4</v>
      </c>
      <c r="EO23" s="145">
        <v>1</v>
      </c>
      <c r="EP23" s="145">
        <v>3</v>
      </c>
      <c r="EQ23" s="145">
        <v>4</v>
      </c>
      <c r="ER23" s="145">
        <v>1</v>
      </c>
      <c r="ES23" s="145">
        <v>3</v>
      </c>
      <c r="ET23" s="145">
        <v>4</v>
      </c>
      <c r="EU23" s="145">
        <v>1</v>
      </c>
      <c r="EV23" s="145">
        <v>3</v>
      </c>
      <c r="EW23" s="145">
        <v>4</v>
      </c>
      <c r="EX23" s="145">
        <v>2</v>
      </c>
      <c r="EY23" s="145">
        <v>4</v>
      </c>
      <c r="EZ23" s="145">
        <v>6</v>
      </c>
      <c r="FA23" s="145">
        <v>2</v>
      </c>
      <c r="FB23" s="145">
        <v>4</v>
      </c>
      <c r="FC23" s="145">
        <v>6</v>
      </c>
      <c r="FD23" s="145">
        <v>4</v>
      </c>
      <c r="FE23" s="145">
        <v>4</v>
      </c>
      <c r="FF23" s="397">
        <f t="shared" si="0"/>
        <v>1</v>
      </c>
      <c r="FG23" s="397">
        <f t="shared" si="1"/>
        <v>1</v>
      </c>
      <c r="FH23" s="397">
        <f t="shared" si="2"/>
        <v>0.66666666666666663</v>
      </c>
      <c r="FI23" s="398">
        <v>100</v>
      </c>
    </row>
    <row r="24" spans="1:165" s="158" customFormat="1" ht="37.5" x14ac:dyDescent="0.3">
      <c r="A24" s="59"/>
      <c r="B24" s="146" t="s">
        <v>764</v>
      </c>
      <c r="C24" s="405"/>
      <c r="D24" s="59">
        <f>SUM(D2:D23)</f>
        <v>4</v>
      </c>
      <c r="E24" s="59">
        <f t="shared" ref="E24:BP24" si="3">SUM(E2:E23)</f>
        <v>2219</v>
      </c>
      <c r="F24" s="59">
        <f t="shared" si="3"/>
        <v>2219</v>
      </c>
      <c r="G24" s="59">
        <f t="shared" si="3"/>
        <v>738</v>
      </c>
      <c r="H24" s="59">
        <f t="shared" si="3"/>
        <v>1481</v>
      </c>
      <c r="I24" s="59">
        <f t="shared" si="3"/>
        <v>139</v>
      </c>
      <c r="J24" s="59">
        <f t="shared" si="3"/>
        <v>46</v>
      </c>
      <c r="K24" s="59">
        <f t="shared" si="3"/>
        <v>0</v>
      </c>
      <c r="L24" s="59">
        <f t="shared" si="3"/>
        <v>0</v>
      </c>
      <c r="M24" s="59">
        <f t="shared" si="3"/>
        <v>199</v>
      </c>
      <c r="N24" s="59">
        <f t="shared" si="3"/>
        <v>107</v>
      </c>
      <c r="O24" s="59">
        <f t="shared" si="3"/>
        <v>0</v>
      </c>
      <c r="P24" s="59">
        <f t="shared" si="3"/>
        <v>0</v>
      </c>
      <c r="Q24" s="59">
        <f t="shared" si="3"/>
        <v>74</v>
      </c>
      <c r="R24" s="59">
        <f t="shared" si="3"/>
        <v>51</v>
      </c>
      <c r="S24" s="59">
        <f t="shared" si="3"/>
        <v>0</v>
      </c>
      <c r="T24" s="59">
        <f t="shared" si="3"/>
        <v>0</v>
      </c>
      <c r="U24" s="59">
        <f t="shared" si="3"/>
        <v>19</v>
      </c>
      <c r="V24" s="59">
        <f t="shared" si="3"/>
        <v>24</v>
      </c>
      <c r="W24" s="59">
        <f t="shared" si="3"/>
        <v>0</v>
      </c>
      <c r="X24" s="59">
        <f t="shared" si="3"/>
        <v>0</v>
      </c>
      <c r="Y24" s="59">
        <f t="shared" si="3"/>
        <v>11</v>
      </c>
      <c r="Z24" s="59">
        <f t="shared" si="3"/>
        <v>11</v>
      </c>
      <c r="AA24" s="59">
        <f t="shared" si="3"/>
        <v>0</v>
      </c>
      <c r="AB24" s="59">
        <f t="shared" si="3"/>
        <v>0</v>
      </c>
      <c r="AC24" s="59">
        <f t="shared" si="3"/>
        <v>11</v>
      </c>
      <c r="AD24" s="59">
        <f t="shared" si="3"/>
        <v>17</v>
      </c>
      <c r="AE24" s="59">
        <f t="shared" si="3"/>
        <v>0</v>
      </c>
      <c r="AF24" s="59">
        <f t="shared" si="3"/>
        <v>0</v>
      </c>
      <c r="AG24" s="59">
        <f t="shared" si="3"/>
        <v>0</v>
      </c>
      <c r="AH24" s="59">
        <f t="shared" si="3"/>
        <v>0</v>
      </c>
      <c r="AI24" s="59">
        <f t="shared" si="3"/>
        <v>0</v>
      </c>
      <c r="AJ24" s="59">
        <f t="shared" si="3"/>
        <v>0</v>
      </c>
      <c r="AK24" s="59">
        <f t="shared" si="3"/>
        <v>709</v>
      </c>
      <c r="AL24" s="59">
        <f t="shared" si="3"/>
        <v>430</v>
      </c>
      <c r="AM24" s="59">
        <f t="shared" si="3"/>
        <v>236</v>
      </c>
      <c r="AN24" s="59">
        <f t="shared" si="3"/>
        <v>0</v>
      </c>
      <c r="AO24" s="59">
        <f t="shared" si="3"/>
        <v>0</v>
      </c>
      <c r="AP24" s="59">
        <f t="shared" si="3"/>
        <v>666</v>
      </c>
      <c r="AQ24" s="59">
        <f t="shared" si="3"/>
        <v>4</v>
      </c>
      <c r="AR24" s="59">
        <f t="shared" si="3"/>
        <v>15</v>
      </c>
      <c r="AS24" s="59">
        <f t="shared" si="3"/>
        <v>0</v>
      </c>
      <c r="AT24" s="59">
        <f t="shared" si="3"/>
        <v>0</v>
      </c>
      <c r="AU24" s="59">
        <f t="shared" si="3"/>
        <v>253</v>
      </c>
      <c r="AV24" s="59">
        <f t="shared" si="3"/>
        <v>196</v>
      </c>
      <c r="AW24" s="59">
        <f t="shared" si="3"/>
        <v>0</v>
      </c>
      <c r="AX24" s="59">
        <f t="shared" si="3"/>
        <v>0</v>
      </c>
      <c r="AY24" s="59">
        <f t="shared" si="3"/>
        <v>374</v>
      </c>
      <c r="AZ24" s="59">
        <f t="shared" si="3"/>
        <v>285</v>
      </c>
      <c r="BA24" s="59">
        <f t="shared" si="3"/>
        <v>0</v>
      </c>
      <c r="BB24" s="59">
        <f t="shared" si="3"/>
        <v>0</v>
      </c>
      <c r="BC24" s="59">
        <f t="shared" si="3"/>
        <v>79</v>
      </c>
      <c r="BD24" s="59">
        <f t="shared" si="3"/>
        <v>50</v>
      </c>
      <c r="BE24" s="59">
        <f t="shared" si="3"/>
        <v>0</v>
      </c>
      <c r="BF24" s="59">
        <f t="shared" si="3"/>
        <v>0</v>
      </c>
      <c r="BG24" s="59">
        <f t="shared" si="3"/>
        <v>17</v>
      </c>
      <c r="BH24" s="59">
        <f t="shared" si="3"/>
        <v>24</v>
      </c>
      <c r="BI24" s="59">
        <f t="shared" si="3"/>
        <v>0</v>
      </c>
      <c r="BJ24" s="59">
        <f t="shared" si="3"/>
        <v>0</v>
      </c>
      <c r="BK24" s="59">
        <f t="shared" si="3"/>
        <v>23</v>
      </c>
      <c r="BL24" s="59">
        <f t="shared" si="3"/>
        <v>41</v>
      </c>
      <c r="BM24" s="59">
        <f t="shared" si="3"/>
        <v>0</v>
      </c>
      <c r="BN24" s="59">
        <f t="shared" si="3"/>
        <v>0</v>
      </c>
      <c r="BO24" s="59">
        <f t="shared" si="3"/>
        <v>0</v>
      </c>
      <c r="BP24" s="59">
        <f t="shared" si="3"/>
        <v>0</v>
      </c>
      <c r="BQ24" s="59">
        <f t="shared" ref="BQ24:EB24" si="4">SUM(BQ2:BQ23)</f>
        <v>0</v>
      </c>
      <c r="BR24" s="59">
        <f t="shared" si="4"/>
        <v>0</v>
      </c>
      <c r="BS24" s="59">
        <f t="shared" si="4"/>
        <v>1361</v>
      </c>
      <c r="BT24" s="59">
        <f t="shared" si="4"/>
        <v>691</v>
      </c>
      <c r="BU24" s="59">
        <f t="shared" si="4"/>
        <v>557</v>
      </c>
      <c r="BV24" s="59">
        <f t="shared" si="4"/>
        <v>0</v>
      </c>
      <c r="BW24" s="59">
        <f t="shared" si="4"/>
        <v>0</v>
      </c>
      <c r="BX24" s="59">
        <f t="shared" si="4"/>
        <v>1248</v>
      </c>
      <c r="BY24" s="59">
        <f t="shared" si="4"/>
        <v>166</v>
      </c>
      <c r="BZ24" s="59">
        <f t="shared" si="4"/>
        <v>85</v>
      </c>
      <c r="CA24" s="59">
        <f t="shared" si="4"/>
        <v>0</v>
      </c>
      <c r="CB24" s="59">
        <f t="shared" si="4"/>
        <v>0</v>
      </c>
      <c r="CC24" s="59">
        <f t="shared" si="4"/>
        <v>272</v>
      </c>
      <c r="CD24" s="59">
        <f t="shared" si="4"/>
        <v>139</v>
      </c>
      <c r="CE24" s="59">
        <f t="shared" si="4"/>
        <v>0</v>
      </c>
      <c r="CF24" s="59">
        <f t="shared" si="4"/>
        <v>0</v>
      </c>
      <c r="CG24" s="59">
        <f t="shared" si="4"/>
        <v>438</v>
      </c>
      <c r="CH24" s="59">
        <f t="shared" si="4"/>
        <v>224</v>
      </c>
      <c r="CI24" s="59">
        <f t="shared" si="4"/>
        <v>0</v>
      </c>
      <c r="CJ24" s="59">
        <f t="shared" si="4"/>
        <v>0</v>
      </c>
      <c r="CK24" s="59">
        <f t="shared" si="4"/>
        <v>662</v>
      </c>
      <c r="CL24" s="59">
        <f t="shared" si="4"/>
        <v>402</v>
      </c>
      <c r="CM24" s="59">
        <f t="shared" si="4"/>
        <v>239</v>
      </c>
      <c r="CN24" s="59">
        <f t="shared" si="4"/>
        <v>0</v>
      </c>
      <c r="CO24" s="59">
        <f t="shared" si="4"/>
        <v>0</v>
      </c>
      <c r="CP24" s="59">
        <f t="shared" si="4"/>
        <v>598</v>
      </c>
      <c r="CQ24" s="59">
        <f t="shared" si="4"/>
        <v>512</v>
      </c>
      <c r="CR24" s="59">
        <f t="shared" si="4"/>
        <v>0</v>
      </c>
      <c r="CS24" s="59">
        <f t="shared" si="4"/>
        <v>0</v>
      </c>
      <c r="CT24" s="59">
        <f t="shared" si="4"/>
        <v>1000</v>
      </c>
      <c r="CU24" s="59">
        <f t="shared" si="4"/>
        <v>751</v>
      </c>
      <c r="CV24" s="59">
        <f t="shared" si="4"/>
        <v>0</v>
      </c>
      <c r="CW24" s="59">
        <f t="shared" si="4"/>
        <v>0</v>
      </c>
      <c r="CX24" s="59">
        <f t="shared" si="4"/>
        <v>1751</v>
      </c>
      <c r="CY24" s="59">
        <f t="shared" si="4"/>
        <v>41</v>
      </c>
      <c r="CZ24" s="59">
        <f t="shared" si="4"/>
        <v>59</v>
      </c>
      <c r="DA24" s="59">
        <f t="shared" si="4"/>
        <v>0</v>
      </c>
      <c r="DB24" s="59">
        <f t="shared" si="4"/>
        <v>0</v>
      </c>
      <c r="DC24" s="59">
        <f t="shared" si="4"/>
        <v>73</v>
      </c>
      <c r="DD24" s="59">
        <f t="shared" si="4"/>
        <v>84</v>
      </c>
      <c r="DE24" s="59">
        <f t="shared" si="4"/>
        <v>0</v>
      </c>
      <c r="DF24" s="59">
        <f t="shared" si="4"/>
        <v>0</v>
      </c>
      <c r="DG24" s="59">
        <f t="shared" si="4"/>
        <v>114</v>
      </c>
      <c r="DH24" s="59">
        <f t="shared" si="4"/>
        <v>143</v>
      </c>
      <c r="DI24" s="59">
        <f t="shared" si="4"/>
        <v>0</v>
      </c>
      <c r="DJ24" s="59">
        <f t="shared" si="4"/>
        <v>0</v>
      </c>
      <c r="DK24" s="59">
        <f t="shared" si="4"/>
        <v>257</v>
      </c>
      <c r="DL24" s="59">
        <f t="shared" si="4"/>
        <v>110</v>
      </c>
      <c r="DM24" s="59">
        <f t="shared" si="4"/>
        <v>44</v>
      </c>
      <c r="DN24" s="59">
        <f t="shared" si="4"/>
        <v>0</v>
      </c>
      <c r="DO24" s="59">
        <f t="shared" si="4"/>
        <v>0</v>
      </c>
      <c r="DP24" s="59">
        <f t="shared" si="4"/>
        <v>101</v>
      </c>
      <c r="DQ24" s="59">
        <f t="shared" si="4"/>
        <v>194</v>
      </c>
      <c r="DR24" s="59">
        <f t="shared" si="4"/>
        <v>5</v>
      </c>
      <c r="DS24" s="59">
        <f t="shared" si="4"/>
        <v>0</v>
      </c>
      <c r="DT24" s="59">
        <f t="shared" si="4"/>
        <v>211</v>
      </c>
      <c r="DU24" s="59">
        <f t="shared" si="4"/>
        <v>238</v>
      </c>
      <c r="DV24" s="59">
        <f t="shared" si="4"/>
        <v>5</v>
      </c>
      <c r="DW24" s="59">
        <f t="shared" si="4"/>
        <v>0</v>
      </c>
      <c r="DX24" s="59">
        <f t="shared" si="4"/>
        <v>454</v>
      </c>
      <c r="DY24" s="59">
        <f t="shared" si="4"/>
        <v>58</v>
      </c>
      <c r="DZ24" s="59">
        <f t="shared" si="4"/>
        <v>9</v>
      </c>
      <c r="EA24" s="59">
        <f t="shared" si="4"/>
        <v>0</v>
      </c>
      <c r="EB24" s="59">
        <f t="shared" si="4"/>
        <v>0</v>
      </c>
      <c r="EC24" s="59">
        <f t="shared" ref="EC24:FE24" si="5">SUM(EC2:EC23)</f>
        <v>54</v>
      </c>
      <c r="ED24" s="59">
        <f t="shared" si="5"/>
        <v>93</v>
      </c>
      <c r="EE24" s="59">
        <f t="shared" si="5"/>
        <v>4</v>
      </c>
      <c r="EF24" s="59">
        <f t="shared" si="5"/>
        <v>0</v>
      </c>
      <c r="EG24" s="59">
        <f t="shared" si="5"/>
        <v>112</v>
      </c>
      <c r="EH24" s="59">
        <f t="shared" si="5"/>
        <v>102</v>
      </c>
      <c r="EI24" s="59">
        <f t="shared" si="5"/>
        <v>4</v>
      </c>
      <c r="EJ24" s="59">
        <f t="shared" si="5"/>
        <v>0</v>
      </c>
      <c r="EK24" s="59">
        <f t="shared" si="5"/>
        <v>218</v>
      </c>
      <c r="EL24" s="59">
        <f t="shared" si="5"/>
        <v>641</v>
      </c>
      <c r="EM24" s="59">
        <f t="shared" si="5"/>
        <v>1297</v>
      </c>
      <c r="EN24" s="59">
        <f t="shared" si="5"/>
        <v>1938</v>
      </c>
      <c r="EO24" s="59">
        <f t="shared" si="5"/>
        <v>594</v>
      </c>
      <c r="EP24" s="59">
        <f t="shared" si="5"/>
        <v>1183</v>
      </c>
      <c r="EQ24" s="59">
        <f t="shared" si="5"/>
        <v>1777</v>
      </c>
      <c r="ER24" s="59">
        <f t="shared" si="5"/>
        <v>641</v>
      </c>
      <c r="ES24" s="59">
        <f t="shared" si="5"/>
        <v>1220</v>
      </c>
      <c r="ET24" s="59">
        <f t="shared" si="5"/>
        <v>1861</v>
      </c>
      <c r="EU24" s="59">
        <f t="shared" si="5"/>
        <v>563</v>
      </c>
      <c r="EV24" s="59">
        <f t="shared" si="5"/>
        <v>1042</v>
      </c>
      <c r="EW24" s="59">
        <f t="shared" si="5"/>
        <v>1605</v>
      </c>
      <c r="EX24" s="59">
        <f t="shared" si="5"/>
        <v>607</v>
      </c>
      <c r="EY24" s="59">
        <f t="shared" si="5"/>
        <v>628</v>
      </c>
      <c r="EZ24" s="59">
        <f t="shared" si="5"/>
        <v>1236</v>
      </c>
      <c r="FA24" s="59">
        <f t="shared" si="5"/>
        <v>558</v>
      </c>
      <c r="FB24" s="59">
        <f t="shared" si="5"/>
        <v>576</v>
      </c>
      <c r="FC24" s="59">
        <f t="shared" si="5"/>
        <v>1133</v>
      </c>
      <c r="FD24" s="59">
        <f t="shared" si="5"/>
        <v>2070</v>
      </c>
      <c r="FE24" s="59">
        <f t="shared" si="5"/>
        <v>1914</v>
      </c>
      <c r="FF24" s="406">
        <f t="shared" si="0"/>
        <v>0.91692466460268318</v>
      </c>
      <c r="FG24" s="406">
        <f t="shared" si="1"/>
        <v>0.92463768115942024</v>
      </c>
      <c r="FH24" s="406">
        <f t="shared" si="2"/>
        <v>0.93285263632266791</v>
      </c>
      <c r="FI24" s="407">
        <v>101</v>
      </c>
    </row>
    <row r="25" spans="1:165" ht="30.75" x14ac:dyDescent="0.3">
      <c r="A25" s="145" t="s">
        <v>953</v>
      </c>
      <c r="B25" s="47" t="s">
        <v>954</v>
      </c>
      <c r="C25" s="396" t="s">
        <v>22</v>
      </c>
      <c r="D25" s="145">
        <v>0</v>
      </c>
      <c r="E25" s="145">
        <v>17</v>
      </c>
      <c r="F25" s="145">
        <v>17</v>
      </c>
      <c r="G25" s="145">
        <v>17</v>
      </c>
      <c r="H25" s="145">
        <v>0</v>
      </c>
      <c r="I25" s="145">
        <v>9</v>
      </c>
      <c r="J25" s="145">
        <v>13</v>
      </c>
      <c r="K25" s="145">
        <v>0</v>
      </c>
      <c r="L25" s="145">
        <v>0</v>
      </c>
      <c r="M25" s="145">
        <v>0</v>
      </c>
      <c r="N25" s="145">
        <v>0</v>
      </c>
      <c r="O25" s="145">
        <v>0</v>
      </c>
      <c r="P25" s="145">
        <v>0</v>
      </c>
      <c r="Q25" s="145">
        <v>0</v>
      </c>
      <c r="R25" s="145">
        <v>0</v>
      </c>
      <c r="S25" s="145">
        <v>0</v>
      </c>
      <c r="T25" s="145">
        <v>0</v>
      </c>
      <c r="U25" s="145">
        <v>0</v>
      </c>
      <c r="V25" s="145">
        <v>0</v>
      </c>
      <c r="W25" s="145">
        <v>0</v>
      </c>
      <c r="X25" s="145">
        <v>0</v>
      </c>
      <c r="Y25" s="145">
        <v>0</v>
      </c>
      <c r="Z25" s="145">
        <v>0</v>
      </c>
      <c r="AA25" s="145">
        <v>0</v>
      </c>
      <c r="AB25" s="145">
        <v>0</v>
      </c>
      <c r="AC25" s="145">
        <v>0</v>
      </c>
      <c r="AD25" s="145">
        <v>0</v>
      </c>
      <c r="AE25" s="145">
        <v>0</v>
      </c>
      <c r="AF25" s="145">
        <v>0</v>
      </c>
      <c r="AG25" s="145">
        <v>0</v>
      </c>
      <c r="AH25" s="145">
        <v>0</v>
      </c>
      <c r="AI25" s="145">
        <v>0</v>
      </c>
      <c r="AJ25" s="145">
        <v>0</v>
      </c>
      <c r="AK25" s="145">
        <v>22</v>
      </c>
      <c r="AL25" s="145">
        <v>9</v>
      </c>
      <c r="AM25" s="145">
        <v>13</v>
      </c>
      <c r="AN25" s="145">
        <v>0</v>
      </c>
      <c r="AO25" s="145">
        <v>0</v>
      </c>
      <c r="AP25" s="145">
        <v>22</v>
      </c>
      <c r="AQ25" s="145">
        <v>0</v>
      </c>
      <c r="AR25" s="145">
        <v>0</v>
      </c>
      <c r="AS25" s="145">
        <v>0</v>
      </c>
      <c r="AT25" s="145">
        <v>0</v>
      </c>
      <c r="AU25" s="145">
        <v>0</v>
      </c>
      <c r="AV25" s="145">
        <v>0</v>
      </c>
      <c r="AW25" s="145">
        <v>0</v>
      </c>
      <c r="AX25" s="145">
        <v>0</v>
      </c>
      <c r="AY25" s="145">
        <v>0</v>
      </c>
      <c r="AZ25" s="145">
        <v>0</v>
      </c>
      <c r="BA25" s="145">
        <v>0</v>
      </c>
      <c r="BB25" s="145">
        <v>0</v>
      </c>
      <c r="BC25" s="145">
        <v>0</v>
      </c>
      <c r="BD25" s="145">
        <v>0</v>
      </c>
      <c r="BE25" s="145">
        <v>0</v>
      </c>
      <c r="BF25" s="145">
        <v>0</v>
      </c>
      <c r="BG25" s="145">
        <v>0</v>
      </c>
      <c r="BH25" s="145">
        <v>0</v>
      </c>
      <c r="BI25" s="145">
        <v>0</v>
      </c>
      <c r="BJ25" s="145">
        <v>0</v>
      </c>
      <c r="BK25" s="145">
        <v>0</v>
      </c>
      <c r="BL25" s="145">
        <v>0</v>
      </c>
      <c r="BM25" s="145">
        <v>0</v>
      </c>
      <c r="BN25" s="145">
        <v>0</v>
      </c>
      <c r="BO25" s="145">
        <v>0</v>
      </c>
      <c r="BP25" s="145">
        <v>0</v>
      </c>
      <c r="BQ25" s="145">
        <v>0</v>
      </c>
      <c r="BR25" s="145">
        <v>0</v>
      </c>
      <c r="BS25" s="145">
        <v>0</v>
      </c>
      <c r="BT25" s="145">
        <v>0</v>
      </c>
      <c r="BU25" s="145">
        <v>0</v>
      </c>
      <c r="BV25" s="145">
        <v>0</v>
      </c>
      <c r="BW25" s="145">
        <v>0</v>
      </c>
      <c r="BX25" s="145">
        <v>0</v>
      </c>
      <c r="BY25" s="145">
        <v>1</v>
      </c>
      <c r="BZ25" s="145">
        <v>3</v>
      </c>
      <c r="CA25" s="145">
        <v>0</v>
      </c>
      <c r="CB25" s="145">
        <v>0</v>
      </c>
      <c r="CC25" s="145">
        <v>0</v>
      </c>
      <c r="CD25" s="145">
        <v>0</v>
      </c>
      <c r="CE25" s="145">
        <v>0</v>
      </c>
      <c r="CF25" s="145">
        <v>0</v>
      </c>
      <c r="CG25" s="145">
        <v>1</v>
      </c>
      <c r="CH25" s="145">
        <v>3</v>
      </c>
      <c r="CI25" s="145">
        <v>0</v>
      </c>
      <c r="CJ25" s="145">
        <v>0</v>
      </c>
      <c r="CK25" s="145">
        <v>4</v>
      </c>
      <c r="CL25" s="145">
        <v>7</v>
      </c>
      <c r="CM25" s="145">
        <v>11</v>
      </c>
      <c r="CN25" s="145">
        <v>0</v>
      </c>
      <c r="CO25" s="145">
        <v>0</v>
      </c>
      <c r="CP25" s="145">
        <v>0</v>
      </c>
      <c r="CQ25" s="145">
        <v>0</v>
      </c>
      <c r="CR25" s="145">
        <v>0</v>
      </c>
      <c r="CS25" s="145">
        <v>0</v>
      </c>
      <c r="CT25" s="145">
        <v>7</v>
      </c>
      <c r="CU25" s="145">
        <v>11</v>
      </c>
      <c r="CV25" s="145">
        <v>0</v>
      </c>
      <c r="CW25" s="145">
        <v>0</v>
      </c>
      <c r="CX25" s="145">
        <v>18</v>
      </c>
      <c r="CY25" s="145">
        <v>0</v>
      </c>
      <c r="CZ25" s="145">
        <v>0</v>
      </c>
      <c r="DA25" s="145">
        <v>0</v>
      </c>
      <c r="DB25" s="145">
        <v>0</v>
      </c>
      <c r="DC25" s="145">
        <v>0</v>
      </c>
      <c r="DD25" s="145">
        <v>0</v>
      </c>
      <c r="DE25" s="145">
        <v>0</v>
      </c>
      <c r="DF25" s="145">
        <v>0</v>
      </c>
      <c r="DG25" s="145">
        <v>0</v>
      </c>
      <c r="DH25" s="145">
        <v>0</v>
      </c>
      <c r="DI25" s="145">
        <v>0</v>
      </c>
      <c r="DJ25" s="145">
        <v>0</v>
      </c>
      <c r="DK25" s="145">
        <v>0</v>
      </c>
      <c r="DL25" s="145">
        <v>9</v>
      </c>
      <c r="DM25" s="145">
        <v>13</v>
      </c>
      <c r="DN25" s="145">
        <v>0</v>
      </c>
      <c r="DO25" s="145">
        <v>0</v>
      </c>
      <c r="DP25" s="145">
        <v>0</v>
      </c>
      <c r="DQ25" s="145">
        <v>0</v>
      </c>
      <c r="DR25" s="145">
        <v>0</v>
      </c>
      <c r="DS25" s="145">
        <v>0</v>
      </c>
      <c r="DT25" s="145">
        <v>9</v>
      </c>
      <c r="DU25" s="145">
        <v>13</v>
      </c>
      <c r="DV25" s="145">
        <v>0</v>
      </c>
      <c r="DW25" s="145">
        <v>0</v>
      </c>
      <c r="DX25" s="145">
        <v>22</v>
      </c>
      <c r="DY25" s="145">
        <v>9</v>
      </c>
      <c r="DZ25" s="145">
        <v>13</v>
      </c>
      <c r="EA25" s="145">
        <v>0</v>
      </c>
      <c r="EB25" s="145">
        <v>0</v>
      </c>
      <c r="EC25" s="145">
        <v>0</v>
      </c>
      <c r="ED25" s="145">
        <v>0</v>
      </c>
      <c r="EE25" s="145">
        <v>0</v>
      </c>
      <c r="EF25" s="145">
        <v>0</v>
      </c>
      <c r="EG25" s="145">
        <v>9</v>
      </c>
      <c r="EH25" s="145">
        <v>13</v>
      </c>
      <c r="EI25" s="145">
        <v>0</v>
      </c>
      <c r="EJ25" s="145">
        <v>0</v>
      </c>
      <c r="EK25" s="145">
        <v>22</v>
      </c>
      <c r="EL25" s="145">
        <v>22</v>
      </c>
      <c r="EM25" s="145">
        <v>0</v>
      </c>
      <c r="EN25" s="145">
        <v>22</v>
      </c>
      <c r="EO25" s="145">
        <v>22</v>
      </c>
      <c r="EP25" s="145">
        <v>0</v>
      </c>
      <c r="EQ25" s="145">
        <v>22</v>
      </c>
      <c r="ER25" s="145">
        <v>22</v>
      </c>
      <c r="ES25" s="145">
        <v>0</v>
      </c>
      <c r="ET25" s="145">
        <v>22</v>
      </c>
      <c r="EU25" s="145">
        <v>22</v>
      </c>
      <c r="EV25" s="145">
        <v>0</v>
      </c>
      <c r="EW25" s="145">
        <v>22</v>
      </c>
      <c r="EX25" s="145">
        <v>0</v>
      </c>
      <c r="EY25" s="145">
        <v>0</v>
      </c>
      <c r="EZ25" s="145">
        <v>0</v>
      </c>
      <c r="FA25" s="145">
        <v>0</v>
      </c>
      <c r="FB25" s="145">
        <v>0</v>
      </c>
      <c r="FC25" s="145">
        <v>0</v>
      </c>
      <c r="FD25" s="145">
        <v>22</v>
      </c>
      <c r="FE25" s="145">
        <v>22</v>
      </c>
      <c r="FF25" s="397">
        <f t="shared" si="0"/>
        <v>1</v>
      </c>
      <c r="FG25" s="397">
        <f t="shared" si="1"/>
        <v>1</v>
      </c>
      <c r="FH25" s="397">
        <f t="shared" si="2"/>
        <v>1.2941176470588236</v>
      </c>
      <c r="FI25" s="398">
        <v>81.819999999999993</v>
      </c>
    </row>
    <row r="26" spans="1:165" ht="30.75" x14ac:dyDescent="0.3">
      <c r="A26" s="145" t="s">
        <v>961</v>
      </c>
      <c r="B26" s="47" t="s">
        <v>962</v>
      </c>
      <c r="C26" s="396" t="s">
        <v>38</v>
      </c>
      <c r="D26" s="145">
        <v>1</v>
      </c>
      <c r="E26" s="145">
        <v>31</v>
      </c>
      <c r="F26" s="145">
        <v>31</v>
      </c>
      <c r="G26" s="145">
        <v>16</v>
      </c>
      <c r="H26" s="145">
        <v>15</v>
      </c>
      <c r="I26" s="145">
        <v>1</v>
      </c>
      <c r="J26" s="145">
        <v>1</v>
      </c>
      <c r="K26" s="145">
        <v>0</v>
      </c>
      <c r="L26" s="145">
        <v>0</v>
      </c>
      <c r="M26" s="145">
        <v>5</v>
      </c>
      <c r="N26" s="145">
        <v>2</v>
      </c>
      <c r="O26" s="145">
        <v>0</v>
      </c>
      <c r="P26" s="145">
        <v>0</v>
      </c>
      <c r="Q26" s="145">
        <v>0</v>
      </c>
      <c r="R26" s="145">
        <v>1</v>
      </c>
      <c r="S26" s="145">
        <v>0</v>
      </c>
      <c r="T26" s="145">
        <v>0</v>
      </c>
      <c r="U26" s="145">
        <v>0</v>
      </c>
      <c r="V26" s="145">
        <v>0</v>
      </c>
      <c r="W26" s="145">
        <v>0</v>
      </c>
      <c r="X26" s="145">
        <v>0</v>
      </c>
      <c r="Y26" s="145">
        <v>0</v>
      </c>
      <c r="Z26" s="145">
        <v>0</v>
      </c>
      <c r="AA26" s="145">
        <v>0</v>
      </c>
      <c r="AB26" s="145">
        <v>0</v>
      </c>
      <c r="AC26" s="145">
        <v>0</v>
      </c>
      <c r="AD26" s="145">
        <v>0</v>
      </c>
      <c r="AE26" s="145">
        <v>0</v>
      </c>
      <c r="AF26" s="145">
        <v>0</v>
      </c>
      <c r="AG26" s="145">
        <v>0</v>
      </c>
      <c r="AH26" s="145">
        <v>0</v>
      </c>
      <c r="AI26" s="145">
        <v>0</v>
      </c>
      <c r="AJ26" s="145">
        <v>0</v>
      </c>
      <c r="AK26" s="145">
        <v>10</v>
      </c>
      <c r="AL26" s="145">
        <v>6</v>
      </c>
      <c r="AM26" s="145">
        <v>4</v>
      </c>
      <c r="AN26" s="145">
        <v>0</v>
      </c>
      <c r="AO26" s="145">
        <v>0</v>
      </c>
      <c r="AP26" s="145">
        <v>10</v>
      </c>
      <c r="AQ26" s="145">
        <v>0</v>
      </c>
      <c r="AR26" s="145">
        <v>0</v>
      </c>
      <c r="AS26" s="145">
        <v>0</v>
      </c>
      <c r="AT26" s="145">
        <v>0</v>
      </c>
      <c r="AU26" s="145">
        <v>7</v>
      </c>
      <c r="AV26" s="145">
        <v>1</v>
      </c>
      <c r="AW26" s="145">
        <v>0</v>
      </c>
      <c r="AX26" s="145">
        <v>0</v>
      </c>
      <c r="AY26" s="145">
        <v>2</v>
      </c>
      <c r="AZ26" s="145">
        <v>0</v>
      </c>
      <c r="BA26" s="145">
        <v>0</v>
      </c>
      <c r="BB26" s="145">
        <v>0</v>
      </c>
      <c r="BC26" s="145">
        <v>0</v>
      </c>
      <c r="BD26" s="145">
        <v>0</v>
      </c>
      <c r="BE26" s="145">
        <v>0</v>
      </c>
      <c r="BF26" s="145">
        <v>0</v>
      </c>
      <c r="BG26" s="145">
        <v>0</v>
      </c>
      <c r="BH26" s="145">
        <v>0</v>
      </c>
      <c r="BI26" s="145">
        <v>0</v>
      </c>
      <c r="BJ26" s="145">
        <v>0</v>
      </c>
      <c r="BK26" s="145">
        <v>0</v>
      </c>
      <c r="BL26" s="145">
        <v>0</v>
      </c>
      <c r="BM26" s="145">
        <v>0</v>
      </c>
      <c r="BN26" s="145">
        <v>0</v>
      </c>
      <c r="BO26" s="145">
        <v>0</v>
      </c>
      <c r="BP26" s="145">
        <v>0</v>
      </c>
      <c r="BQ26" s="145">
        <v>0</v>
      </c>
      <c r="BR26" s="145">
        <v>0</v>
      </c>
      <c r="BS26" s="145">
        <v>10</v>
      </c>
      <c r="BT26" s="145">
        <v>7</v>
      </c>
      <c r="BU26" s="145">
        <v>1</v>
      </c>
      <c r="BV26" s="145">
        <v>0</v>
      </c>
      <c r="BW26" s="145">
        <v>0</v>
      </c>
      <c r="BX26" s="145">
        <v>8</v>
      </c>
      <c r="BY26" s="145">
        <v>4</v>
      </c>
      <c r="BZ26" s="145">
        <v>3</v>
      </c>
      <c r="CA26" s="145">
        <v>0</v>
      </c>
      <c r="CB26" s="145">
        <v>0</v>
      </c>
      <c r="CC26" s="145">
        <v>7</v>
      </c>
      <c r="CD26" s="145">
        <v>1</v>
      </c>
      <c r="CE26" s="145">
        <v>0</v>
      </c>
      <c r="CF26" s="145">
        <v>0</v>
      </c>
      <c r="CG26" s="145">
        <v>11</v>
      </c>
      <c r="CH26" s="145">
        <v>4</v>
      </c>
      <c r="CI26" s="145">
        <v>0</v>
      </c>
      <c r="CJ26" s="145">
        <v>0</v>
      </c>
      <c r="CK26" s="145">
        <v>15</v>
      </c>
      <c r="CL26" s="145">
        <v>6</v>
      </c>
      <c r="CM26" s="145">
        <v>4</v>
      </c>
      <c r="CN26" s="145">
        <v>0</v>
      </c>
      <c r="CO26" s="145">
        <v>0</v>
      </c>
      <c r="CP26" s="145">
        <v>9</v>
      </c>
      <c r="CQ26" s="145">
        <v>1</v>
      </c>
      <c r="CR26" s="145">
        <v>0</v>
      </c>
      <c r="CS26" s="145">
        <v>0</v>
      </c>
      <c r="CT26" s="145">
        <v>15</v>
      </c>
      <c r="CU26" s="145">
        <v>5</v>
      </c>
      <c r="CV26" s="145">
        <v>0</v>
      </c>
      <c r="CW26" s="145">
        <v>0</v>
      </c>
      <c r="CX26" s="145">
        <v>20</v>
      </c>
      <c r="CY26" s="145">
        <v>0</v>
      </c>
      <c r="CZ26" s="145">
        <v>0</v>
      </c>
      <c r="DA26" s="145">
        <v>0</v>
      </c>
      <c r="DB26" s="145">
        <v>0</v>
      </c>
      <c r="DC26" s="145">
        <v>0</v>
      </c>
      <c r="DD26" s="145">
        <v>0</v>
      </c>
      <c r="DE26" s="145">
        <v>0</v>
      </c>
      <c r="DF26" s="145">
        <v>0</v>
      </c>
      <c r="DG26" s="145">
        <v>0</v>
      </c>
      <c r="DH26" s="145">
        <v>0</v>
      </c>
      <c r="DI26" s="145">
        <v>0</v>
      </c>
      <c r="DJ26" s="145">
        <v>0</v>
      </c>
      <c r="DK26" s="145">
        <v>0</v>
      </c>
      <c r="DL26" s="145">
        <v>1</v>
      </c>
      <c r="DM26" s="145">
        <v>2</v>
      </c>
      <c r="DN26" s="145">
        <v>0</v>
      </c>
      <c r="DO26" s="145">
        <v>0</v>
      </c>
      <c r="DP26" s="145">
        <v>4</v>
      </c>
      <c r="DQ26" s="145">
        <v>0</v>
      </c>
      <c r="DR26" s="145">
        <v>0</v>
      </c>
      <c r="DS26" s="145">
        <v>0</v>
      </c>
      <c r="DT26" s="145">
        <v>5</v>
      </c>
      <c r="DU26" s="145">
        <v>2</v>
      </c>
      <c r="DV26" s="145">
        <v>0</v>
      </c>
      <c r="DW26" s="145">
        <v>0</v>
      </c>
      <c r="DX26" s="145">
        <v>7</v>
      </c>
      <c r="DY26" s="145">
        <v>5</v>
      </c>
      <c r="DZ26" s="145">
        <v>1</v>
      </c>
      <c r="EA26" s="145">
        <v>0</v>
      </c>
      <c r="EB26" s="145">
        <v>0</v>
      </c>
      <c r="EC26" s="145">
        <v>0</v>
      </c>
      <c r="ED26" s="145">
        <v>0</v>
      </c>
      <c r="EE26" s="145">
        <v>0</v>
      </c>
      <c r="EF26" s="145">
        <v>0</v>
      </c>
      <c r="EG26" s="145">
        <v>5</v>
      </c>
      <c r="EH26" s="145">
        <v>1</v>
      </c>
      <c r="EI26" s="145">
        <v>0</v>
      </c>
      <c r="EJ26" s="145">
        <v>0</v>
      </c>
      <c r="EK26" s="145">
        <v>6</v>
      </c>
      <c r="EL26" s="145">
        <v>10</v>
      </c>
      <c r="EM26" s="145">
        <v>8</v>
      </c>
      <c r="EN26" s="145">
        <v>18</v>
      </c>
      <c r="EO26" s="145">
        <v>9</v>
      </c>
      <c r="EP26" s="145">
        <v>8</v>
      </c>
      <c r="EQ26" s="145">
        <v>17</v>
      </c>
      <c r="ER26" s="145">
        <v>10</v>
      </c>
      <c r="ES26" s="145">
        <v>8</v>
      </c>
      <c r="ET26" s="145">
        <v>18</v>
      </c>
      <c r="EU26" s="145">
        <v>9</v>
      </c>
      <c r="EV26" s="145">
        <v>8</v>
      </c>
      <c r="EW26" s="145">
        <v>17</v>
      </c>
      <c r="EX26" s="145">
        <v>32</v>
      </c>
      <c r="EY26" s="145">
        <v>0</v>
      </c>
      <c r="EZ26" s="145">
        <v>32</v>
      </c>
      <c r="FA26" s="145">
        <v>31</v>
      </c>
      <c r="FB26" s="145">
        <v>0</v>
      </c>
      <c r="FC26" s="145">
        <v>31</v>
      </c>
      <c r="FD26" s="145">
        <v>20</v>
      </c>
      <c r="FE26" s="145">
        <v>18</v>
      </c>
      <c r="FF26" s="397">
        <f t="shared" si="0"/>
        <v>0.94444444444444442</v>
      </c>
      <c r="FG26" s="397">
        <f t="shared" si="1"/>
        <v>0.9</v>
      </c>
      <c r="FH26" s="397">
        <f t="shared" si="2"/>
        <v>0.64516129032258063</v>
      </c>
      <c r="FI26" s="398">
        <v>100</v>
      </c>
    </row>
    <row r="27" spans="1:165" ht="45.75" x14ac:dyDescent="0.3">
      <c r="A27" s="145" t="s">
        <v>963</v>
      </c>
      <c r="B27" s="47" t="s">
        <v>964</v>
      </c>
      <c r="C27" s="396" t="s">
        <v>38</v>
      </c>
      <c r="D27" s="145">
        <v>1</v>
      </c>
      <c r="E27" s="145">
        <v>80</v>
      </c>
      <c r="F27" s="145">
        <v>80</v>
      </c>
      <c r="G27" s="145">
        <v>28</v>
      </c>
      <c r="H27" s="145">
        <v>52</v>
      </c>
      <c r="I27" s="145">
        <v>5</v>
      </c>
      <c r="J27" s="145">
        <v>3</v>
      </c>
      <c r="K27" s="145">
        <v>0</v>
      </c>
      <c r="L27" s="145">
        <v>0</v>
      </c>
      <c r="M27" s="145">
        <v>12</v>
      </c>
      <c r="N27" s="145">
        <v>7</v>
      </c>
      <c r="O27" s="145">
        <v>0</v>
      </c>
      <c r="P27" s="145">
        <v>0</v>
      </c>
      <c r="Q27" s="145">
        <v>1</v>
      </c>
      <c r="R27" s="145">
        <v>4</v>
      </c>
      <c r="S27" s="145">
        <v>0</v>
      </c>
      <c r="T27" s="145">
        <v>0</v>
      </c>
      <c r="U27" s="145">
        <v>0</v>
      </c>
      <c r="V27" s="145">
        <v>0</v>
      </c>
      <c r="W27" s="145">
        <v>0</v>
      </c>
      <c r="X27" s="145">
        <v>0</v>
      </c>
      <c r="Y27" s="145">
        <v>0</v>
      </c>
      <c r="Z27" s="145">
        <v>0</v>
      </c>
      <c r="AA27" s="145">
        <v>0</v>
      </c>
      <c r="AB27" s="145">
        <v>0</v>
      </c>
      <c r="AC27" s="145">
        <v>0</v>
      </c>
      <c r="AD27" s="145">
        <v>0</v>
      </c>
      <c r="AE27" s="145">
        <v>0</v>
      </c>
      <c r="AF27" s="145">
        <v>0</v>
      </c>
      <c r="AG27" s="145">
        <v>0</v>
      </c>
      <c r="AH27" s="145">
        <v>0</v>
      </c>
      <c r="AI27" s="145">
        <v>0</v>
      </c>
      <c r="AJ27" s="145">
        <v>0</v>
      </c>
      <c r="AK27" s="145">
        <v>32</v>
      </c>
      <c r="AL27" s="145">
        <v>18</v>
      </c>
      <c r="AM27" s="145">
        <v>12</v>
      </c>
      <c r="AN27" s="145">
        <v>0</v>
      </c>
      <c r="AO27" s="145">
        <v>0</v>
      </c>
      <c r="AP27" s="145">
        <v>30</v>
      </c>
      <c r="AQ27" s="145">
        <v>0</v>
      </c>
      <c r="AR27" s="145">
        <v>1</v>
      </c>
      <c r="AS27" s="145">
        <v>0</v>
      </c>
      <c r="AT27" s="145">
        <v>0</v>
      </c>
      <c r="AU27" s="145">
        <v>14</v>
      </c>
      <c r="AV27" s="145">
        <v>5</v>
      </c>
      <c r="AW27" s="145">
        <v>0</v>
      </c>
      <c r="AX27" s="145">
        <v>0</v>
      </c>
      <c r="AY27" s="145">
        <v>0</v>
      </c>
      <c r="AZ27" s="145">
        <v>4</v>
      </c>
      <c r="BA27" s="145">
        <v>0</v>
      </c>
      <c r="BB27" s="145">
        <v>0</v>
      </c>
      <c r="BC27" s="145">
        <v>0</v>
      </c>
      <c r="BD27" s="145">
        <v>1</v>
      </c>
      <c r="BE27" s="145">
        <v>0</v>
      </c>
      <c r="BF27" s="145">
        <v>0</v>
      </c>
      <c r="BG27" s="145">
        <v>0</v>
      </c>
      <c r="BH27" s="145">
        <v>0</v>
      </c>
      <c r="BI27" s="145">
        <v>0</v>
      </c>
      <c r="BJ27" s="145">
        <v>0</v>
      </c>
      <c r="BK27" s="145">
        <v>0</v>
      </c>
      <c r="BL27" s="145">
        <v>0</v>
      </c>
      <c r="BM27" s="145">
        <v>0</v>
      </c>
      <c r="BN27" s="145">
        <v>0</v>
      </c>
      <c r="BO27" s="145">
        <v>0</v>
      </c>
      <c r="BP27" s="145">
        <v>0</v>
      </c>
      <c r="BQ27" s="145">
        <v>0</v>
      </c>
      <c r="BR27" s="145">
        <v>0</v>
      </c>
      <c r="BS27" s="145">
        <v>25</v>
      </c>
      <c r="BT27" s="145">
        <v>8</v>
      </c>
      <c r="BU27" s="145">
        <v>7</v>
      </c>
      <c r="BV27" s="145">
        <v>0</v>
      </c>
      <c r="BW27" s="145">
        <v>0</v>
      </c>
      <c r="BX27" s="145">
        <v>15</v>
      </c>
      <c r="BY27" s="145">
        <v>6</v>
      </c>
      <c r="BZ27" s="145">
        <v>4</v>
      </c>
      <c r="CA27" s="145">
        <v>0</v>
      </c>
      <c r="CB27" s="145">
        <v>0</v>
      </c>
      <c r="CC27" s="145">
        <v>12</v>
      </c>
      <c r="CD27" s="145">
        <v>5</v>
      </c>
      <c r="CE27" s="145">
        <v>0</v>
      </c>
      <c r="CF27" s="145">
        <v>0</v>
      </c>
      <c r="CG27" s="145">
        <v>18</v>
      </c>
      <c r="CH27" s="145">
        <v>9</v>
      </c>
      <c r="CI27" s="145">
        <v>0</v>
      </c>
      <c r="CJ27" s="145">
        <v>0</v>
      </c>
      <c r="CK27" s="145">
        <v>27</v>
      </c>
      <c r="CL27" s="145">
        <v>15</v>
      </c>
      <c r="CM27" s="145">
        <v>8</v>
      </c>
      <c r="CN27" s="145">
        <v>0</v>
      </c>
      <c r="CO27" s="145">
        <v>0</v>
      </c>
      <c r="CP27" s="145">
        <v>14</v>
      </c>
      <c r="CQ27" s="145">
        <v>11</v>
      </c>
      <c r="CR27" s="145">
        <v>0</v>
      </c>
      <c r="CS27" s="145">
        <v>0</v>
      </c>
      <c r="CT27" s="145">
        <v>29</v>
      </c>
      <c r="CU27" s="145">
        <v>19</v>
      </c>
      <c r="CV27" s="145">
        <v>0</v>
      </c>
      <c r="CW27" s="145">
        <v>0</v>
      </c>
      <c r="CX27" s="145">
        <v>48</v>
      </c>
      <c r="CY27" s="145">
        <v>3</v>
      </c>
      <c r="CZ27" s="145">
        <v>1</v>
      </c>
      <c r="DA27" s="145">
        <v>0</v>
      </c>
      <c r="DB27" s="145">
        <v>0</v>
      </c>
      <c r="DC27" s="145">
        <v>0</v>
      </c>
      <c r="DD27" s="145">
        <v>0</v>
      </c>
      <c r="DE27" s="145">
        <v>0</v>
      </c>
      <c r="DF27" s="145">
        <v>0</v>
      </c>
      <c r="DG27" s="145">
        <v>3</v>
      </c>
      <c r="DH27" s="145">
        <v>1</v>
      </c>
      <c r="DI27" s="145">
        <v>0</v>
      </c>
      <c r="DJ27" s="145">
        <v>0</v>
      </c>
      <c r="DK27" s="145">
        <v>4</v>
      </c>
      <c r="DL27" s="145">
        <v>0</v>
      </c>
      <c r="DM27" s="145">
        <v>0</v>
      </c>
      <c r="DN27" s="145">
        <v>0</v>
      </c>
      <c r="DO27" s="145">
        <v>0</v>
      </c>
      <c r="DP27" s="145">
        <v>0</v>
      </c>
      <c r="DQ27" s="145">
        <v>0</v>
      </c>
      <c r="DR27" s="145">
        <v>0</v>
      </c>
      <c r="DS27" s="145">
        <v>0</v>
      </c>
      <c r="DT27" s="145">
        <v>0</v>
      </c>
      <c r="DU27" s="145">
        <v>0</v>
      </c>
      <c r="DV27" s="145">
        <v>0</v>
      </c>
      <c r="DW27" s="145">
        <v>0</v>
      </c>
      <c r="DX27" s="145">
        <v>0</v>
      </c>
      <c r="DY27" s="145">
        <v>1</v>
      </c>
      <c r="DZ27" s="145">
        <v>0</v>
      </c>
      <c r="EA27" s="145">
        <v>0</v>
      </c>
      <c r="EB27" s="145">
        <v>0</v>
      </c>
      <c r="EC27" s="145">
        <v>0</v>
      </c>
      <c r="ED27" s="145">
        <v>1</v>
      </c>
      <c r="EE27" s="145">
        <v>0</v>
      </c>
      <c r="EF27" s="145">
        <v>0</v>
      </c>
      <c r="EG27" s="145">
        <v>1</v>
      </c>
      <c r="EH27" s="145">
        <v>1</v>
      </c>
      <c r="EI27" s="145">
        <v>0</v>
      </c>
      <c r="EJ27" s="145">
        <v>0</v>
      </c>
      <c r="EK27" s="145">
        <v>2</v>
      </c>
      <c r="EL27" s="145">
        <v>30</v>
      </c>
      <c r="EM27" s="145">
        <v>15</v>
      </c>
      <c r="EN27" s="145">
        <v>45</v>
      </c>
      <c r="EO27" s="145">
        <v>29</v>
      </c>
      <c r="EP27" s="145">
        <v>15</v>
      </c>
      <c r="EQ27" s="145">
        <v>44</v>
      </c>
      <c r="ER27" s="145">
        <v>30</v>
      </c>
      <c r="ES27" s="145">
        <v>15</v>
      </c>
      <c r="ET27" s="145">
        <v>45</v>
      </c>
      <c r="EU27" s="145">
        <v>29</v>
      </c>
      <c r="EV27" s="145">
        <v>15</v>
      </c>
      <c r="EW27" s="145">
        <v>44</v>
      </c>
      <c r="EX27" s="145">
        <v>76</v>
      </c>
      <c r="EY27" s="145">
        <v>134</v>
      </c>
      <c r="EZ27" s="145">
        <v>210</v>
      </c>
      <c r="FA27" s="145">
        <v>74</v>
      </c>
      <c r="FB27" s="145">
        <v>116</v>
      </c>
      <c r="FC27" s="145">
        <v>190</v>
      </c>
      <c r="FD27" s="145">
        <v>57</v>
      </c>
      <c r="FE27" s="145">
        <v>45</v>
      </c>
      <c r="FF27" s="397">
        <f t="shared" si="0"/>
        <v>0.97777777777777775</v>
      </c>
      <c r="FG27" s="397">
        <f t="shared" si="1"/>
        <v>0.78947368421052633</v>
      </c>
      <c r="FH27" s="397">
        <f t="shared" si="2"/>
        <v>0.71250000000000002</v>
      </c>
      <c r="FI27" s="398">
        <v>84.21</v>
      </c>
    </row>
    <row r="28" spans="1:165" ht="30.75" x14ac:dyDescent="0.3">
      <c r="A28" s="145" t="s">
        <v>965</v>
      </c>
      <c r="B28" s="47" t="s">
        <v>966</v>
      </c>
      <c r="C28" s="396" t="s">
        <v>22</v>
      </c>
      <c r="D28" s="145">
        <v>0</v>
      </c>
      <c r="E28" s="145">
        <v>60</v>
      </c>
      <c r="F28" s="145">
        <v>60</v>
      </c>
      <c r="G28" s="145">
        <v>0</v>
      </c>
      <c r="H28" s="145">
        <v>60</v>
      </c>
      <c r="I28" s="145">
        <v>0</v>
      </c>
      <c r="J28" s="145">
        <v>0</v>
      </c>
      <c r="K28" s="145">
        <v>0</v>
      </c>
      <c r="L28" s="145">
        <v>0</v>
      </c>
      <c r="M28" s="145">
        <v>0</v>
      </c>
      <c r="N28" s="145">
        <v>0</v>
      </c>
      <c r="O28" s="145">
        <v>0</v>
      </c>
      <c r="P28" s="145">
        <v>0</v>
      </c>
      <c r="Q28" s="145">
        <v>0</v>
      </c>
      <c r="R28" s="145">
        <v>0</v>
      </c>
      <c r="S28" s="145">
        <v>0</v>
      </c>
      <c r="T28" s="145">
        <v>0</v>
      </c>
      <c r="U28" s="145">
        <v>0</v>
      </c>
      <c r="V28" s="145">
        <v>0</v>
      </c>
      <c r="W28" s="145">
        <v>0</v>
      </c>
      <c r="X28" s="145">
        <v>0</v>
      </c>
      <c r="Y28" s="145">
        <v>0</v>
      </c>
      <c r="Z28" s="145">
        <v>0</v>
      </c>
      <c r="AA28" s="145">
        <v>0</v>
      </c>
      <c r="AB28" s="145">
        <v>0</v>
      </c>
      <c r="AC28" s="145">
        <v>0</v>
      </c>
      <c r="AD28" s="145">
        <v>0</v>
      </c>
      <c r="AE28" s="145">
        <v>0</v>
      </c>
      <c r="AF28" s="145">
        <v>0</v>
      </c>
      <c r="AG28" s="145">
        <v>0</v>
      </c>
      <c r="AH28" s="145">
        <v>0</v>
      </c>
      <c r="AI28" s="145">
        <v>0</v>
      </c>
      <c r="AJ28" s="145">
        <v>0</v>
      </c>
      <c r="AK28" s="145">
        <v>0</v>
      </c>
      <c r="AL28" s="145">
        <v>0</v>
      </c>
      <c r="AM28" s="145">
        <v>0</v>
      </c>
      <c r="AN28" s="145">
        <v>0</v>
      </c>
      <c r="AO28" s="145">
        <v>0</v>
      </c>
      <c r="AP28" s="145">
        <v>0</v>
      </c>
      <c r="AQ28" s="145">
        <v>12</v>
      </c>
      <c r="AR28" s="145">
        <v>20</v>
      </c>
      <c r="AS28" s="145">
        <v>0</v>
      </c>
      <c r="AT28" s="145">
        <v>0</v>
      </c>
      <c r="AU28" s="145">
        <v>13</v>
      </c>
      <c r="AV28" s="145">
        <v>10</v>
      </c>
      <c r="AW28" s="145">
        <v>0</v>
      </c>
      <c r="AX28" s="145">
        <v>0</v>
      </c>
      <c r="AY28" s="145">
        <v>1</v>
      </c>
      <c r="AZ28" s="145">
        <v>0</v>
      </c>
      <c r="BA28" s="145">
        <v>0</v>
      </c>
      <c r="BB28" s="145">
        <v>0</v>
      </c>
      <c r="BC28" s="145">
        <v>0</v>
      </c>
      <c r="BD28" s="145">
        <v>0</v>
      </c>
      <c r="BE28" s="145">
        <v>0</v>
      </c>
      <c r="BF28" s="145">
        <v>0</v>
      </c>
      <c r="BG28" s="145">
        <v>0</v>
      </c>
      <c r="BH28" s="145">
        <v>0</v>
      </c>
      <c r="BI28" s="145">
        <v>0</v>
      </c>
      <c r="BJ28" s="145">
        <v>0</v>
      </c>
      <c r="BK28" s="145">
        <v>0</v>
      </c>
      <c r="BL28" s="145">
        <v>0</v>
      </c>
      <c r="BM28" s="145">
        <v>0</v>
      </c>
      <c r="BN28" s="145">
        <v>0</v>
      </c>
      <c r="BO28" s="145">
        <v>0</v>
      </c>
      <c r="BP28" s="145">
        <v>0</v>
      </c>
      <c r="BQ28" s="145">
        <v>0</v>
      </c>
      <c r="BR28" s="145">
        <v>0</v>
      </c>
      <c r="BS28" s="145">
        <v>56</v>
      </c>
      <c r="BT28" s="145">
        <v>26</v>
      </c>
      <c r="BU28" s="145">
        <v>30</v>
      </c>
      <c r="BV28" s="145">
        <v>0</v>
      </c>
      <c r="BW28" s="145">
        <v>0</v>
      </c>
      <c r="BX28" s="145">
        <v>56</v>
      </c>
      <c r="BY28" s="145">
        <v>0</v>
      </c>
      <c r="BZ28" s="145">
        <v>0</v>
      </c>
      <c r="CA28" s="145">
        <v>0</v>
      </c>
      <c r="CB28" s="145">
        <v>0</v>
      </c>
      <c r="CC28" s="145">
        <v>16</v>
      </c>
      <c r="CD28" s="145">
        <v>6</v>
      </c>
      <c r="CE28" s="145">
        <v>0</v>
      </c>
      <c r="CF28" s="145">
        <v>0</v>
      </c>
      <c r="CG28" s="145">
        <v>16</v>
      </c>
      <c r="CH28" s="145">
        <v>6</v>
      </c>
      <c r="CI28" s="145">
        <v>0</v>
      </c>
      <c r="CJ28" s="145">
        <v>0</v>
      </c>
      <c r="CK28" s="145">
        <v>22</v>
      </c>
      <c r="CL28" s="145">
        <v>0</v>
      </c>
      <c r="CM28" s="145">
        <v>0</v>
      </c>
      <c r="CN28" s="145">
        <v>0</v>
      </c>
      <c r="CO28" s="145">
        <v>0</v>
      </c>
      <c r="CP28" s="145">
        <v>21</v>
      </c>
      <c r="CQ28" s="145">
        <v>14</v>
      </c>
      <c r="CR28" s="145">
        <v>0</v>
      </c>
      <c r="CS28" s="145">
        <v>0</v>
      </c>
      <c r="CT28" s="145">
        <v>21</v>
      </c>
      <c r="CU28" s="145">
        <v>14</v>
      </c>
      <c r="CV28" s="145">
        <v>0</v>
      </c>
      <c r="CW28" s="145">
        <v>0</v>
      </c>
      <c r="CX28" s="145">
        <v>35</v>
      </c>
      <c r="CY28" s="145">
        <v>0</v>
      </c>
      <c r="CZ28" s="145">
        <v>0</v>
      </c>
      <c r="DA28" s="145">
        <v>0</v>
      </c>
      <c r="DB28" s="145">
        <v>0</v>
      </c>
      <c r="DC28" s="145">
        <v>0</v>
      </c>
      <c r="DD28" s="145">
        <v>0</v>
      </c>
      <c r="DE28" s="145">
        <v>0</v>
      </c>
      <c r="DF28" s="145">
        <v>0</v>
      </c>
      <c r="DG28" s="145">
        <v>0</v>
      </c>
      <c r="DH28" s="145">
        <v>0</v>
      </c>
      <c r="DI28" s="145">
        <v>0</v>
      </c>
      <c r="DJ28" s="145">
        <v>0</v>
      </c>
      <c r="DK28" s="145">
        <v>0</v>
      </c>
      <c r="DL28" s="145">
        <v>0</v>
      </c>
      <c r="DM28" s="145">
        <v>0</v>
      </c>
      <c r="DN28" s="145">
        <v>0</v>
      </c>
      <c r="DO28" s="145">
        <v>0</v>
      </c>
      <c r="DP28" s="145">
        <v>3</v>
      </c>
      <c r="DQ28" s="145">
        <v>7</v>
      </c>
      <c r="DR28" s="145">
        <v>3</v>
      </c>
      <c r="DS28" s="145">
        <v>0</v>
      </c>
      <c r="DT28" s="145">
        <v>3</v>
      </c>
      <c r="DU28" s="145">
        <v>7</v>
      </c>
      <c r="DV28" s="145">
        <v>3</v>
      </c>
      <c r="DW28" s="145">
        <v>0</v>
      </c>
      <c r="DX28" s="145">
        <v>13</v>
      </c>
      <c r="DY28" s="145">
        <v>0</v>
      </c>
      <c r="DZ28" s="145">
        <v>0</v>
      </c>
      <c r="EA28" s="145">
        <v>0</v>
      </c>
      <c r="EB28" s="145">
        <v>0</v>
      </c>
      <c r="EC28" s="145">
        <v>0</v>
      </c>
      <c r="ED28" s="145">
        <v>0</v>
      </c>
      <c r="EE28" s="145">
        <v>0</v>
      </c>
      <c r="EF28" s="145">
        <v>0</v>
      </c>
      <c r="EG28" s="145">
        <v>0</v>
      </c>
      <c r="EH28" s="145">
        <v>0</v>
      </c>
      <c r="EI28" s="145">
        <v>0</v>
      </c>
      <c r="EJ28" s="145">
        <v>0</v>
      </c>
      <c r="EK28" s="145">
        <v>0</v>
      </c>
      <c r="EL28" s="145">
        <v>0</v>
      </c>
      <c r="EM28" s="145">
        <v>56</v>
      </c>
      <c r="EN28" s="145">
        <v>56</v>
      </c>
      <c r="EO28" s="145">
        <v>0</v>
      </c>
      <c r="EP28" s="145">
        <v>56</v>
      </c>
      <c r="EQ28" s="145">
        <v>56</v>
      </c>
      <c r="ER28" s="145">
        <v>0</v>
      </c>
      <c r="ES28" s="145">
        <v>56</v>
      </c>
      <c r="ET28" s="145">
        <v>56</v>
      </c>
      <c r="EU28" s="145">
        <v>0</v>
      </c>
      <c r="EV28" s="145">
        <v>56</v>
      </c>
      <c r="EW28" s="145">
        <v>56</v>
      </c>
      <c r="EX28" s="145">
        <v>0</v>
      </c>
      <c r="EY28" s="145">
        <v>0</v>
      </c>
      <c r="EZ28" s="145">
        <v>0</v>
      </c>
      <c r="FA28" s="145">
        <v>0</v>
      </c>
      <c r="FB28" s="145">
        <v>0</v>
      </c>
      <c r="FC28" s="145">
        <v>0</v>
      </c>
      <c r="FD28" s="145">
        <v>56</v>
      </c>
      <c r="FE28" s="145">
        <v>56</v>
      </c>
      <c r="FF28" s="397">
        <f t="shared" si="0"/>
        <v>1</v>
      </c>
      <c r="FG28" s="397">
        <f t="shared" si="1"/>
        <v>1</v>
      </c>
      <c r="FH28" s="397">
        <f t="shared" si="2"/>
        <v>0.93333333333333335</v>
      </c>
      <c r="FI28" s="398">
        <v>62.5</v>
      </c>
    </row>
    <row r="29" spans="1:165" ht="45.75" x14ac:dyDescent="0.3">
      <c r="A29" s="145" t="s">
        <v>967</v>
      </c>
      <c r="B29" s="47" t="s">
        <v>968</v>
      </c>
      <c r="C29" s="396" t="s">
        <v>38</v>
      </c>
      <c r="D29" s="145">
        <v>0</v>
      </c>
      <c r="E29" s="145">
        <v>191</v>
      </c>
      <c r="F29" s="145">
        <v>191</v>
      </c>
      <c r="G29" s="145">
        <v>49</v>
      </c>
      <c r="H29" s="145">
        <v>142</v>
      </c>
      <c r="I29" s="145">
        <v>20</v>
      </c>
      <c r="J29" s="145">
        <v>5</v>
      </c>
      <c r="K29" s="145">
        <v>0</v>
      </c>
      <c r="L29" s="145">
        <v>0</v>
      </c>
      <c r="M29" s="145">
        <v>19</v>
      </c>
      <c r="N29" s="145">
        <v>5</v>
      </c>
      <c r="O29" s="145">
        <v>0</v>
      </c>
      <c r="P29" s="145">
        <v>0</v>
      </c>
      <c r="Q29" s="145">
        <v>1</v>
      </c>
      <c r="R29" s="145">
        <v>0</v>
      </c>
      <c r="S29" s="145">
        <v>0</v>
      </c>
      <c r="T29" s="145">
        <v>0</v>
      </c>
      <c r="U29" s="145">
        <v>0</v>
      </c>
      <c r="V29" s="145">
        <v>0</v>
      </c>
      <c r="W29" s="145">
        <v>0</v>
      </c>
      <c r="X29" s="145">
        <v>0</v>
      </c>
      <c r="Y29" s="145">
        <v>0</v>
      </c>
      <c r="Z29" s="145">
        <v>0</v>
      </c>
      <c r="AA29" s="145">
        <v>0</v>
      </c>
      <c r="AB29" s="145">
        <v>0</v>
      </c>
      <c r="AC29" s="145">
        <v>0</v>
      </c>
      <c r="AD29" s="145">
        <v>0</v>
      </c>
      <c r="AE29" s="145">
        <v>0</v>
      </c>
      <c r="AF29" s="145">
        <v>0</v>
      </c>
      <c r="AG29" s="145">
        <v>0</v>
      </c>
      <c r="AH29" s="145">
        <v>0</v>
      </c>
      <c r="AI29" s="145">
        <v>0</v>
      </c>
      <c r="AJ29" s="145">
        <v>0</v>
      </c>
      <c r="AK29" s="145">
        <v>50</v>
      </c>
      <c r="AL29" s="145">
        <v>33</v>
      </c>
      <c r="AM29" s="145">
        <v>10</v>
      </c>
      <c r="AN29" s="145">
        <v>0</v>
      </c>
      <c r="AO29" s="145">
        <v>0</v>
      </c>
      <c r="AP29" s="145">
        <v>43</v>
      </c>
      <c r="AQ29" s="145">
        <v>5</v>
      </c>
      <c r="AR29" s="145">
        <v>8</v>
      </c>
      <c r="AS29" s="145">
        <v>0</v>
      </c>
      <c r="AT29" s="145">
        <v>0</v>
      </c>
      <c r="AU29" s="145">
        <v>15</v>
      </c>
      <c r="AV29" s="145">
        <v>39</v>
      </c>
      <c r="AW29" s="145">
        <v>0</v>
      </c>
      <c r="AX29" s="145">
        <v>0</v>
      </c>
      <c r="AY29" s="145">
        <v>5</v>
      </c>
      <c r="AZ29" s="145">
        <v>6</v>
      </c>
      <c r="BA29" s="145">
        <v>0</v>
      </c>
      <c r="BB29" s="145">
        <v>0</v>
      </c>
      <c r="BC29" s="145">
        <v>0</v>
      </c>
      <c r="BD29" s="145">
        <v>9</v>
      </c>
      <c r="BE29" s="145">
        <v>0</v>
      </c>
      <c r="BF29" s="145">
        <v>0</v>
      </c>
      <c r="BG29" s="145">
        <v>1</v>
      </c>
      <c r="BH29" s="145">
        <v>2</v>
      </c>
      <c r="BI29" s="145">
        <v>0</v>
      </c>
      <c r="BJ29" s="145">
        <v>0</v>
      </c>
      <c r="BK29" s="145">
        <v>0</v>
      </c>
      <c r="BL29" s="145">
        <v>0</v>
      </c>
      <c r="BM29" s="145">
        <v>0</v>
      </c>
      <c r="BN29" s="145">
        <v>0</v>
      </c>
      <c r="BO29" s="145">
        <v>2</v>
      </c>
      <c r="BP29" s="145">
        <v>0</v>
      </c>
      <c r="BQ29" s="145">
        <v>0</v>
      </c>
      <c r="BR29" s="145">
        <v>0</v>
      </c>
      <c r="BS29" s="145">
        <v>92</v>
      </c>
      <c r="BT29" s="145">
        <v>18</v>
      </c>
      <c r="BU29" s="145">
        <v>50</v>
      </c>
      <c r="BV29" s="145">
        <v>0</v>
      </c>
      <c r="BW29" s="145">
        <v>0</v>
      </c>
      <c r="BX29" s="145">
        <v>68</v>
      </c>
      <c r="BY29" s="145">
        <v>20</v>
      </c>
      <c r="BZ29" s="145">
        <v>4</v>
      </c>
      <c r="CA29" s="145">
        <v>0</v>
      </c>
      <c r="CB29" s="145">
        <v>0</v>
      </c>
      <c r="CC29" s="145">
        <v>11</v>
      </c>
      <c r="CD29" s="145">
        <v>10</v>
      </c>
      <c r="CE29" s="145">
        <v>0</v>
      </c>
      <c r="CF29" s="145">
        <v>0</v>
      </c>
      <c r="CG29" s="145">
        <v>31</v>
      </c>
      <c r="CH29" s="145">
        <v>14</v>
      </c>
      <c r="CI29" s="145">
        <v>0</v>
      </c>
      <c r="CJ29" s="145">
        <v>0</v>
      </c>
      <c r="CK29" s="145">
        <v>45</v>
      </c>
      <c r="CL29" s="145">
        <v>22</v>
      </c>
      <c r="CM29" s="145">
        <v>8</v>
      </c>
      <c r="CN29" s="145">
        <v>0</v>
      </c>
      <c r="CO29" s="145">
        <v>0</v>
      </c>
      <c r="CP29" s="145">
        <v>21</v>
      </c>
      <c r="CQ29" s="145">
        <v>51</v>
      </c>
      <c r="CR29" s="145">
        <v>0</v>
      </c>
      <c r="CS29" s="145">
        <v>0</v>
      </c>
      <c r="CT29" s="145">
        <v>43</v>
      </c>
      <c r="CU29" s="145">
        <v>59</v>
      </c>
      <c r="CV29" s="145">
        <v>0</v>
      </c>
      <c r="CW29" s="145">
        <v>0</v>
      </c>
      <c r="CX29" s="145">
        <v>102</v>
      </c>
      <c r="CY29" s="145">
        <v>0</v>
      </c>
      <c r="CZ29" s="145">
        <v>9</v>
      </c>
      <c r="DA29" s="145">
        <v>0</v>
      </c>
      <c r="DB29" s="145">
        <v>0</v>
      </c>
      <c r="DC29" s="145">
        <v>0</v>
      </c>
      <c r="DD29" s="145">
        <v>0</v>
      </c>
      <c r="DE29" s="145">
        <v>0</v>
      </c>
      <c r="DF29" s="145">
        <v>0</v>
      </c>
      <c r="DG29" s="145">
        <v>0</v>
      </c>
      <c r="DH29" s="145">
        <v>9</v>
      </c>
      <c r="DI29" s="145">
        <v>0</v>
      </c>
      <c r="DJ29" s="145">
        <v>0</v>
      </c>
      <c r="DK29" s="145">
        <v>9</v>
      </c>
      <c r="DL29" s="145">
        <v>20</v>
      </c>
      <c r="DM29" s="145">
        <v>5</v>
      </c>
      <c r="DN29" s="145">
        <v>0</v>
      </c>
      <c r="DO29" s="145">
        <v>0</v>
      </c>
      <c r="DP29" s="145">
        <v>3</v>
      </c>
      <c r="DQ29" s="145">
        <v>8</v>
      </c>
      <c r="DR29" s="145">
        <v>0</v>
      </c>
      <c r="DS29" s="145">
        <v>0</v>
      </c>
      <c r="DT29" s="145">
        <v>23</v>
      </c>
      <c r="DU29" s="145">
        <v>13</v>
      </c>
      <c r="DV29" s="145">
        <v>0</v>
      </c>
      <c r="DW29" s="145">
        <v>0</v>
      </c>
      <c r="DX29" s="145">
        <v>36</v>
      </c>
      <c r="DY29" s="145">
        <v>7</v>
      </c>
      <c r="DZ29" s="145">
        <v>2</v>
      </c>
      <c r="EA29" s="145">
        <v>0</v>
      </c>
      <c r="EB29" s="145">
        <v>0</v>
      </c>
      <c r="EC29" s="145">
        <v>0</v>
      </c>
      <c r="ED29" s="145">
        <v>0</v>
      </c>
      <c r="EE29" s="145">
        <v>0</v>
      </c>
      <c r="EF29" s="145">
        <v>0</v>
      </c>
      <c r="EG29" s="145">
        <v>7</v>
      </c>
      <c r="EH29" s="145">
        <v>2</v>
      </c>
      <c r="EI29" s="145">
        <v>0</v>
      </c>
      <c r="EJ29" s="145">
        <v>0</v>
      </c>
      <c r="EK29" s="145">
        <v>9</v>
      </c>
      <c r="EL29" s="145">
        <v>43</v>
      </c>
      <c r="EM29" s="145">
        <v>68</v>
      </c>
      <c r="EN29" s="145">
        <v>111</v>
      </c>
      <c r="EO29" s="145">
        <v>42</v>
      </c>
      <c r="EP29" s="145">
        <v>68</v>
      </c>
      <c r="EQ29" s="145">
        <v>110</v>
      </c>
      <c r="ER29" s="145">
        <v>43</v>
      </c>
      <c r="ES29" s="145">
        <v>68</v>
      </c>
      <c r="ET29" s="145">
        <v>111</v>
      </c>
      <c r="EU29" s="145">
        <v>41</v>
      </c>
      <c r="EV29" s="145">
        <v>68</v>
      </c>
      <c r="EW29" s="145">
        <v>109</v>
      </c>
      <c r="EX29" s="145">
        <v>0</v>
      </c>
      <c r="EY29" s="145">
        <v>0</v>
      </c>
      <c r="EZ29" s="145">
        <v>0</v>
      </c>
      <c r="FA29" s="145">
        <v>0</v>
      </c>
      <c r="FB29" s="145">
        <v>0</v>
      </c>
      <c r="FC29" s="145">
        <v>0</v>
      </c>
      <c r="FD29" s="145">
        <v>142</v>
      </c>
      <c r="FE29" s="145">
        <v>111</v>
      </c>
      <c r="FF29" s="397">
        <f t="shared" si="0"/>
        <v>0.99099099099099097</v>
      </c>
      <c r="FG29" s="397">
        <f t="shared" si="1"/>
        <v>0.78169014084507038</v>
      </c>
      <c r="FH29" s="397">
        <f t="shared" si="2"/>
        <v>0.74345549738219896</v>
      </c>
      <c r="FI29" s="398">
        <v>71.83</v>
      </c>
    </row>
    <row r="30" spans="1:165" ht="45.75" x14ac:dyDescent="0.3">
      <c r="A30" s="145" t="s">
        <v>971</v>
      </c>
      <c r="B30" s="47" t="s">
        <v>972</v>
      </c>
      <c r="C30" s="396" t="s">
        <v>38</v>
      </c>
      <c r="D30" s="145">
        <v>0</v>
      </c>
      <c r="E30" s="145">
        <v>67</v>
      </c>
      <c r="F30" s="145">
        <v>67</v>
      </c>
      <c r="G30" s="145">
        <v>17</v>
      </c>
      <c r="H30" s="145">
        <v>50</v>
      </c>
      <c r="I30" s="145">
        <v>0</v>
      </c>
      <c r="J30" s="145">
        <v>7</v>
      </c>
      <c r="K30" s="145">
        <v>0</v>
      </c>
      <c r="L30" s="145">
        <v>0</v>
      </c>
      <c r="M30" s="145">
        <v>0</v>
      </c>
      <c r="N30" s="145">
        <v>8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5">
        <v>0</v>
      </c>
      <c r="AA30" s="145">
        <v>0</v>
      </c>
      <c r="AB30" s="145">
        <v>0</v>
      </c>
      <c r="AC30" s="145">
        <v>0</v>
      </c>
      <c r="AD30" s="145">
        <v>0</v>
      </c>
      <c r="AE30" s="145">
        <v>0</v>
      </c>
      <c r="AF30" s="145">
        <v>0</v>
      </c>
      <c r="AG30" s="145">
        <v>0</v>
      </c>
      <c r="AH30" s="145">
        <v>0</v>
      </c>
      <c r="AI30" s="145">
        <v>0</v>
      </c>
      <c r="AJ30" s="145">
        <v>0</v>
      </c>
      <c r="AK30" s="145">
        <v>15</v>
      </c>
      <c r="AL30" s="145">
        <v>0</v>
      </c>
      <c r="AM30" s="145">
        <v>14</v>
      </c>
      <c r="AN30" s="145">
        <v>0</v>
      </c>
      <c r="AO30" s="145">
        <v>0</v>
      </c>
      <c r="AP30" s="145">
        <v>14</v>
      </c>
      <c r="AQ30" s="145">
        <v>0</v>
      </c>
      <c r="AR30" s="145">
        <v>16</v>
      </c>
      <c r="AS30" s="145">
        <v>0</v>
      </c>
      <c r="AT30" s="145">
        <v>0</v>
      </c>
      <c r="AU30" s="145">
        <v>0</v>
      </c>
      <c r="AV30" s="145">
        <v>23</v>
      </c>
      <c r="AW30" s="145">
        <v>0</v>
      </c>
      <c r="AX30" s="145">
        <v>0</v>
      </c>
      <c r="AY30" s="145">
        <v>0</v>
      </c>
      <c r="AZ30" s="145">
        <v>3</v>
      </c>
      <c r="BA30" s="145">
        <v>0</v>
      </c>
      <c r="BB30" s="145">
        <v>0</v>
      </c>
      <c r="BC30" s="145">
        <v>0</v>
      </c>
      <c r="BD30" s="145">
        <v>0</v>
      </c>
      <c r="BE30" s="145">
        <v>0</v>
      </c>
      <c r="BF30" s="145">
        <v>0</v>
      </c>
      <c r="BG30" s="145">
        <v>0</v>
      </c>
      <c r="BH30" s="145">
        <v>0</v>
      </c>
      <c r="BI30" s="145">
        <v>0</v>
      </c>
      <c r="BJ30" s="145">
        <v>0</v>
      </c>
      <c r="BK30" s="145">
        <v>0</v>
      </c>
      <c r="BL30" s="145">
        <v>0</v>
      </c>
      <c r="BM30" s="145">
        <v>0</v>
      </c>
      <c r="BN30" s="145">
        <v>0</v>
      </c>
      <c r="BO30" s="145">
        <v>0</v>
      </c>
      <c r="BP30" s="145">
        <v>0</v>
      </c>
      <c r="BQ30" s="145">
        <v>0</v>
      </c>
      <c r="BR30" s="145">
        <v>0</v>
      </c>
      <c r="BS30" s="145">
        <v>42</v>
      </c>
      <c r="BT30" s="145">
        <v>0</v>
      </c>
      <c r="BU30" s="145">
        <v>41</v>
      </c>
      <c r="BV30" s="145">
        <v>0</v>
      </c>
      <c r="BW30" s="145">
        <v>0</v>
      </c>
      <c r="BX30" s="145">
        <v>41</v>
      </c>
      <c r="BY30" s="145">
        <v>0</v>
      </c>
      <c r="BZ30" s="145">
        <v>5</v>
      </c>
      <c r="CA30" s="145">
        <v>0</v>
      </c>
      <c r="CB30" s="145">
        <v>0</v>
      </c>
      <c r="CC30" s="145">
        <v>0</v>
      </c>
      <c r="CD30" s="145">
        <v>18</v>
      </c>
      <c r="CE30" s="145">
        <v>0</v>
      </c>
      <c r="CF30" s="145">
        <v>0</v>
      </c>
      <c r="CG30" s="145">
        <v>0</v>
      </c>
      <c r="CH30" s="145">
        <v>23</v>
      </c>
      <c r="CI30" s="145">
        <v>0</v>
      </c>
      <c r="CJ30" s="145">
        <v>0</v>
      </c>
      <c r="CK30" s="145">
        <v>23</v>
      </c>
      <c r="CL30" s="145">
        <v>0</v>
      </c>
      <c r="CM30" s="145">
        <v>15</v>
      </c>
      <c r="CN30" s="145">
        <v>0</v>
      </c>
      <c r="CO30" s="145">
        <v>0</v>
      </c>
      <c r="CP30" s="145">
        <v>0</v>
      </c>
      <c r="CQ30" s="145">
        <v>39</v>
      </c>
      <c r="CR30" s="145">
        <v>0</v>
      </c>
      <c r="CS30" s="145">
        <v>0</v>
      </c>
      <c r="CT30" s="145">
        <v>0</v>
      </c>
      <c r="CU30" s="145">
        <v>54</v>
      </c>
      <c r="CV30" s="145">
        <v>0</v>
      </c>
      <c r="CW30" s="145">
        <v>0</v>
      </c>
      <c r="CX30" s="145">
        <v>54</v>
      </c>
      <c r="CY30" s="145">
        <v>0</v>
      </c>
      <c r="CZ30" s="145">
        <v>0</v>
      </c>
      <c r="DA30" s="145">
        <v>0</v>
      </c>
      <c r="DB30" s="145">
        <v>0</v>
      </c>
      <c r="DC30" s="145">
        <v>0</v>
      </c>
      <c r="DD30" s="145">
        <v>2</v>
      </c>
      <c r="DE30" s="145">
        <v>0</v>
      </c>
      <c r="DF30" s="145">
        <v>0</v>
      </c>
      <c r="DG30" s="145">
        <v>0</v>
      </c>
      <c r="DH30" s="145">
        <v>2</v>
      </c>
      <c r="DI30" s="145">
        <v>0</v>
      </c>
      <c r="DJ30" s="145">
        <v>0</v>
      </c>
      <c r="DK30" s="145">
        <v>2</v>
      </c>
      <c r="DL30" s="145">
        <v>0</v>
      </c>
      <c r="DM30" s="145">
        <v>0</v>
      </c>
      <c r="DN30" s="145">
        <v>0</v>
      </c>
      <c r="DO30" s="145">
        <v>0</v>
      </c>
      <c r="DP30" s="145">
        <v>0</v>
      </c>
      <c r="DQ30" s="145">
        <v>4</v>
      </c>
      <c r="DR30" s="145">
        <v>0</v>
      </c>
      <c r="DS30" s="145">
        <v>0</v>
      </c>
      <c r="DT30" s="145">
        <v>0</v>
      </c>
      <c r="DU30" s="145">
        <v>4</v>
      </c>
      <c r="DV30" s="145">
        <v>0</v>
      </c>
      <c r="DW30" s="145">
        <v>0</v>
      </c>
      <c r="DX30" s="145">
        <v>4</v>
      </c>
      <c r="DY30" s="145">
        <v>0</v>
      </c>
      <c r="DZ30" s="145">
        <v>1</v>
      </c>
      <c r="EA30" s="145">
        <v>0</v>
      </c>
      <c r="EB30" s="145">
        <v>0</v>
      </c>
      <c r="EC30" s="145">
        <v>0</v>
      </c>
      <c r="ED30" s="145">
        <v>7</v>
      </c>
      <c r="EE30" s="145">
        <v>0</v>
      </c>
      <c r="EF30" s="145">
        <v>0</v>
      </c>
      <c r="EG30" s="145">
        <v>0</v>
      </c>
      <c r="EH30" s="145">
        <v>8</v>
      </c>
      <c r="EI30" s="145">
        <v>0</v>
      </c>
      <c r="EJ30" s="145">
        <v>0</v>
      </c>
      <c r="EK30" s="145">
        <v>8</v>
      </c>
      <c r="EL30" s="145">
        <v>14</v>
      </c>
      <c r="EM30" s="145">
        <v>41</v>
      </c>
      <c r="EN30" s="145">
        <v>55</v>
      </c>
      <c r="EO30" s="145">
        <v>13</v>
      </c>
      <c r="EP30" s="145">
        <v>40</v>
      </c>
      <c r="EQ30" s="145">
        <v>53</v>
      </c>
      <c r="ER30" s="145">
        <v>14</v>
      </c>
      <c r="ES30" s="145">
        <v>41</v>
      </c>
      <c r="ET30" s="145">
        <v>55</v>
      </c>
      <c r="EU30" s="145">
        <v>13</v>
      </c>
      <c r="EV30" s="145">
        <v>40</v>
      </c>
      <c r="EW30" s="145">
        <v>53</v>
      </c>
      <c r="EX30" s="145">
        <v>0</v>
      </c>
      <c r="EY30" s="145">
        <v>0</v>
      </c>
      <c r="EZ30" s="145">
        <v>0</v>
      </c>
      <c r="FA30" s="145">
        <v>0</v>
      </c>
      <c r="FB30" s="145">
        <v>0</v>
      </c>
      <c r="FC30" s="145">
        <v>0</v>
      </c>
      <c r="FD30" s="145">
        <v>57</v>
      </c>
      <c r="FE30" s="145">
        <v>55</v>
      </c>
      <c r="FF30" s="397">
        <f t="shared" si="0"/>
        <v>0.96363636363636362</v>
      </c>
      <c r="FG30" s="397">
        <f t="shared" si="1"/>
        <v>0.96491228070175439</v>
      </c>
      <c r="FH30" s="397">
        <f t="shared" si="2"/>
        <v>0.85074626865671643</v>
      </c>
      <c r="FI30" s="398">
        <v>94.74</v>
      </c>
    </row>
    <row r="31" spans="1:165" ht="45.75" x14ac:dyDescent="0.3">
      <c r="A31" s="145" t="s">
        <v>973</v>
      </c>
      <c r="B31" s="47" t="s">
        <v>974</v>
      </c>
      <c r="C31" s="396" t="s">
        <v>77</v>
      </c>
      <c r="D31" s="145">
        <v>0</v>
      </c>
      <c r="E31" s="145">
        <v>172</v>
      </c>
      <c r="F31" s="145">
        <v>172</v>
      </c>
      <c r="G31" s="145">
        <v>86</v>
      </c>
      <c r="H31" s="145">
        <v>86</v>
      </c>
      <c r="I31" s="145">
        <v>6</v>
      </c>
      <c r="J31" s="145">
        <v>11</v>
      </c>
      <c r="K31" s="145">
        <v>0</v>
      </c>
      <c r="L31" s="145">
        <v>0</v>
      </c>
      <c r="M31" s="145">
        <v>34</v>
      </c>
      <c r="N31" s="145">
        <v>17</v>
      </c>
      <c r="O31" s="145">
        <v>0</v>
      </c>
      <c r="P31" s="145">
        <v>0</v>
      </c>
      <c r="Q31" s="145">
        <v>1</v>
      </c>
      <c r="R31" s="145">
        <v>1</v>
      </c>
      <c r="S31" s="145">
        <v>0</v>
      </c>
      <c r="T31" s="145">
        <v>0</v>
      </c>
      <c r="U31" s="145">
        <v>0</v>
      </c>
      <c r="V31" s="145">
        <v>1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71</v>
      </c>
      <c r="AL31" s="145">
        <v>40</v>
      </c>
      <c r="AM31" s="145">
        <v>25</v>
      </c>
      <c r="AN31" s="145">
        <v>0</v>
      </c>
      <c r="AO31" s="145">
        <v>0</v>
      </c>
      <c r="AP31" s="145">
        <v>65</v>
      </c>
      <c r="AQ31" s="145">
        <v>37</v>
      </c>
      <c r="AR31" s="145">
        <v>13</v>
      </c>
      <c r="AS31" s="145">
        <v>0</v>
      </c>
      <c r="AT31" s="145">
        <v>0</v>
      </c>
      <c r="AU31" s="145">
        <v>10</v>
      </c>
      <c r="AV31" s="145">
        <v>16</v>
      </c>
      <c r="AW31" s="145">
        <v>0</v>
      </c>
      <c r="AX31" s="145">
        <v>0</v>
      </c>
      <c r="AY31" s="145">
        <v>1</v>
      </c>
      <c r="AZ31" s="145">
        <v>0</v>
      </c>
      <c r="BA31" s="145">
        <v>0</v>
      </c>
      <c r="BB31" s="145">
        <v>0</v>
      </c>
      <c r="BC31" s="145">
        <v>0</v>
      </c>
      <c r="BD31" s="145">
        <v>0</v>
      </c>
      <c r="BE31" s="145">
        <v>0</v>
      </c>
      <c r="BF31" s="145">
        <v>0</v>
      </c>
      <c r="BG31" s="145">
        <v>0</v>
      </c>
      <c r="BH31" s="145">
        <v>0</v>
      </c>
      <c r="BI31" s="145">
        <v>0</v>
      </c>
      <c r="BJ31" s="145">
        <v>0</v>
      </c>
      <c r="BK31" s="145">
        <v>0</v>
      </c>
      <c r="BL31" s="145">
        <v>0</v>
      </c>
      <c r="BM31" s="145">
        <v>0</v>
      </c>
      <c r="BN31" s="145">
        <v>0</v>
      </c>
      <c r="BO31" s="145">
        <v>0</v>
      </c>
      <c r="BP31" s="145">
        <v>0</v>
      </c>
      <c r="BQ31" s="145">
        <v>0</v>
      </c>
      <c r="BR31" s="145">
        <v>0</v>
      </c>
      <c r="BS31" s="145">
        <v>77</v>
      </c>
      <c r="BT31" s="145">
        <v>26</v>
      </c>
      <c r="BU31" s="145">
        <v>28</v>
      </c>
      <c r="BV31" s="145">
        <v>0</v>
      </c>
      <c r="BW31" s="145">
        <v>0</v>
      </c>
      <c r="BX31" s="145">
        <v>54</v>
      </c>
      <c r="BY31" s="145">
        <v>13</v>
      </c>
      <c r="BZ31" s="145">
        <v>5</v>
      </c>
      <c r="CA31" s="145">
        <v>0</v>
      </c>
      <c r="CB31" s="145">
        <v>0</v>
      </c>
      <c r="CC31" s="145">
        <v>11</v>
      </c>
      <c r="CD31" s="145">
        <v>9</v>
      </c>
      <c r="CE31" s="145">
        <v>0</v>
      </c>
      <c r="CF31" s="145">
        <v>0</v>
      </c>
      <c r="CG31" s="145">
        <v>24</v>
      </c>
      <c r="CH31" s="145">
        <v>14</v>
      </c>
      <c r="CI31" s="145">
        <v>0</v>
      </c>
      <c r="CJ31" s="145">
        <v>0</v>
      </c>
      <c r="CK31" s="145">
        <v>38</v>
      </c>
      <c r="CL31" s="145">
        <v>7</v>
      </c>
      <c r="CM31" s="145">
        <v>19</v>
      </c>
      <c r="CN31" s="145">
        <v>0</v>
      </c>
      <c r="CO31" s="145">
        <v>0</v>
      </c>
      <c r="CP31" s="145">
        <v>35</v>
      </c>
      <c r="CQ31" s="145">
        <v>22</v>
      </c>
      <c r="CR31" s="145">
        <v>0</v>
      </c>
      <c r="CS31" s="145">
        <v>0</v>
      </c>
      <c r="CT31" s="145">
        <v>42</v>
      </c>
      <c r="CU31" s="145">
        <v>41</v>
      </c>
      <c r="CV31" s="145">
        <v>0</v>
      </c>
      <c r="CW31" s="145">
        <v>0</v>
      </c>
      <c r="CX31" s="145">
        <v>83</v>
      </c>
      <c r="CY31" s="145">
        <v>0</v>
      </c>
      <c r="CZ31" s="145">
        <v>0</v>
      </c>
      <c r="DA31" s="145">
        <v>0</v>
      </c>
      <c r="DB31" s="145">
        <v>0</v>
      </c>
      <c r="DC31" s="145">
        <v>0</v>
      </c>
      <c r="DD31" s="145">
        <v>0</v>
      </c>
      <c r="DE31" s="145">
        <v>0</v>
      </c>
      <c r="DF31" s="145">
        <v>0</v>
      </c>
      <c r="DG31" s="145">
        <v>0</v>
      </c>
      <c r="DH31" s="145">
        <v>0</v>
      </c>
      <c r="DI31" s="145">
        <v>0</v>
      </c>
      <c r="DJ31" s="145">
        <v>0</v>
      </c>
      <c r="DK31" s="145">
        <v>0</v>
      </c>
      <c r="DL31" s="145">
        <v>12</v>
      </c>
      <c r="DM31" s="145">
        <v>4</v>
      </c>
      <c r="DN31" s="145">
        <v>0</v>
      </c>
      <c r="DO31" s="145">
        <v>0</v>
      </c>
      <c r="DP31" s="145">
        <v>45</v>
      </c>
      <c r="DQ31" s="145">
        <v>14</v>
      </c>
      <c r="DR31" s="145">
        <v>0</v>
      </c>
      <c r="DS31" s="145">
        <v>0</v>
      </c>
      <c r="DT31" s="145">
        <v>57</v>
      </c>
      <c r="DU31" s="145">
        <v>18</v>
      </c>
      <c r="DV31" s="145">
        <v>0</v>
      </c>
      <c r="DW31" s="145">
        <v>0</v>
      </c>
      <c r="DX31" s="145">
        <v>75</v>
      </c>
      <c r="DY31" s="145">
        <v>0</v>
      </c>
      <c r="DZ31" s="145">
        <v>1</v>
      </c>
      <c r="EA31" s="145">
        <v>0</v>
      </c>
      <c r="EB31" s="145">
        <v>0</v>
      </c>
      <c r="EC31" s="145">
        <v>2</v>
      </c>
      <c r="ED31" s="145">
        <v>0</v>
      </c>
      <c r="EE31" s="145">
        <v>0</v>
      </c>
      <c r="EF31" s="145">
        <v>0</v>
      </c>
      <c r="EG31" s="145">
        <v>2</v>
      </c>
      <c r="EH31" s="145">
        <v>1</v>
      </c>
      <c r="EI31" s="145">
        <v>0</v>
      </c>
      <c r="EJ31" s="145">
        <v>0</v>
      </c>
      <c r="EK31" s="145">
        <v>3</v>
      </c>
      <c r="EL31" s="145">
        <v>65</v>
      </c>
      <c r="EM31" s="145">
        <v>54</v>
      </c>
      <c r="EN31" s="145">
        <v>119</v>
      </c>
      <c r="EO31" s="145">
        <v>60</v>
      </c>
      <c r="EP31" s="145">
        <v>54</v>
      </c>
      <c r="EQ31" s="145">
        <v>114</v>
      </c>
      <c r="ER31" s="145">
        <v>65</v>
      </c>
      <c r="ES31" s="145">
        <v>54</v>
      </c>
      <c r="ET31" s="145">
        <v>119</v>
      </c>
      <c r="EU31" s="145">
        <v>60</v>
      </c>
      <c r="EV31" s="145">
        <v>54</v>
      </c>
      <c r="EW31" s="145">
        <v>114</v>
      </c>
      <c r="EX31" s="145">
        <v>0</v>
      </c>
      <c r="EY31" s="145">
        <v>0</v>
      </c>
      <c r="EZ31" s="145">
        <v>0</v>
      </c>
      <c r="FA31" s="145">
        <v>0</v>
      </c>
      <c r="FB31" s="145">
        <v>0</v>
      </c>
      <c r="FC31" s="145">
        <v>0</v>
      </c>
      <c r="FD31" s="145">
        <v>148</v>
      </c>
      <c r="FE31" s="145">
        <v>119</v>
      </c>
      <c r="FF31" s="397">
        <f t="shared" si="0"/>
        <v>0.95798319327731096</v>
      </c>
      <c r="FG31" s="397">
        <f t="shared" si="1"/>
        <v>0.80405405405405406</v>
      </c>
      <c r="FH31" s="397">
        <f t="shared" si="2"/>
        <v>0.86046511627906974</v>
      </c>
      <c r="FI31" s="398">
        <v>56.08</v>
      </c>
    </row>
    <row r="32" spans="1:165" ht="45.75" x14ac:dyDescent="0.3">
      <c r="A32" s="145" t="s">
        <v>975</v>
      </c>
      <c r="B32" s="47" t="s">
        <v>976</v>
      </c>
      <c r="C32" s="396" t="s">
        <v>77</v>
      </c>
      <c r="D32" s="145">
        <v>0</v>
      </c>
      <c r="E32" s="145">
        <v>44</v>
      </c>
      <c r="F32" s="145">
        <v>44</v>
      </c>
      <c r="G32" s="145">
        <v>0</v>
      </c>
      <c r="H32" s="145">
        <v>44</v>
      </c>
      <c r="I32" s="145">
        <v>0</v>
      </c>
      <c r="J32" s="145">
        <v>0</v>
      </c>
      <c r="K32" s="145">
        <v>0</v>
      </c>
      <c r="L32" s="145">
        <v>0</v>
      </c>
      <c r="M32" s="145">
        <v>0</v>
      </c>
      <c r="N32" s="145">
        <v>0</v>
      </c>
      <c r="O32" s="145">
        <v>0</v>
      </c>
      <c r="P32" s="145">
        <v>0</v>
      </c>
      <c r="Q32" s="145">
        <v>0</v>
      </c>
      <c r="R32" s="145">
        <v>0</v>
      </c>
      <c r="S32" s="145">
        <v>0</v>
      </c>
      <c r="T32" s="145">
        <v>0</v>
      </c>
      <c r="U32" s="145">
        <v>0</v>
      </c>
      <c r="V32" s="145">
        <v>0</v>
      </c>
      <c r="W32" s="145">
        <v>0</v>
      </c>
      <c r="X32" s="145">
        <v>0</v>
      </c>
      <c r="Y32" s="145">
        <v>0</v>
      </c>
      <c r="Z32" s="145">
        <v>0</v>
      </c>
      <c r="AA32" s="145">
        <v>0</v>
      </c>
      <c r="AB32" s="145">
        <v>0</v>
      </c>
      <c r="AC32" s="145">
        <v>0</v>
      </c>
      <c r="AD32" s="145">
        <v>0</v>
      </c>
      <c r="AE32" s="145">
        <v>0</v>
      </c>
      <c r="AF32" s="145">
        <v>0</v>
      </c>
      <c r="AG32" s="145">
        <v>0</v>
      </c>
      <c r="AH32" s="145">
        <v>0</v>
      </c>
      <c r="AI32" s="145">
        <v>0</v>
      </c>
      <c r="AJ32" s="145">
        <v>0</v>
      </c>
      <c r="AK32" s="145">
        <v>0</v>
      </c>
      <c r="AL32" s="145">
        <v>0</v>
      </c>
      <c r="AM32" s="145">
        <v>0</v>
      </c>
      <c r="AN32" s="145">
        <v>0</v>
      </c>
      <c r="AO32" s="145">
        <v>0</v>
      </c>
      <c r="AP32" s="145">
        <v>0</v>
      </c>
      <c r="AQ32" s="145">
        <v>1</v>
      </c>
      <c r="AR32" s="145">
        <v>3</v>
      </c>
      <c r="AS32" s="145">
        <v>0</v>
      </c>
      <c r="AT32" s="145">
        <v>0</v>
      </c>
      <c r="AU32" s="145">
        <v>17</v>
      </c>
      <c r="AV32" s="145">
        <v>9</v>
      </c>
      <c r="AW32" s="145">
        <v>0</v>
      </c>
      <c r="AX32" s="145">
        <v>0</v>
      </c>
      <c r="AY32" s="145">
        <v>5</v>
      </c>
      <c r="AZ32" s="145">
        <v>0</v>
      </c>
      <c r="BA32" s="145">
        <v>0</v>
      </c>
      <c r="BB32" s="145">
        <v>0</v>
      </c>
      <c r="BC32" s="145">
        <v>4</v>
      </c>
      <c r="BD32" s="145">
        <v>1</v>
      </c>
      <c r="BE32" s="145">
        <v>0</v>
      </c>
      <c r="BF32" s="145">
        <v>0</v>
      </c>
      <c r="BG32" s="145">
        <v>0</v>
      </c>
      <c r="BH32" s="145">
        <v>0</v>
      </c>
      <c r="BI32" s="145">
        <v>0</v>
      </c>
      <c r="BJ32" s="145">
        <v>0</v>
      </c>
      <c r="BK32" s="145">
        <v>0</v>
      </c>
      <c r="BL32" s="145">
        <v>0</v>
      </c>
      <c r="BM32" s="145">
        <v>0</v>
      </c>
      <c r="BN32" s="145">
        <v>0</v>
      </c>
      <c r="BO32" s="145">
        <v>0</v>
      </c>
      <c r="BP32" s="145">
        <v>0</v>
      </c>
      <c r="BQ32" s="145">
        <v>0</v>
      </c>
      <c r="BR32" s="145">
        <v>0</v>
      </c>
      <c r="BS32" s="145">
        <v>40</v>
      </c>
      <c r="BT32" s="145">
        <v>17</v>
      </c>
      <c r="BU32" s="145">
        <v>8</v>
      </c>
      <c r="BV32" s="145">
        <v>0</v>
      </c>
      <c r="BW32" s="145">
        <v>0</v>
      </c>
      <c r="BX32" s="145">
        <v>25</v>
      </c>
      <c r="BY32" s="145">
        <v>0</v>
      </c>
      <c r="BZ32" s="145">
        <v>0</v>
      </c>
      <c r="CA32" s="145">
        <v>0</v>
      </c>
      <c r="CB32" s="145">
        <v>0</v>
      </c>
      <c r="CC32" s="145">
        <v>7</v>
      </c>
      <c r="CD32" s="145">
        <v>4</v>
      </c>
      <c r="CE32" s="145">
        <v>0</v>
      </c>
      <c r="CF32" s="145">
        <v>0</v>
      </c>
      <c r="CG32" s="145">
        <v>7</v>
      </c>
      <c r="CH32" s="145">
        <v>4</v>
      </c>
      <c r="CI32" s="145">
        <v>0</v>
      </c>
      <c r="CJ32" s="145">
        <v>0</v>
      </c>
      <c r="CK32" s="145">
        <v>11</v>
      </c>
      <c r="CL32" s="145">
        <v>0</v>
      </c>
      <c r="CM32" s="145">
        <v>0</v>
      </c>
      <c r="CN32" s="145">
        <v>0</v>
      </c>
      <c r="CO32" s="145">
        <v>0</v>
      </c>
      <c r="CP32" s="145">
        <v>27</v>
      </c>
      <c r="CQ32" s="145">
        <v>12</v>
      </c>
      <c r="CR32" s="145">
        <v>0</v>
      </c>
      <c r="CS32" s="145">
        <v>0</v>
      </c>
      <c r="CT32" s="145">
        <v>27</v>
      </c>
      <c r="CU32" s="145">
        <v>12</v>
      </c>
      <c r="CV32" s="145">
        <v>0</v>
      </c>
      <c r="CW32" s="145">
        <v>0</v>
      </c>
      <c r="CX32" s="145">
        <v>39</v>
      </c>
      <c r="CY32" s="145">
        <v>0</v>
      </c>
      <c r="CZ32" s="145">
        <v>0</v>
      </c>
      <c r="DA32" s="145">
        <v>0</v>
      </c>
      <c r="DB32" s="145">
        <v>0</v>
      </c>
      <c r="DC32" s="145">
        <v>0</v>
      </c>
      <c r="DD32" s="145">
        <v>0</v>
      </c>
      <c r="DE32" s="145">
        <v>0</v>
      </c>
      <c r="DF32" s="145">
        <v>0</v>
      </c>
      <c r="DG32" s="145">
        <v>0</v>
      </c>
      <c r="DH32" s="145">
        <v>0</v>
      </c>
      <c r="DI32" s="145">
        <v>0</v>
      </c>
      <c r="DJ32" s="145">
        <v>0</v>
      </c>
      <c r="DK32" s="145">
        <v>0</v>
      </c>
      <c r="DL32" s="145">
        <v>0</v>
      </c>
      <c r="DM32" s="145">
        <v>0</v>
      </c>
      <c r="DN32" s="145">
        <v>0</v>
      </c>
      <c r="DO32" s="145">
        <v>0</v>
      </c>
      <c r="DP32" s="145">
        <v>1</v>
      </c>
      <c r="DQ32" s="145">
        <v>1</v>
      </c>
      <c r="DR32" s="145">
        <v>0</v>
      </c>
      <c r="DS32" s="145">
        <v>0</v>
      </c>
      <c r="DT32" s="145">
        <v>1</v>
      </c>
      <c r="DU32" s="145">
        <v>1</v>
      </c>
      <c r="DV32" s="145">
        <v>0</v>
      </c>
      <c r="DW32" s="145">
        <v>0</v>
      </c>
      <c r="DX32" s="145">
        <v>2</v>
      </c>
      <c r="DY32" s="145">
        <v>0</v>
      </c>
      <c r="DZ32" s="145">
        <v>0</v>
      </c>
      <c r="EA32" s="145">
        <v>0</v>
      </c>
      <c r="EB32" s="145">
        <v>0</v>
      </c>
      <c r="EC32" s="145">
        <v>0</v>
      </c>
      <c r="ED32" s="145">
        <v>0</v>
      </c>
      <c r="EE32" s="145">
        <v>0</v>
      </c>
      <c r="EF32" s="145">
        <v>0</v>
      </c>
      <c r="EG32" s="145">
        <v>0</v>
      </c>
      <c r="EH32" s="145">
        <v>0</v>
      </c>
      <c r="EI32" s="145">
        <v>0</v>
      </c>
      <c r="EJ32" s="145">
        <v>0</v>
      </c>
      <c r="EK32" s="145">
        <v>0</v>
      </c>
      <c r="EL32" s="145">
        <v>0</v>
      </c>
      <c r="EM32" s="145">
        <v>25</v>
      </c>
      <c r="EN32" s="145">
        <v>25</v>
      </c>
      <c r="EO32" s="145">
        <v>0</v>
      </c>
      <c r="EP32" s="145">
        <v>25</v>
      </c>
      <c r="EQ32" s="145">
        <v>25</v>
      </c>
      <c r="ER32" s="145">
        <v>0</v>
      </c>
      <c r="ES32" s="145">
        <v>25</v>
      </c>
      <c r="ET32" s="145">
        <v>25</v>
      </c>
      <c r="EU32" s="145">
        <v>0</v>
      </c>
      <c r="EV32" s="145">
        <v>25</v>
      </c>
      <c r="EW32" s="145">
        <v>25</v>
      </c>
      <c r="EX32" s="145">
        <v>0</v>
      </c>
      <c r="EY32" s="145">
        <v>0</v>
      </c>
      <c r="EZ32" s="145">
        <v>0</v>
      </c>
      <c r="FA32" s="145">
        <v>0</v>
      </c>
      <c r="FB32" s="145">
        <v>0</v>
      </c>
      <c r="FC32" s="145">
        <v>0</v>
      </c>
      <c r="FD32" s="145">
        <v>40</v>
      </c>
      <c r="FE32" s="145">
        <v>25</v>
      </c>
      <c r="FF32" s="397">
        <f t="shared" si="0"/>
        <v>1</v>
      </c>
      <c r="FG32" s="397">
        <f t="shared" si="1"/>
        <v>0.625</v>
      </c>
      <c r="FH32" s="397">
        <f t="shared" si="2"/>
        <v>0.90909090909090906</v>
      </c>
      <c r="FI32" s="398">
        <v>97.5</v>
      </c>
    </row>
    <row r="33" spans="1:165" ht="30.75" x14ac:dyDescent="0.3">
      <c r="A33" s="145" t="s">
        <v>977</v>
      </c>
      <c r="B33" s="47" t="s">
        <v>978</v>
      </c>
      <c r="C33" s="396" t="s">
        <v>38</v>
      </c>
      <c r="D33" s="145">
        <v>0</v>
      </c>
      <c r="E33" s="145">
        <v>23</v>
      </c>
      <c r="F33" s="145">
        <v>23</v>
      </c>
      <c r="G33" s="145">
        <v>0</v>
      </c>
      <c r="H33" s="145">
        <v>23</v>
      </c>
      <c r="I33" s="145">
        <v>0</v>
      </c>
      <c r="J33" s="145">
        <v>0</v>
      </c>
      <c r="K33" s="145">
        <v>0</v>
      </c>
      <c r="L33" s="145">
        <v>0</v>
      </c>
      <c r="M33" s="145">
        <v>0</v>
      </c>
      <c r="N33" s="145">
        <v>0</v>
      </c>
      <c r="O33" s="145">
        <v>0</v>
      </c>
      <c r="P33" s="145">
        <v>0</v>
      </c>
      <c r="Q33" s="145">
        <v>0</v>
      </c>
      <c r="R33" s="145">
        <v>0</v>
      </c>
      <c r="S33" s="145">
        <v>0</v>
      </c>
      <c r="T33" s="145">
        <v>0</v>
      </c>
      <c r="U33" s="145">
        <v>0</v>
      </c>
      <c r="V33" s="145">
        <v>0</v>
      </c>
      <c r="W33" s="145">
        <v>0</v>
      </c>
      <c r="X33" s="145">
        <v>0</v>
      </c>
      <c r="Y33" s="145">
        <v>0</v>
      </c>
      <c r="Z33" s="145">
        <v>0</v>
      </c>
      <c r="AA33" s="145">
        <v>0</v>
      </c>
      <c r="AB33" s="145">
        <v>0</v>
      </c>
      <c r="AC33" s="145">
        <v>0</v>
      </c>
      <c r="AD33" s="145">
        <v>0</v>
      </c>
      <c r="AE33" s="145">
        <v>0</v>
      </c>
      <c r="AF33" s="145">
        <v>0</v>
      </c>
      <c r="AG33" s="145">
        <v>0</v>
      </c>
      <c r="AH33" s="145">
        <v>0</v>
      </c>
      <c r="AI33" s="145">
        <v>0</v>
      </c>
      <c r="AJ33" s="145">
        <v>0</v>
      </c>
      <c r="AK33" s="145">
        <v>0</v>
      </c>
      <c r="AL33" s="145">
        <v>0</v>
      </c>
      <c r="AM33" s="145">
        <v>0</v>
      </c>
      <c r="AN33" s="145">
        <v>0</v>
      </c>
      <c r="AO33" s="145">
        <v>0</v>
      </c>
      <c r="AP33" s="145">
        <v>0</v>
      </c>
      <c r="AQ33" s="145">
        <v>0</v>
      </c>
      <c r="AR33" s="145">
        <v>0</v>
      </c>
      <c r="AS33" s="145">
        <v>0</v>
      </c>
      <c r="AT33" s="145">
        <v>0</v>
      </c>
      <c r="AU33" s="145">
        <v>14</v>
      </c>
      <c r="AV33" s="145">
        <v>4</v>
      </c>
      <c r="AW33" s="145">
        <v>0</v>
      </c>
      <c r="AX33" s="145">
        <v>0</v>
      </c>
      <c r="AY33" s="145">
        <v>4</v>
      </c>
      <c r="AZ33" s="145">
        <v>0</v>
      </c>
      <c r="BA33" s="145">
        <v>0</v>
      </c>
      <c r="BB33" s="145">
        <v>0</v>
      </c>
      <c r="BC33" s="145">
        <v>0</v>
      </c>
      <c r="BD33" s="145">
        <v>0</v>
      </c>
      <c r="BE33" s="145">
        <v>0</v>
      </c>
      <c r="BF33" s="145">
        <v>0</v>
      </c>
      <c r="BG33" s="145">
        <v>0</v>
      </c>
      <c r="BH33" s="145">
        <v>0</v>
      </c>
      <c r="BI33" s="145">
        <v>0</v>
      </c>
      <c r="BJ33" s="145">
        <v>0</v>
      </c>
      <c r="BK33" s="145">
        <v>0</v>
      </c>
      <c r="BL33" s="145">
        <v>0</v>
      </c>
      <c r="BM33" s="145">
        <v>0</v>
      </c>
      <c r="BN33" s="145">
        <v>0</v>
      </c>
      <c r="BO33" s="145">
        <v>0</v>
      </c>
      <c r="BP33" s="145">
        <v>0</v>
      </c>
      <c r="BQ33" s="145">
        <v>0</v>
      </c>
      <c r="BR33" s="145">
        <v>0</v>
      </c>
      <c r="BS33" s="145">
        <v>22</v>
      </c>
      <c r="BT33" s="145">
        <v>18</v>
      </c>
      <c r="BU33" s="145">
        <v>4</v>
      </c>
      <c r="BV33" s="145">
        <v>0</v>
      </c>
      <c r="BW33" s="145">
        <v>0</v>
      </c>
      <c r="BX33" s="145">
        <v>22</v>
      </c>
      <c r="BY33" s="145">
        <v>0</v>
      </c>
      <c r="BZ33" s="145">
        <v>0</v>
      </c>
      <c r="CA33" s="145">
        <v>0</v>
      </c>
      <c r="CB33" s="145">
        <v>0</v>
      </c>
      <c r="CC33" s="145">
        <v>8</v>
      </c>
      <c r="CD33" s="145">
        <v>1</v>
      </c>
      <c r="CE33" s="145">
        <v>0</v>
      </c>
      <c r="CF33" s="145">
        <v>0</v>
      </c>
      <c r="CG33" s="145">
        <v>8</v>
      </c>
      <c r="CH33" s="145">
        <v>1</v>
      </c>
      <c r="CI33" s="145">
        <v>0</v>
      </c>
      <c r="CJ33" s="145">
        <v>0</v>
      </c>
      <c r="CK33" s="145">
        <v>9</v>
      </c>
      <c r="CL33" s="145">
        <v>0</v>
      </c>
      <c r="CM33" s="145">
        <v>0</v>
      </c>
      <c r="CN33" s="145">
        <v>0</v>
      </c>
      <c r="CO33" s="145">
        <v>0</v>
      </c>
      <c r="CP33" s="145">
        <v>18</v>
      </c>
      <c r="CQ33" s="145">
        <v>4</v>
      </c>
      <c r="CR33" s="145">
        <v>0</v>
      </c>
      <c r="CS33" s="145">
        <v>0</v>
      </c>
      <c r="CT33" s="145">
        <v>18</v>
      </c>
      <c r="CU33" s="145">
        <v>4</v>
      </c>
      <c r="CV33" s="145">
        <v>0</v>
      </c>
      <c r="CW33" s="145">
        <v>0</v>
      </c>
      <c r="CX33" s="145">
        <v>22</v>
      </c>
      <c r="CY33" s="145">
        <v>0</v>
      </c>
      <c r="CZ33" s="145">
        <v>0</v>
      </c>
      <c r="DA33" s="145">
        <v>0</v>
      </c>
      <c r="DB33" s="145">
        <v>0</v>
      </c>
      <c r="DC33" s="145">
        <v>0</v>
      </c>
      <c r="DD33" s="145">
        <v>0</v>
      </c>
      <c r="DE33" s="145">
        <v>0</v>
      </c>
      <c r="DF33" s="145">
        <v>0</v>
      </c>
      <c r="DG33" s="145">
        <v>0</v>
      </c>
      <c r="DH33" s="145">
        <v>0</v>
      </c>
      <c r="DI33" s="145">
        <v>0</v>
      </c>
      <c r="DJ33" s="145">
        <v>0</v>
      </c>
      <c r="DK33" s="145">
        <v>0</v>
      </c>
      <c r="DL33" s="145">
        <v>0</v>
      </c>
      <c r="DM33" s="145">
        <v>0</v>
      </c>
      <c r="DN33" s="145">
        <v>0</v>
      </c>
      <c r="DO33" s="145">
        <v>0</v>
      </c>
      <c r="DP33" s="145">
        <v>14</v>
      </c>
      <c r="DQ33" s="145">
        <v>3</v>
      </c>
      <c r="DR33" s="145">
        <v>0</v>
      </c>
      <c r="DS33" s="145">
        <v>0</v>
      </c>
      <c r="DT33" s="145">
        <v>14</v>
      </c>
      <c r="DU33" s="145">
        <v>3</v>
      </c>
      <c r="DV33" s="145">
        <v>0</v>
      </c>
      <c r="DW33" s="145">
        <v>0</v>
      </c>
      <c r="DX33" s="145">
        <v>17</v>
      </c>
      <c r="DY33" s="145">
        <v>0</v>
      </c>
      <c r="DZ33" s="145">
        <v>0</v>
      </c>
      <c r="EA33" s="145">
        <v>0</v>
      </c>
      <c r="EB33" s="145">
        <v>0</v>
      </c>
      <c r="EC33" s="145">
        <v>2</v>
      </c>
      <c r="ED33" s="145">
        <v>1</v>
      </c>
      <c r="EE33" s="145">
        <v>0</v>
      </c>
      <c r="EF33" s="145">
        <v>0</v>
      </c>
      <c r="EG33" s="145">
        <v>2</v>
      </c>
      <c r="EH33" s="145">
        <v>1</v>
      </c>
      <c r="EI33" s="145">
        <v>0</v>
      </c>
      <c r="EJ33" s="145">
        <v>0</v>
      </c>
      <c r="EK33" s="145">
        <v>3</v>
      </c>
      <c r="EL33" s="145">
        <v>0</v>
      </c>
      <c r="EM33" s="145">
        <v>22</v>
      </c>
      <c r="EN33" s="145">
        <v>22</v>
      </c>
      <c r="EO33" s="145">
        <v>0</v>
      </c>
      <c r="EP33" s="145">
        <v>21</v>
      </c>
      <c r="EQ33" s="145">
        <v>21</v>
      </c>
      <c r="ER33" s="145">
        <v>0</v>
      </c>
      <c r="ES33" s="145">
        <v>22</v>
      </c>
      <c r="ET33" s="145">
        <v>22</v>
      </c>
      <c r="EU33" s="145">
        <v>0</v>
      </c>
      <c r="EV33" s="145">
        <v>21</v>
      </c>
      <c r="EW33" s="145">
        <v>21</v>
      </c>
      <c r="EX33" s="145">
        <v>0</v>
      </c>
      <c r="EY33" s="145">
        <v>0</v>
      </c>
      <c r="EZ33" s="145">
        <v>0</v>
      </c>
      <c r="FA33" s="145">
        <v>0</v>
      </c>
      <c r="FB33" s="145">
        <v>0</v>
      </c>
      <c r="FC33" s="145">
        <v>0</v>
      </c>
      <c r="FD33" s="145">
        <v>22</v>
      </c>
      <c r="FE33" s="145">
        <v>22</v>
      </c>
      <c r="FF33" s="397">
        <f t="shared" si="0"/>
        <v>0.95454545454545459</v>
      </c>
      <c r="FG33" s="397">
        <f t="shared" si="1"/>
        <v>1</v>
      </c>
      <c r="FH33" s="397">
        <f t="shared" si="2"/>
        <v>0.95652173913043481</v>
      </c>
      <c r="FI33" s="398">
        <v>100</v>
      </c>
    </row>
    <row r="34" spans="1:165" ht="30.75" x14ac:dyDescent="0.3">
      <c r="A34" s="145" t="s">
        <v>979</v>
      </c>
      <c r="B34" s="47" t="s">
        <v>980</v>
      </c>
      <c r="C34" s="396" t="s">
        <v>77</v>
      </c>
      <c r="D34" s="145">
        <v>0</v>
      </c>
      <c r="E34" s="145">
        <v>74</v>
      </c>
      <c r="F34" s="145">
        <v>74</v>
      </c>
      <c r="G34" s="145">
        <v>37</v>
      </c>
      <c r="H34" s="145">
        <v>37</v>
      </c>
      <c r="I34" s="145">
        <v>15</v>
      </c>
      <c r="J34" s="145">
        <v>13</v>
      </c>
      <c r="K34" s="145">
        <v>0</v>
      </c>
      <c r="L34" s="145">
        <v>0</v>
      </c>
      <c r="M34" s="145">
        <v>6</v>
      </c>
      <c r="N34" s="145">
        <v>3</v>
      </c>
      <c r="O34" s="145">
        <v>0</v>
      </c>
      <c r="P34" s="145">
        <v>0</v>
      </c>
      <c r="Q34" s="145">
        <v>0</v>
      </c>
      <c r="R34" s="145">
        <v>0</v>
      </c>
      <c r="S34" s="145">
        <v>0</v>
      </c>
      <c r="T34" s="145">
        <v>0</v>
      </c>
      <c r="U34" s="145">
        <v>0</v>
      </c>
      <c r="V34" s="145">
        <v>0</v>
      </c>
      <c r="W34" s="145">
        <v>0</v>
      </c>
      <c r="X34" s="145">
        <v>0</v>
      </c>
      <c r="Y34" s="145">
        <v>0</v>
      </c>
      <c r="Z34" s="145">
        <v>0</v>
      </c>
      <c r="AA34" s="145">
        <v>0</v>
      </c>
      <c r="AB34" s="145">
        <v>0</v>
      </c>
      <c r="AC34" s="145">
        <v>0</v>
      </c>
      <c r="AD34" s="145">
        <v>0</v>
      </c>
      <c r="AE34" s="145">
        <v>0</v>
      </c>
      <c r="AF34" s="145">
        <v>0</v>
      </c>
      <c r="AG34" s="145">
        <v>0</v>
      </c>
      <c r="AH34" s="145">
        <v>0</v>
      </c>
      <c r="AI34" s="145">
        <v>0</v>
      </c>
      <c r="AJ34" s="145">
        <v>0</v>
      </c>
      <c r="AK34" s="145">
        <v>37</v>
      </c>
      <c r="AL34" s="145">
        <v>20</v>
      </c>
      <c r="AM34" s="145">
        <v>16</v>
      </c>
      <c r="AN34" s="145">
        <v>0</v>
      </c>
      <c r="AO34" s="145">
        <v>0</v>
      </c>
      <c r="AP34" s="145">
        <v>36</v>
      </c>
      <c r="AQ34" s="145">
        <v>4</v>
      </c>
      <c r="AR34" s="145">
        <v>2</v>
      </c>
      <c r="AS34" s="145">
        <v>0</v>
      </c>
      <c r="AT34" s="145">
        <v>0</v>
      </c>
      <c r="AU34" s="145">
        <v>4</v>
      </c>
      <c r="AV34" s="145">
        <v>5</v>
      </c>
      <c r="AW34" s="145">
        <v>0</v>
      </c>
      <c r="AX34" s="145">
        <v>0</v>
      </c>
      <c r="AY34" s="145">
        <v>2</v>
      </c>
      <c r="AZ34" s="145">
        <v>1</v>
      </c>
      <c r="BA34" s="145">
        <v>0</v>
      </c>
      <c r="BB34" s="145">
        <v>0</v>
      </c>
      <c r="BC34" s="145">
        <v>0</v>
      </c>
      <c r="BD34" s="145">
        <v>0</v>
      </c>
      <c r="BE34" s="145">
        <v>0</v>
      </c>
      <c r="BF34" s="145">
        <v>0</v>
      </c>
      <c r="BG34" s="145">
        <v>0</v>
      </c>
      <c r="BH34" s="145">
        <v>0</v>
      </c>
      <c r="BI34" s="145">
        <v>0</v>
      </c>
      <c r="BJ34" s="145">
        <v>0</v>
      </c>
      <c r="BK34" s="145">
        <v>0</v>
      </c>
      <c r="BL34" s="145">
        <v>0</v>
      </c>
      <c r="BM34" s="145">
        <v>0</v>
      </c>
      <c r="BN34" s="145">
        <v>0</v>
      </c>
      <c r="BO34" s="145">
        <v>0</v>
      </c>
      <c r="BP34" s="145">
        <v>0</v>
      </c>
      <c r="BQ34" s="145">
        <v>0</v>
      </c>
      <c r="BR34" s="145">
        <v>0</v>
      </c>
      <c r="BS34" s="145">
        <v>18</v>
      </c>
      <c r="BT34" s="145">
        <v>7</v>
      </c>
      <c r="BU34" s="145">
        <v>7</v>
      </c>
      <c r="BV34" s="145">
        <v>0</v>
      </c>
      <c r="BW34" s="145">
        <v>0</v>
      </c>
      <c r="BX34" s="145">
        <v>14</v>
      </c>
      <c r="BY34" s="145">
        <v>2</v>
      </c>
      <c r="BZ34" s="145">
        <v>2</v>
      </c>
      <c r="CA34" s="145">
        <v>0</v>
      </c>
      <c r="CB34" s="145">
        <v>0</v>
      </c>
      <c r="CC34" s="145">
        <v>8</v>
      </c>
      <c r="CD34" s="145">
        <v>5</v>
      </c>
      <c r="CE34" s="145">
        <v>0</v>
      </c>
      <c r="CF34" s="145">
        <v>0</v>
      </c>
      <c r="CG34" s="145">
        <v>10</v>
      </c>
      <c r="CH34" s="145">
        <v>7</v>
      </c>
      <c r="CI34" s="145">
        <v>0</v>
      </c>
      <c r="CJ34" s="145">
        <v>0</v>
      </c>
      <c r="CK34" s="145">
        <v>17</v>
      </c>
      <c r="CL34" s="145">
        <v>19</v>
      </c>
      <c r="CM34" s="145">
        <v>14</v>
      </c>
      <c r="CN34" s="145">
        <v>0</v>
      </c>
      <c r="CO34" s="145">
        <v>0</v>
      </c>
      <c r="CP34" s="145">
        <v>10</v>
      </c>
      <c r="CQ34" s="145">
        <v>7</v>
      </c>
      <c r="CR34" s="145">
        <v>0</v>
      </c>
      <c r="CS34" s="145">
        <v>0</v>
      </c>
      <c r="CT34" s="145">
        <v>29</v>
      </c>
      <c r="CU34" s="145">
        <v>21</v>
      </c>
      <c r="CV34" s="145">
        <v>0</v>
      </c>
      <c r="CW34" s="145">
        <v>0</v>
      </c>
      <c r="CX34" s="145">
        <v>50</v>
      </c>
      <c r="CY34" s="145">
        <v>0</v>
      </c>
      <c r="CZ34" s="145">
        <v>0</v>
      </c>
      <c r="DA34" s="145">
        <v>0</v>
      </c>
      <c r="DB34" s="145">
        <v>0</v>
      </c>
      <c r="DC34" s="145">
        <v>0</v>
      </c>
      <c r="DD34" s="145">
        <v>0</v>
      </c>
      <c r="DE34" s="145">
        <v>0</v>
      </c>
      <c r="DF34" s="145">
        <v>0</v>
      </c>
      <c r="DG34" s="145">
        <v>0</v>
      </c>
      <c r="DH34" s="145">
        <v>0</v>
      </c>
      <c r="DI34" s="145">
        <v>0</v>
      </c>
      <c r="DJ34" s="145">
        <v>0</v>
      </c>
      <c r="DK34" s="145">
        <v>0</v>
      </c>
      <c r="DL34" s="145">
        <v>12</v>
      </c>
      <c r="DM34" s="145">
        <v>11</v>
      </c>
      <c r="DN34" s="145">
        <v>0</v>
      </c>
      <c r="DO34" s="145">
        <v>0</v>
      </c>
      <c r="DP34" s="145">
        <v>3</v>
      </c>
      <c r="DQ34" s="145">
        <v>1</v>
      </c>
      <c r="DR34" s="145">
        <v>0</v>
      </c>
      <c r="DS34" s="145">
        <v>0</v>
      </c>
      <c r="DT34" s="145">
        <v>15</v>
      </c>
      <c r="DU34" s="145">
        <v>12</v>
      </c>
      <c r="DV34" s="145">
        <v>0</v>
      </c>
      <c r="DW34" s="145">
        <v>0</v>
      </c>
      <c r="DX34" s="145">
        <v>27</v>
      </c>
      <c r="DY34" s="145">
        <v>0</v>
      </c>
      <c r="DZ34" s="145">
        <v>0</v>
      </c>
      <c r="EA34" s="145">
        <v>0</v>
      </c>
      <c r="EB34" s="145">
        <v>0</v>
      </c>
      <c r="EC34" s="145">
        <v>3</v>
      </c>
      <c r="ED34" s="145">
        <v>1</v>
      </c>
      <c r="EE34" s="145">
        <v>0</v>
      </c>
      <c r="EF34" s="145">
        <v>0</v>
      </c>
      <c r="EG34" s="145">
        <v>3</v>
      </c>
      <c r="EH34" s="145">
        <v>1</v>
      </c>
      <c r="EI34" s="145">
        <v>0</v>
      </c>
      <c r="EJ34" s="145">
        <v>0</v>
      </c>
      <c r="EK34" s="145">
        <v>4</v>
      </c>
      <c r="EL34" s="145">
        <v>36</v>
      </c>
      <c r="EM34" s="145">
        <v>14</v>
      </c>
      <c r="EN34" s="145">
        <v>50</v>
      </c>
      <c r="EO34" s="145">
        <v>36</v>
      </c>
      <c r="EP34" s="145">
        <v>14</v>
      </c>
      <c r="EQ34" s="145">
        <v>50</v>
      </c>
      <c r="ER34" s="145">
        <v>36</v>
      </c>
      <c r="ES34" s="145">
        <v>14</v>
      </c>
      <c r="ET34" s="145">
        <v>50</v>
      </c>
      <c r="EU34" s="145">
        <v>36</v>
      </c>
      <c r="EV34" s="145">
        <v>14</v>
      </c>
      <c r="EW34" s="145">
        <v>50</v>
      </c>
      <c r="EX34" s="145">
        <v>0</v>
      </c>
      <c r="EY34" s="145">
        <v>0</v>
      </c>
      <c r="EZ34" s="145">
        <v>0</v>
      </c>
      <c r="FA34" s="145">
        <v>0</v>
      </c>
      <c r="FB34" s="145">
        <v>0</v>
      </c>
      <c r="FC34" s="145">
        <v>0</v>
      </c>
      <c r="FD34" s="145">
        <v>55</v>
      </c>
      <c r="FE34" s="145">
        <v>50</v>
      </c>
      <c r="FF34" s="397">
        <f t="shared" si="0"/>
        <v>1</v>
      </c>
      <c r="FG34" s="397">
        <f t="shared" si="1"/>
        <v>0.90909090909090906</v>
      </c>
      <c r="FH34" s="397">
        <f t="shared" si="2"/>
        <v>0.7432432432432432</v>
      </c>
      <c r="FI34" s="398">
        <v>90.91</v>
      </c>
    </row>
    <row r="35" spans="1:165" ht="30.75" x14ac:dyDescent="0.3">
      <c r="A35" s="145" t="s">
        <v>981</v>
      </c>
      <c r="B35" s="47" t="s">
        <v>982</v>
      </c>
      <c r="C35" s="396" t="s">
        <v>22</v>
      </c>
      <c r="D35" s="145">
        <v>0</v>
      </c>
      <c r="E35" s="145">
        <v>47</v>
      </c>
      <c r="F35" s="145">
        <v>47</v>
      </c>
      <c r="G35" s="145">
        <v>20</v>
      </c>
      <c r="H35" s="145">
        <v>27</v>
      </c>
      <c r="I35" s="145">
        <v>8</v>
      </c>
      <c r="J35" s="145">
        <v>18</v>
      </c>
      <c r="K35" s="145">
        <v>0</v>
      </c>
      <c r="L35" s="145">
        <v>0</v>
      </c>
      <c r="M35" s="145">
        <v>0</v>
      </c>
      <c r="N35" s="145">
        <v>0</v>
      </c>
      <c r="O35" s="145">
        <v>0</v>
      </c>
      <c r="P35" s="145">
        <v>0</v>
      </c>
      <c r="Q35" s="145">
        <v>1</v>
      </c>
      <c r="R35" s="145">
        <v>0</v>
      </c>
      <c r="S35" s="145">
        <v>0</v>
      </c>
      <c r="T35" s="145">
        <v>0</v>
      </c>
      <c r="U35" s="145">
        <v>0</v>
      </c>
      <c r="V35" s="145">
        <v>0</v>
      </c>
      <c r="W35" s="145">
        <v>0</v>
      </c>
      <c r="X35" s="145">
        <v>0</v>
      </c>
      <c r="Y35" s="145">
        <v>0</v>
      </c>
      <c r="Z35" s="145">
        <v>0</v>
      </c>
      <c r="AA35" s="145">
        <v>0</v>
      </c>
      <c r="AB35" s="145">
        <v>0</v>
      </c>
      <c r="AC35" s="145">
        <v>0</v>
      </c>
      <c r="AD35" s="145">
        <v>0</v>
      </c>
      <c r="AE35" s="145">
        <v>0</v>
      </c>
      <c r="AF35" s="145">
        <v>0</v>
      </c>
      <c r="AG35" s="145">
        <v>0</v>
      </c>
      <c r="AH35" s="145">
        <v>0</v>
      </c>
      <c r="AI35" s="145">
        <v>0</v>
      </c>
      <c r="AJ35" s="145">
        <v>0</v>
      </c>
      <c r="AK35" s="145">
        <v>27</v>
      </c>
      <c r="AL35" s="145">
        <v>9</v>
      </c>
      <c r="AM35" s="145">
        <v>18</v>
      </c>
      <c r="AN35" s="145">
        <v>0</v>
      </c>
      <c r="AO35" s="145">
        <v>0</v>
      </c>
      <c r="AP35" s="145">
        <v>27</v>
      </c>
      <c r="AQ35" s="145">
        <v>2</v>
      </c>
      <c r="AR35" s="145">
        <v>0</v>
      </c>
      <c r="AS35" s="145">
        <v>0</v>
      </c>
      <c r="AT35" s="145">
        <v>0</v>
      </c>
      <c r="AU35" s="145">
        <v>5</v>
      </c>
      <c r="AV35" s="145">
        <v>3</v>
      </c>
      <c r="AW35" s="145">
        <v>0</v>
      </c>
      <c r="AX35" s="145">
        <v>0</v>
      </c>
      <c r="AY35" s="145">
        <v>6</v>
      </c>
      <c r="AZ35" s="145">
        <v>2</v>
      </c>
      <c r="BA35" s="145">
        <v>0</v>
      </c>
      <c r="BB35" s="145">
        <v>0</v>
      </c>
      <c r="BC35" s="145">
        <v>1</v>
      </c>
      <c r="BD35" s="145">
        <v>0</v>
      </c>
      <c r="BE35" s="145">
        <v>0</v>
      </c>
      <c r="BF35" s="145">
        <v>0</v>
      </c>
      <c r="BG35" s="145">
        <v>2</v>
      </c>
      <c r="BH35" s="145">
        <v>0</v>
      </c>
      <c r="BI35" s="145">
        <v>0</v>
      </c>
      <c r="BJ35" s="145">
        <v>0</v>
      </c>
      <c r="BK35" s="145">
        <v>0</v>
      </c>
      <c r="BL35" s="145">
        <v>0</v>
      </c>
      <c r="BM35" s="145">
        <v>0</v>
      </c>
      <c r="BN35" s="145">
        <v>0</v>
      </c>
      <c r="BO35" s="145">
        <v>0</v>
      </c>
      <c r="BP35" s="145">
        <v>0</v>
      </c>
      <c r="BQ35" s="145">
        <v>0</v>
      </c>
      <c r="BR35" s="145">
        <v>0</v>
      </c>
      <c r="BS35" s="145">
        <v>21</v>
      </c>
      <c r="BT35" s="145">
        <v>16</v>
      </c>
      <c r="BU35" s="145">
        <v>5</v>
      </c>
      <c r="BV35" s="145">
        <v>0</v>
      </c>
      <c r="BW35" s="145">
        <v>0</v>
      </c>
      <c r="BX35" s="145">
        <v>21</v>
      </c>
      <c r="BY35" s="145">
        <v>1</v>
      </c>
      <c r="BZ35" s="145">
        <v>6</v>
      </c>
      <c r="CA35" s="145">
        <v>0</v>
      </c>
      <c r="CB35" s="145">
        <v>0</v>
      </c>
      <c r="CC35" s="145">
        <v>10</v>
      </c>
      <c r="CD35" s="145">
        <v>0</v>
      </c>
      <c r="CE35" s="145">
        <v>0</v>
      </c>
      <c r="CF35" s="145">
        <v>0</v>
      </c>
      <c r="CG35" s="145">
        <v>11</v>
      </c>
      <c r="CH35" s="145">
        <v>6</v>
      </c>
      <c r="CI35" s="145">
        <v>0</v>
      </c>
      <c r="CJ35" s="145">
        <v>0</v>
      </c>
      <c r="CK35" s="145">
        <v>17</v>
      </c>
      <c r="CL35" s="145">
        <v>9</v>
      </c>
      <c r="CM35" s="145">
        <v>18</v>
      </c>
      <c r="CN35" s="145">
        <v>0</v>
      </c>
      <c r="CO35" s="145">
        <v>0</v>
      </c>
      <c r="CP35" s="145">
        <v>15</v>
      </c>
      <c r="CQ35" s="145">
        <v>5</v>
      </c>
      <c r="CR35" s="145">
        <v>0</v>
      </c>
      <c r="CS35" s="145">
        <v>0</v>
      </c>
      <c r="CT35" s="145">
        <v>24</v>
      </c>
      <c r="CU35" s="145">
        <v>23</v>
      </c>
      <c r="CV35" s="145">
        <v>0</v>
      </c>
      <c r="CW35" s="145">
        <v>0</v>
      </c>
      <c r="CX35" s="145">
        <v>47</v>
      </c>
      <c r="CY35" s="145">
        <v>0</v>
      </c>
      <c r="CZ35" s="145">
        <v>0</v>
      </c>
      <c r="DA35" s="145">
        <v>0</v>
      </c>
      <c r="DB35" s="145">
        <v>0</v>
      </c>
      <c r="DC35" s="145">
        <v>0</v>
      </c>
      <c r="DD35" s="145">
        <v>0</v>
      </c>
      <c r="DE35" s="145">
        <v>0</v>
      </c>
      <c r="DF35" s="145">
        <v>0</v>
      </c>
      <c r="DG35" s="145">
        <v>0</v>
      </c>
      <c r="DH35" s="145">
        <v>0</v>
      </c>
      <c r="DI35" s="145">
        <v>0</v>
      </c>
      <c r="DJ35" s="145">
        <v>0</v>
      </c>
      <c r="DK35" s="145">
        <v>0</v>
      </c>
      <c r="DL35" s="145">
        <v>9</v>
      </c>
      <c r="DM35" s="145">
        <v>18</v>
      </c>
      <c r="DN35" s="145">
        <v>0</v>
      </c>
      <c r="DO35" s="145">
        <v>0</v>
      </c>
      <c r="DP35" s="145">
        <v>8</v>
      </c>
      <c r="DQ35" s="145">
        <v>7</v>
      </c>
      <c r="DR35" s="145">
        <v>0</v>
      </c>
      <c r="DS35" s="145">
        <v>0</v>
      </c>
      <c r="DT35" s="145">
        <v>17</v>
      </c>
      <c r="DU35" s="145">
        <v>25</v>
      </c>
      <c r="DV35" s="145">
        <v>0</v>
      </c>
      <c r="DW35" s="145">
        <v>0</v>
      </c>
      <c r="DX35" s="145">
        <v>42</v>
      </c>
      <c r="DY35" s="145">
        <v>0</v>
      </c>
      <c r="DZ35" s="145">
        <v>0</v>
      </c>
      <c r="EA35" s="145">
        <v>0</v>
      </c>
      <c r="EB35" s="145">
        <v>0</v>
      </c>
      <c r="EC35" s="145">
        <v>0</v>
      </c>
      <c r="ED35" s="145">
        <v>0</v>
      </c>
      <c r="EE35" s="145">
        <v>0</v>
      </c>
      <c r="EF35" s="145">
        <v>0</v>
      </c>
      <c r="EG35" s="145">
        <v>0</v>
      </c>
      <c r="EH35" s="145">
        <v>0</v>
      </c>
      <c r="EI35" s="145">
        <v>0</v>
      </c>
      <c r="EJ35" s="145">
        <v>0</v>
      </c>
      <c r="EK35" s="145">
        <v>0</v>
      </c>
      <c r="EL35" s="145">
        <v>27</v>
      </c>
      <c r="EM35" s="145">
        <v>21</v>
      </c>
      <c r="EN35" s="145">
        <v>48</v>
      </c>
      <c r="EO35" s="145">
        <v>27</v>
      </c>
      <c r="EP35" s="145">
        <v>20</v>
      </c>
      <c r="EQ35" s="145">
        <v>47</v>
      </c>
      <c r="ER35" s="145">
        <v>27</v>
      </c>
      <c r="ES35" s="145">
        <v>21</v>
      </c>
      <c r="ET35" s="145">
        <v>48</v>
      </c>
      <c r="EU35" s="145">
        <v>26</v>
      </c>
      <c r="EV35" s="145">
        <v>20</v>
      </c>
      <c r="EW35" s="145">
        <v>46</v>
      </c>
      <c r="EX35" s="145">
        <v>0</v>
      </c>
      <c r="EY35" s="145">
        <v>0</v>
      </c>
      <c r="EZ35" s="145">
        <v>0</v>
      </c>
      <c r="FA35" s="145">
        <v>0</v>
      </c>
      <c r="FB35" s="145">
        <v>0</v>
      </c>
      <c r="FC35" s="145">
        <v>0</v>
      </c>
      <c r="FD35" s="145">
        <v>48</v>
      </c>
      <c r="FE35" s="145">
        <v>48</v>
      </c>
      <c r="FF35" s="397">
        <f t="shared" si="0"/>
        <v>0.97916666666666663</v>
      </c>
      <c r="FG35" s="397">
        <f t="shared" si="1"/>
        <v>1</v>
      </c>
      <c r="FH35" s="397">
        <f t="shared" si="2"/>
        <v>1.0212765957446808</v>
      </c>
      <c r="FI35" s="398">
        <v>97.92</v>
      </c>
    </row>
    <row r="36" spans="1:165" ht="30.75" x14ac:dyDescent="0.3">
      <c r="A36" s="145" t="s">
        <v>985</v>
      </c>
      <c r="B36" s="47" t="s">
        <v>153</v>
      </c>
      <c r="C36" s="396" t="s">
        <v>38</v>
      </c>
      <c r="D36" s="145">
        <v>0</v>
      </c>
      <c r="E36" s="145">
        <v>17</v>
      </c>
      <c r="F36" s="145">
        <v>17</v>
      </c>
      <c r="G36" s="145">
        <v>17</v>
      </c>
      <c r="H36" s="145">
        <v>0</v>
      </c>
      <c r="I36" s="145">
        <v>4</v>
      </c>
      <c r="J36" s="145">
        <v>1</v>
      </c>
      <c r="K36" s="145">
        <v>0</v>
      </c>
      <c r="L36" s="145">
        <v>0</v>
      </c>
      <c r="M36" s="145">
        <v>7</v>
      </c>
      <c r="N36" s="145">
        <v>1</v>
      </c>
      <c r="O36" s="145">
        <v>0</v>
      </c>
      <c r="P36" s="145">
        <v>0</v>
      </c>
      <c r="Q36" s="145">
        <v>1</v>
      </c>
      <c r="R36" s="145">
        <v>0</v>
      </c>
      <c r="S36" s="145">
        <v>0</v>
      </c>
      <c r="T36" s="145">
        <v>0</v>
      </c>
      <c r="U36" s="145">
        <v>0</v>
      </c>
      <c r="V36" s="145">
        <v>0</v>
      </c>
      <c r="W36" s="145">
        <v>0</v>
      </c>
      <c r="X36" s="145">
        <v>0</v>
      </c>
      <c r="Y36" s="145">
        <v>0</v>
      </c>
      <c r="Z36" s="145">
        <v>0</v>
      </c>
      <c r="AA36" s="145">
        <v>0</v>
      </c>
      <c r="AB36" s="145">
        <v>0</v>
      </c>
      <c r="AC36" s="145">
        <v>0</v>
      </c>
      <c r="AD36" s="145">
        <v>0</v>
      </c>
      <c r="AE36" s="145">
        <v>0</v>
      </c>
      <c r="AF36" s="145">
        <v>0</v>
      </c>
      <c r="AG36" s="145">
        <v>0</v>
      </c>
      <c r="AH36" s="145">
        <v>0</v>
      </c>
      <c r="AI36" s="145">
        <v>0</v>
      </c>
      <c r="AJ36" s="145">
        <v>0</v>
      </c>
      <c r="AK36" s="145">
        <v>14</v>
      </c>
      <c r="AL36" s="145">
        <v>12</v>
      </c>
      <c r="AM36" s="145">
        <v>2</v>
      </c>
      <c r="AN36" s="145">
        <v>0</v>
      </c>
      <c r="AO36" s="145">
        <v>0</v>
      </c>
      <c r="AP36" s="145">
        <v>14</v>
      </c>
      <c r="AQ36" s="145">
        <v>0</v>
      </c>
      <c r="AR36" s="145">
        <v>0</v>
      </c>
      <c r="AS36" s="145">
        <v>0</v>
      </c>
      <c r="AT36" s="145">
        <v>0</v>
      </c>
      <c r="AU36" s="145">
        <v>0</v>
      </c>
      <c r="AV36" s="145">
        <v>0</v>
      </c>
      <c r="AW36" s="145">
        <v>0</v>
      </c>
      <c r="AX36" s="145">
        <v>0</v>
      </c>
      <c r="AY36" s="145">
        <v>0</v>
      </c>
      <c r="AZ36" s="145">
        <v>0</v>
      </c>
      <c r="BA36" s="145">
        <v>0</v>
      </c>
      <c r="BB36" s="145">
        <v>0</v>
      </c>
      <c r="BC36" s="145">
        <v>0</v>
      </c>
      <c r="BD36" s="145">
        <v>0</v>
      </c>
      <c r="BE36" s="145">
        <v>0</v>
      </c>
      <c r="BF36" s="145">
        <v>0</v>
      </c>
      <c r="BG36" s="145">
        <v>0</v>
      </c>
      <c r="BH36" s="145">
        <v>0</v>
      </c>
      <c r="BI36" s="145">
        <v>0</v>
      </c>
      <c r="BJ36" s="145">
        <v>0</v>
      </c>
      <c r="BK36" s="145">
        <v>0</v>
      </c>
      <c r="BL36" s="145">
        <v>0</v>
      </c>
      <c r="BM36" s="145">
        <v>0</v>
      </c>
      <c r="BN36" s="145">
        <v>0</v>
      </c>
      <c r="BO36" s="145">
        <v>0</v>
      </c>
      <c r="BP36" s="145">
        <v>0</v>
      </c>
      <c r="BQ36" s="145">
        <v>0</v>
      </c>
      <c r="BR36" s="145">
        <v>0</v>
      </c>
      <c r="BS36" s="145">
        <v>0</v>
      </c>
      <c r="BT36" s="145">
        <v>0</v>
      </c>
      <c r="BU36" s="145">
        <v>0</v>
      </c>
      <c r="BV36" s="145">
        <v>0</v>
      </c>
      <c r="BW36" s="145">
        <v>0</v>
      </c>
      <c r="BX36" s="145">
        <v>0</v>
      </c>
      <c r="BY36" s="145">
        <v>3</v>
      </c>
      <c r="BZ36" s="145">
        <v>0</v>
      </c>
      <c r="CA36" s="145">
        <v>0</v>
      </c>
      <c r="CB36" s="145">
        <v>0</v>
      </c>
      <c r="CC36" s="145">
        <v>0</v>
      </c>
      <c r="CD36" s="145">
        <v>0</v>
      </c>
      <c r="CE36" s="145">
        <v>0</v>
      </c>
      <c r="CF36" s="145">
        <v>0</v>
      </c>
      <c r="CG36" s="145">
        <v>3</v>
      </c>
      <c r="CH36" s="145">
        <v>0</v>
      </c>
      <c r="CI36" s="145">
        <v>0</v>
      </c>
      <c r="CJ36" s="145">
        <v>0</v>
      </c>
      <c r="CK36" s="145">
        <v>3</v>
      </c>
      <c r="CL36" s="145">
        <v>9</v>
      </c>
      <c r="CM36" s="145">
        <v>1</v>
      </c>
      <c r="CN36" s="145">
        <v>0</v>
      </c>
      <c r="CO36" s="145">
        <v>0</v>
      </c>
      <c r="CP36" s="145">
        <v>0</v>
      </c>
      <c r="CQ36" s="145">
        <v>0</v>
      </c>
      <c r="CR36" s="145">
        <v>0</v>
      </c>
      <c r="CS36" s="145">
        <v>0</v>
      </c>
      <c r="CT36" s="145">
        <v>9</v>
      </c>
      <c r="CU36" s="145">
        <v>1</v>
      </c>
      <c r="CV36" s="145">
        <v>0</v>
      </c>
      <c r="CW36" s="145">
        <v>0</v>
      </c>
      <c r="CX36" s="145">
        <v>10</v>
      </c>
      <c r="CY36" s="145">
        <v>0</v>
      </c>
      <c r="CZ36" s="145">
        <v>0</v>
      </c>
      <c r="DA36" s="145">
        <v>0</v>
      </c>
      <c r="DB36" s="145">
        <v>0</v>
      </c>
      <c r="DC36" s="145">
        <v>0</v>
      </c>
      <c r="DD36" s="145">
        <v>0</v>
      </c>
      <c r="DE36" s="145">
        <v>0</v>
      </c>
      <c r="DF36" s="145">
        <v>0</v>
      </c>
      <c r="DG36" s="145">
        <v>0</v>
      </c>
      <c r="DH36" s="145">
        <v>0</v>
      </c>
      <c r="DI36" s="145">
        <v>0</v>
      </c>
      <c r="DJ36" s="145">
        <v>0</v>
      </c>
      <c r="DK36" s="145">
        <v>0</v>
      </c>
      <c r="DL36" s="145">
        <v>8</v>
      </c>
      <c r="DM36" s="145">
        <v>0</v>
      </c>
      <c r="DN36" s="145">
        <v>0</v>
      </c>
      <c r="DO36" s="145">
        <v>0</v>
      </c>
      <c r="DP36" s="145">
        <v>0</v>
      </c>
      <c r="DQ36" s="145">
        <v>0</v>
      </c>
      <c r="DR36" s="145">
        <v>0</v>
      </c>
      <c r="DS36" s="145">
        <v>0</v>
      </c>
      <c r="DT36" s="145">
        <v>8</v>
      </c>
      <c r="DU36" s="145">
        <v>0</v>
      </c>
      <c r="DV36" s="145">
        <v>0</v>
      </c>
      <c r="DW36" s="145">
        <v>0</v>
      </c>
      <c r="DX36" s="145">
        <v>8</v>
      </c>
      <c r="DY36" s="145">
        <v>0</v>
      </c>
      <c r="DZ36" s="145">
        <v>0</v>
      </c>
      <c r="EA36" s="145">
        <v>0</v>
      </c>
      <c r="EB36" s="145">
        <v>0</v>
      </c>
      <c r="EC36" s="145">
        <v>0</v>
      </c>
      <c r="ED36" s="145">
        <v>0</v>
      </c>
      <c r="EE36" s="145">
        <v>0</v>
      </c>
      <c r="EF36" s="145">
        <v>0</v>
      </c>
      <c r="EG36" s="145">
        <v>0</v>
      </c>
      <c r="EH36" s="145">
        <v>0</v>
      </c>
      <c r="EI36" s="145">
        <v>0</v>
      </c>
      <c r="EJ36" s="145">
        <v>0</v>
      </c>
      <c r="EK36" s="145">
        <v>0</v>
      </c>
      <c r="EL36" s="145">
        <v>14</v>
      </c>
      <c r="EM36" s="145">
        <v>0</v>
      </c>
      <c r="EN36" s="145">
        <v>14</v>
      </c>
      <c r="EO36" s="145">
        <v>14</v>
      </c>
      <c r="EP36" s="145">
        <v>0</v>
      </c>
      <c r="EQ36" s="145">
        <v>14</v>
      </c>
      <c r="ER36" s="145">
        <v>14</v>
      </c>
      <c r="ES36" s="145">
        <v>0</v>
      </c>
      <c r="ET36" s="145">
        <v>14</v>
      </c>
      <c r="EU36" s="145">
        <v>14</v>
      </c>
      <c r="EV36" s="145">
        <v>0</v>
      </c>
      <c r="EW36" s="145">
        <v>14</v>
      </c>
      <c r="EX36" s="145">
        <v>0</v>
      </c>
      <c r="EY36" s="145">
        <v>0</v>
      </c>
      <c r="EZ36" s="145">
        <v>0</v>
      </c>
      <c r="FA36" s="145">
        <v>0</v>
      </c>
      <c r="FB36" s="145">
        <v>0</v>
      </c>
      <c r="FC36" s="145">
        <v>0</v>
      </c>
      <c r="FD36" s="145">
        <v>14</v>
      </c>
      <c r="FE36" s="145">
        <v>14</v>
      </c>
      <c r="FF36" s="397">
        <f t="shared" si="0"/>
        <v>1</v>
      </c>
      <c r="FG36" s="397">
        <f t="shared" si="1"/>
        <v>1</v>
      </c>
      <c r="FH36" s="397">
        <f t="shared" si="2"/>
        <v>0.82352941176470584</v>
      </c>
      <c r="FI36" s="398">
        <v>71.430000000000007</v>
      </c>
    </row>
    <row r="37" spans="1:165" ht="30.75" x14ac:dyDescent="0.3">
      <c r="A37" s="145" t="s">
        <v>989</v>
      </c>
      <c r="B37" s="47" t="s">
        <v>990</v>
      </c>
      <c r="C37" s="396" t="s">
        <v>988</v>
      </c>
      <c r="D37" s="145">
        <v>0</v>
      </c>
      <c r="E37" s="145">
        <v>18</v>
      </c>
      <c r="F37" s="145">
        <v>18</v>
      </c>
      <c r="G37" s="145">
        <v>0</v>
      </c>
      <c r="H37" s="145">
        <v>18</v>
      </c>
      <c r="I37" s="145">
        <v>0</v>
      </c>
      <c r="J37" s="145">
        <v>0</v>
      </c>
      <c r="K37" s="145">
        <v>0</v>
      </c>
      <c r="L37" s="145">
        <v>0</v>
      </c>
      <c r="M37" s="145">
        <v>0</v>
      </c>
      <c r="N37" s="145">
        <v>0</v>
      </c>
      <c r="O37" s="145">
        <v>0</v>
      </c>
      <c r="P37" s="145">
        <v>0</v>
      </c>
      <c r="Q37" s="145">
        <v>0</v>
      </c>
      <c r="R37" s="145">
        <v>0</v>
      </c>
      <c r="S37" s="145">
        <v>0</v>
      </c>
      <c r="T37" s="145">
        <v>0</v>
      </c>
      <c r="U37" s="145">
        <v>0</v>
      </c>
      <c r="V37" s="145">
        <v>0</v>
      </c>
      <c r="W37" s="145">
        <v>0</v>
      </c>
      <c r="X37" s="145">
        <v>0</v>
      </c>
      <c r="Y37" s="145">
        <v>0</v>
      </c>
      <c r="Z37" s="145">
        <v>0</v>
      </c>
      <c r="AA37" s="145">
        <v>0</v>
      </c>
      <c r="AB37" s="145">
        <v>0</v>
      </c>
      <c r="AC37" s="145">
        <v>0</v>
      </c>
      <c r="AD37" s="145">
        <v>0</v>
      </c>
      <c r="AE37" s="145">
        <v>0</v>
      </c>
      <c r="AF37" s="145">
        <v>0</v>
      </c>
      <c r="AG37" s="145">
        <v>0</v>
      </c>
      <c r="AH37" s="145">
        <v>0</v>
      </c>
      <c r="AI37" s="145">
        <v>0</v>
      </c>
      <c r="AJ37" s="145">
        <v>0</v>
      </c>
      <c r="AK37" s="145">
        <v>0</v>
      </c>
      <c r="AL37" s="145">
        <v>0</v>
      </c>
      <c r="AM37" s="145">
        <v>0</v>
      </c>
      <c r="AN37" s="145">
        <v>0</v>
      </c>
      <c r="AO37" s="145">
        <v>0</v>
      </c>
      <c r="AP37" s="145">
        <v>0</v>
      </c>
      <c r="AQ37" s="145">
        <v>0</v>
      </c>
      <c r="AR37" s="145">
        <v>0</v>
      </c>
      <c r="AS37" s="145">
        <v>0</v>
      </c>
      <c r="AT37" s="145">
        <v>0</v>
      </c>
      <c r="AU37" s="145">
        <v>17</v>
      </c>
      <c r="AV37" s="145">
        <v>1</v>
      </c>
      <c r="AW37" s="145">
        <v>0</v>
      </c>
      <c r="AX37" s="145">
        <v>0</v>
      </c>
      <c r="AY37" s="145">
        <v>0</v>
      </c>
      <c r="AZ37" s="145">
        <v>0</v>
      </c>
      <c r="BA37" s="145">
        <v>0</v>
      </c>
      <c r="BB37" s="145">
        <v>0</v>
      </c>
      <c r="BC37" s="145">
        <v>0</v>
      </c>
      <c r="BD37" s="145">
        <v>0</v>
      </c>
      <c r="BE37" s="145">
        <v>0</v>
      </c>
      <c r="BF37" s="145">
        <v>0</v>
      </c>
      <c r="BG37" s="145">
        <v>0</v>
      </c>
      <c r="BH37" s="145">
        <v>0</v>
      </c>
      <c r="BI37" s="145">
        <v>0</v>
      </c>
      <c r="BJ37" s="145">
        <v>0</v>
      </c>
      <c r="BK37" s="145">
        <v>0</v>
      </c>
      <c r="BL37" s="145">
        <v>0</v>
      </c>
      <c r="BM37" s="145">
        <v>0</v>
      </c>
      <c r="BN37" s="145">
        <v>0</v>
      </c>
      <c r="BO37" s="145">
        <v>0</v>
      </c>
      <c r="BP37" s="145">
        <v>0</v>
      </c>
      <c r="BQ37" s="145">
        <v>0</v>
      </c>
      <c r="BR37" s="145">
        <v>0</v>
      </c>
      <c r="BS37" s="145">
        <v>18</v>
      </c>
      <c r="BT37" s="145">
        <v>16</v>
      </c>
      <c r="BU37" s="145">
        <v>1</v>
      </c>
      <c r="BV37" s="145">
        <v>0</v>
      </c>
      <c r="BW37" s="145">
        <v>0</v>
      </c>
      <c r="BX37" s="145">
        <v>17</v>
      </c>
      <c r="BY37" s="145">
        <v>0</v>
      </c>
      <c r="BZ37" s="145">
        <v>0</v>
      </c>
      <c r="CA37" s="145">
        <v>0</v>
      </c>
      <c r="CB37" s="145">
        <v>0</v>
      </c>
      <c r="CC37" s="145">
        <v>4</v>
      </c>
      <c r="CD37" s="145">
        <v>0</v>
      </c>
      <c r="CE37" s="145">
        <v>0</v>
      </c>
      <c r="CF37" s="145">
        <v>0</v>
      </c>
      <c r="CG37" s="145">
        <v>4</v>
      </c>
      <c r="CH37" s="145">
        <v>0</v>
      </c>
      <c r="CI37" s="145">
        <v>0</v>
      </c>
      <c r="CJ37" s="145">
        <v>0</v>
      </c>
      <c r="CK37" s="145">
        <v>4</v>
      </c>
      <c r="CL37" s="145">
        <v>0</v>
      </c>
      <c r="CM37" s="145">
        <v>0</v>
      </c>
      <c r="CN37" s="145">
        <v>0</v>
      </c>
      <c r="CO37" s="145">
        <v>0</v>
      </c>
      <c r="CP37" s="145">
        <v>0</v>
      </c>
      <c r="CQ37" s="145">
        <v>0</v>
      </c>
      <c r="CR37" s="145">
        <v>0</v>
      </c>
      <c r="CS37" s="145">
        <v>0</v>
      </c>
      <c r="CT37" s="145">
        <v>0</v>
      </c>
      <c r="CU37" s="145">
        <v>0</v>
      </c>
      <c r="CV37" s="145">
        <v>0</v>
      </c>
      <c r="CW37" s="145">
        <v>0</v>
      </c>
      <c r="CX37" s="145">
        <v>0</v>
      </c>
      <c r="CY37" s="145">
        <v>0</v>
      </c>
      <c r="CZ37" s="145">
        <v>0</v>
      </c>
      <c r="DA37" s="145">
        <v>0</v>
      </c>
      <c r="DB37" s="145">
        <v>0</v>
      </c>
      <c r="DC37" s="145">
        <v>0</v>
      </c>
      <c r="DD37" s="145">
        <v>0</v>
      </c>
      <c r="DE37" s="145">
        <v>0</v>
      </c>
      <c r="DF37" s="145">
        <v>0</v>
      </c>
      <c r="DG37" s="145">
        <v>0</v>
      </c>
      <c r="DH37" s="145">
        <v>0</v>
      </c>
      <c r="DI37" s="145">
        <v>0</v>
      </c>
      <c r="DJ37" s="145">
        <v>0</v>
      </c>
      <c r="DK37" s="145">
        <v>0</v>
      </c>
      <c r="DL37" s="145">
        <v>0</v>
      </c>
      <c r="DM37" s="145">
        <v>0</v>
      </c>
      <c r="DN37" s="145">
        <v>0</v>
      </c>
      <c r="DO37" s="145">
        <v>0</v>
      </c>
      <c r="DP37" s="145">
        <v>7</v>
      </c>
      <c r="DQ37" s="145">
        <v>0</v>
      </c>
      <c r="DR37" s="145">
        <v>0</v>
      </c>
      <c r="DS37" s="145">
        <v>0</v>
      </c>
      <c r="DT37" s="145">
        <v>7</v>
      </c>
      <c r="DU37" s="145">
        <v>0</v>
      </c>
      <c r="DV37" s="145">
        <v>0</v>
      </c>
      <c r="DW37" s="145">
        <v>0</v>
      </c>
      <c r="DX37" s="145">
        <v>7</v>
      </c>
      <c r="DY37" s="145">
        <v>0</v>
      </c>
      <c r="DZ37" s="145">
        <v>0</v>
      </c>
      <c r="EA37" s="145">
        <v>0</v>
      </c>
      <c r="EB37" s="145">
        <v>0</v>
      </c>
      <c r="EC37" s="145">
        <v>17</v>
      </c>
      <c r="ED37" s="145">
        <v>1</v>
      </c>
      <c r="EE37" s="145">
        <v>0</v>
      </c>
      <c r="EF37" s="145">
        <v>0</v>
      </c>
      <c r="EG37" s="145">
        <v>17</v>
      </c>
      <c r="EH37" s="145">
        <v>1</v>
      </c>
      <c r="EI37" s="145">
        <v>0</v>
      </c>
      <c r="EJ37" s="145">
        <v>0</v>
      </c>
      <c r="EK37" s="145">
        <v>18</v>
      </c>
      <c r="EL37" s="145">
        <v>0</v>
      </c>
      <c r="EM37" s="145">
        <v>34</v>
      </c>
      <c r="EN37" s="145">
        <v>34</v>
      </c>
      <c r="EO37" s="145">
        <v>0</v>
      </c>
      <c r="EP37" s="145">
        <v>33</v>
      </c>
      <c r="EQ37" s="145">
        <v>33</v>
      </c>
      <c r="ER37" s="145">
        <v>0</v>
      </c>
      <c r="ES37" s="145">
        <v>17</v>
      </c>
      <c r="ET37" s="145">
        <v>17</v>
      </c>
      <c r="EU37" s="145">
        <v>0</v>
      </c>
      <c r="EV37" s="145">
        <v>16</v>
      </c>
      <c r="EW37" s="145">
        <v>16</v>
      </c>
      <c r="EX37" s="145">
        <v>0</v>
      </c>
      <c r="EY37" s="145">
        <v>0</v>
      </c>
      <c r="EZ37" s="145">
        <v>0</v>
      </c>
      <c r="FA37" s="145">
        <v>0</v>
      </c>
      <c r="FB37" s="145">
        <v>0</v>
      </c>
      <c r="FC37" s="145">
        <v>0</v>
      </c>
      <c r="FD37" s="145">
        <v>18</v>
      </c>
      <c r="FE37" s="145">
        <v>17</v>
      </c>
      <c r="FF37" s="397">
        <f t="shared" si="0"/>
        <v>0.97058823529411764</v>
      </c>
      <c r="FG37" s="397">
        <f t="shared" si="1"/>
        <v>0.94444444444444442</v>
      </c>
      <c r="FH37" s="397">
        <f t="shared" si="2"/>
        <v>1</v>
      </c>
      <c r="FI37" s="398">
        <v>0</v>
      </c>
    </row>
    <row r="38" spans="1:165" ht="45.75" x14ac:dyDescent="0.3">
      <c r="A38" s="145" t="s">
        <v>994</v>
      </c>
      <c r="B38" s="47" t="s">
        <v>995</v>
      </c>
      <c r="C38" s="396" t="s">
        <v>22</v>
      </c>
      <c r="D38" s="145">
        <v>0</v>
      </c>
      <c r="E38" s="145">
        <v>146</v>
      </c>
      <c r="F38" s="145">
        <v>146</v>
      </c>
      <c r="G38" s="145">
        <v>42</v>
      </c>
      <c r="H38" s="145">
        <v>104</v>
      </c>
      <c r="I38" s="145">
        <v>18</v>
      </c>
      <c r="J38" s="145">
        <v>15</v>
      </c>
      <c r="K38" s="145">
        <v>0</v>
      </c>
      <c r="L38" s="145">
        <v>0</v>
      </c>
      <c r="M38" s="145">
        <v>6</v>
      </c>
      <c r="N38" s="145">
        <v>0</v>
      </c>
      <c r="O38" s="145">
        <v>0</v>
      </c>
      <c r="P38" s="145">
        <v>0</v>
      </c>
      <c r="Q38" s="145">
        <v>0</v>
      </c>
      <c r="R38" s="145">
        <v>1</v>
      </c>
      <c r="S38" s="145">
        <v>0</v>
      </c>
      <c r="T38" s="145">
        <v>0</v>
      </c>
      <c r="U38" s="145">
        <v>0</v>
      </c>
      <c r="V38" s="145">
        <v>0</v>
      </c>
      <c r="W38" s="145">
        <v>0</v>
      </c>
      <c r="X38" s="145">
        <v>0</v>
      </c>
      <c r="Y38" s="145">
        <v>0</v>
      </c>
      <c r="Z38" s="145">
        <v>0</v>
      </c>
      <c r="AA38" s="145">
        <v>0</v>
      </c>
      <c r="AB38" s="145">
        <v>0</v>
      </c>
      <c r="AC38" s="145">
        <v>0</v>
      </c>
      <c r="AD38" s="145">
        <v>0</v>
      </c>
      <c r="AE38" s="145">
        <v>0</v>
      </c>
      <c r="AF38" s="145">
        <v>0</v>
      </c>
      <c r="AG38" s="145">
        <v>0</v>
      </c>
      <c r="AH38" s="145">
        <v>0</v>
      </c>
      <c r="AI38" s="145">
        <v>0</v>
      </c>
      <c r="AJ38" s="145">
        <v>0</v>
      </c>
      <c r="AK38" s="145">
        <v>40</v>
      </c>
      <c r="AL38" s="145">
        <v>23</v>
      </c>
      <c r="AM38" s="145">
        <v>15</v>
      </c>
      <c r="AN38" s="145">
        <v>0</v>
      </c>
      <c r="AO38" s="145">
        <v>0</v>
      </c>
      <c r="AP38" s="145">
        <v>38</v>
      </c>
      <c r="AQ38" s="145">
        <v>20</v>
      </c>
      <c r="AR38" s="145">
        <v>9</v>
      </c>
      <c r="AS38" s="145">
        <v>0</v>
      </c>
      <c r="AT38" s="145">
        <v>0</v>
      </c>
      <c r="AU38" s="145">
        <v>23</v>
      </c>
      <c r="AV38" s="145">
        <v>18</v>
      </c>
      <c r="AW38" s="145">
        <v>0</v>
      </c>
      <c r="AX38" s="145">
        <v>0</v>
      </c>
      <c r="AY38" s="145">
        <v>10</v>
      </c>
      <c r="AZ38" s="145">
        <v>11</v>
      </c>
      <c r="BA38" s="145">
        <v>0</v>
      </c>
      <c r="BB38" s="145">
        <v>0</v>
      </c>
      <c r="BC38" s="145">
        <v>1</v>
      </c>
      <c r="BD38" s="145">
        <v>0</v>
      </c>
      <c r="BE38" s="145">
        <v>0</v>
      </c>
      <c r="BF38" s="145">
        <v>0</v>
      </c>
      <c r="BG38" s="145">
        <v>0</v>
      </c>
      <c r="BH38" s="145">
        <v>0</v>
      </c>
      <c r="BI38" s="145">
        <v>0</v>
      </c>
      <c r="BJ38" s="145">
        <v>0</v>
      </c>
      <c r="BK38" s="145">
        <v>0</v>
      </c>
      <c r="BL38" s="145">
        <v>0</v>
      </c>
      <c r="BM38" s="145">
        <v>0</v>
      </c>
      <c r="BN38" s="145">
        <v>0</v>
      </c>
      <c r="BO38" s="145">
        <v>0</v>
      </c>
      <c r="BP38" s="145">
        <v>0</v>
      </c>
      <c r="BQ38" s="145">
        <v>0</v>
      </c>
      <c r="BR38" s="145">
        <v>0</v>
      </c>
      <c r="BS38" s="145">
        <v>92</v>
      </c>
      <c r="BT38" s="145">
        <v>52</v>
      </c>
      <c r="BU38" s="145">
        <v>35</v>
      </c>
      <c r="BV38" s="145">
        <v>0</v>
      </c>
      <c r="BW38" s="145">
        <v>0</v>
      </c>
      <c r="BX38" s="145">
        <v>87</v>
      </c>
      <c r="BY38" s="145">
        <v>3</v>
      </c>
      <c r="BZ38" s="145">
        <v>4</v>
      </c>
      <c r="CA38" s="145">
        <v>0</v>
      </c>
      <c r="CB38" s="145">
        <v>0</v>
      </c>
      <c r="CC38" s="145">
        <v>13</v>
      </c>
      <c r="CD38" s="145">
        <v>6</v>
      </c>
      <c r="CE38" s="145">
        <v>0</v>
      </c>
      <c r="CF38" s="145">
        <v>0</v>
      </c>
      <c r="CG38" s="145">
        <v>16</v>
      </c>
      <c r="CH38" s="145">
        <v>10</v>
      </c>
      <c r="CI38" s="145">
        <v>0</v>
      </c>
      <c r="CJ38" s="145">
        <v>0</v>
      </c>
      <c r="CK38" s="145">
        <v>26</v>
      </c>
      <c r="CL38" s="145">
        <v>20</v>
      </c>
      <c r="CM38" s="145">
        <v>12</v>
      </c>
      <c r="CN38" s="145">
        <v>0</v>
      </c>
      <c r="CO38" s="145">
        <v>0</v>
      </c>
      <c r="CP38" s="145">
        <v>46</v>
      </c>
      <c r="CQ38" s="145">
        <v>22</v>
      </c>
      <c r="CR38" s="145">
        <v>0</v>
      </c>
      <c r="CS38" s="145">
        <v>0</v>
      </c>
      <c r="CT38" s="145">
        <v>66</v>
      </c>
      <c r="CU38" s="145">
        <v>34</v>
      </c>
      <c r="CV38" s="145">
        <v>0</v>
      </c>
      <c r="CW38" s="145">
        <v>0</v>
      </c>
      <c r="CX38" s="145">
        <v>100</v>
      </c>
      <c r="CY38" s="145">
        <v>0</v>
      </c>
      <c r="CZ38" s="145">
        <v>0</v>
      </c>
      <c r="DA38" s="145">
        <v>0</v>
      </c>
      <c r="DB38" s="145">
        <v>0</v>
      </c>
      <c r="DC38" s="145">
        <v>0</v>
      </c>
      <c r="DD38" s="145">
        <v>0</v>
      </c>
      <c r="DE38" s="145">
        <v>0</v>
      </c>
      <c r="DF38" s="145">
        <v>0</v>
      </c>
      <c r="DG38" s="145">
        <v>0</v>
      </c>
      <c r="DH38" s="145">
        <v>0</v>
      </c>
      <c r="DI38" s="145">
        <v>0</v>
      </c>
      <c r="DJ38" s="145">
        <v>0</v>
      </c>
      <c r="DK38" s="145">
        <v>0</v>
      </c>
      <c r="DL38" s="145">
        <v>6</v>
      </c>
      <c r="DM38" s="145">
        <v>3</v>
      </c>
      <c r="DN38" s="145">
        <v>0</v>
      </c>
      <c r="DO38" s="145">
        <v>0</v>
      </c>
      <c r="DP38" s="145">
        <v>3</v>
      </c>
      <c r="DQ38" s="145">
        <v>3</v>
      </c>
      <c r="DR38" s="145">
        <v>0</v>
      </c>
      <c r="DS38" s="145">
        <v>0</v>
      </c>
      <c r="DT38" s="145">
        <v>9</v>
      </c>
      <c r="DU38" s="145">
        <v>6</v>
      </c>
      <c r="DV38" s="145">
        <v>0</v>
      </c>
      <c r="DW38" s="145">
        <v>0</v>
      </c>
      <c r="DX38" s="145">
        <v>15</v>
      </c>
      <c r="DY38" s="145">
        <v>4</v>
      </c>
      <c r="DZ38" s="145">
        <v>1</v>
      </c>
      <c r="EA38" s="145">
        <v>0</v>
      </c>
      <c r="EB38" s="145">
        <v>0</v>
      </c>
      <c r="EC38" s="145">
        <v>0</v>
      </c>
      <c r="ED38" s="145">
        <v>0</v>
      </c>
      <c r="EE38" s="145">
        <v>0</v>
      </c>
      <c r="EF38" s="145">
        <v>0</v>
      </c>
      <c r="EG38" s="145">
        <v>4</v>
      </c>
      <c r="EH38" s="145">
        <v>1</v>
      </c>
      <c r="EI38" s="145">
        <v>0</v>
      </c>
      <c r="EJ38" s="145">
        <v>0</v>
      </c>
      <c r="EK38" s="145">
        <v>5</v>
      </c>
      <c r="EL38" s="145">
        <v>38</v>
      </c>
      <c r="EM38" s="145">
        <v>87</v>
      </c>
      <c r="EN38" s="145">
        <v>125</v>
      </c>
      <c r="EO38" s="145">
        <v>37</v>
      </c>
      <c r="EP38" s="145">
        <v>87</v>
      </c>
      <c r="EQ38" s="145">
        <v>124</v>
      </c>
      <c r="ER38" s="145">
        <v>38</v>
      </c>
      <c r="ES38" s="145">
        <v>87</v>
      </c>
      <c r="ET38" s="145">
        <v>125</v>
      </c>
      <c r="EU38" s="145">
        <v>36</v>
      </c>
      <c r="EV38" s="145">
        <v>86</v>
      </c>
      <c r="EW38" s="145">
        <v>122</v>
      </c>
      <c r="EX38" s="145">
        <v>0</v>
      </c>
      <c r="EY38" s="145">
        <v>0</v>
      </c>
      <c r="EZ38" s="145">
        <v>0</v>
      </c>
      <c r="FA38" s="145">
        <v>0</v>
      </c>
      <c r="FB38" s="145">
        <v>0</v>
      </c>
      <c r="FC38" s="145">
        <v>0</v>
      </c>
      <c r="FD38" s="145">
        <v>132</v>
      </c>
      <c r="FE38" s="145">
        <v>125</v>
      </c>
      <c r="FF38" s="397">
        <f t="shared" si="0"/>
        <v>0.99199999999999999</v>
      </c>
      <c r="FG38" s="397">
        <f t="shared" si="1"/>
        <v>0.94696969696969702</v>
      </c>
      <c r="FH38" s="397">
        <f t="shared" si="2"/>
        <v>0.90410958904109584</v>
      </c>
      <c r="FI38" s="398">
        <v>75.760000000000005</v>
      </c>
    </row>
    <row r="39" spans="1:165" ht="45.75" x14ac:dyDescent="0.3">
      <c r="A39" s="145" t="s">
        <v>1010</v>
      </c>
      <c r="B39" s="47" t="s">
        <v>1011</v>
      </c>
      <c r="C39" s="396" t="s">
        <v>38</v>
      </c>
      <c r="D39" s="145">
        <v>0</v>
      </c>
      <c r="E39" s="145">
        <v>212</v>
      </c>
      <c r="F39" s="145">
        <v>212</v>
      </c>
      <c r="G39" s="145">
        <v>114</v>
      </c>
      <c r="H39" s="145">
        <v>98</v>
      </c>
      <c r="I39" s="145">
        <v>54</v>
      </c>
      <c r="J39" s="145">
        <v>6</v>
      </c>
      <c r="K39" s="145">
        <v>0</v>
      </c>
      <c r="L39" s="145">
        <v>0</v>
      </c>
      <c r="M39" s="145">
        <v>39</v>
      </c>
      <c r="N39" s="145">
        <v>4</v>
      </c>
      <c r="O39" s="145">
        <v>0</v>
      </c>
      <c r="P39" s="145">
        <v>0</v>
      </c>
      <c r="Q39" s="145">
        <v>2</v>
      </c>
      <c r="R39" s="145">
        <v>1</v>
      </c>
      <c r="S39" s="145">
        <v>0</v>
      </c>
      <c r="T39" s="145">
        <v>0</v>
      </c>
      <c r="U39" s="145">
        <v>0</v>
      </c>
      <c r="V39" s="145">
        <v>0</v>
      </c>
      <c r="W39" s="145">
        <v>0</v>
      </c>
      <c r="X39" s="145">
        <v>0</v>
      </c>
      <c r="Y39" s="145">
        <v>0</v>
      </c>
      <c r="Z39" s="145">
        <v>0</v>
      </c>
      <c r="AA39" s="145">
        <v>0</v>
      </c>
      <c r="AB39" s="145">
        <v>0</v>
      </c>
      <c r="AC39" s="145">
        <v>0</v>
      </c>
      <c r="AD39" s="145">
        <v>0</v>
      </c>
      <c r="AE39" s="145">
        <v>0</v>
      </c>
      <c r="AF39" s="145">
        <v>0</v>
      </c>
      <c r="AG39" s="145">
        <v>0</v>
      </c>
      <c r="AH39" s="145">
        <v>0</v>
      </c>
      <c r="AI39" s="145">
        <v>0</v>
      </c>
      <c r="AJ39" s="145">
        <v>0</v>
      </c>
      <c r="AK39" s="145">
        <v>106</v>
      </c>
      <c r="AL39" s="145">
        <v>94</v>
      </c>
      <c r="AM39" s="145">
        <v>10</v>
      </c>
      <c r="AN39" s="145">
        <v>0</v>
      </c>
      <c r="AO39" s="145">
        <v>0</v>
      </c>
      <c r="AP39" s="145">
        <v>104</v>
      </c>
      <c r="AQ39" s="145">
        <v>29</v>
      </c>
      <c r="AR39" s="145">
        <v>3</v>
      </c>
      <c r="AS39" s="145">
        <v>0</v>
      </c>
      <c r="AT39" s="145">
        <v>0</v>
      </c>
      <c r="AU39" s="145">
        <v>39</v>
      </c>
      <c r="AV39" s="145">
        <v>8</v>
      </c>
      <c r="AW39" s="145">
        <v>0</v>
      </c>
      <c r="AX39" s="145">
        <v>0</v>
      </c>
      <c r="AY39" s="145">
        <v>4</v>
      </c>
      <c r="AZ39" s="145">
        <v>2</v>
      </c>
      <c r="BA39" s="145">
        <v>0</v>
      </c>
      <c r="BB39" s="145">
        <v>0</v>
      </c>
      <c r="BC39" s="145">
        <v>1</v>
      </c>
      <c r="BD39" s="145">
        <v>0</v>
      </c>
      <c r="BE39" s="145">
        <v>0</v>
      </c>
      <c r="BF39" s="145">
        <v>0</v>
      </c>
      <c r="BG39" s="145">
        <v>0</v>
      </c>
      <c r="BH39" s="145">
        <v>0</v>
      </c>
      <c r="BI39" s="145">
        <v>0</v>
      </c>
      <c r="BJ39" s="145">
        <v>0</v>
      </c>
      <c r="BK39" s="145">
        <v>0</v>
      </c>
      <c r="BL39" s="145">
        <v>0</v>
      </c>
      <c r="BM39" s="145">
        <v>0</v>
      </c>
      <c r="BN39" s="145">
        <v>0</v>
      </c>
      <c r="BO39" s="145">
        <v>0</v>
      </c>
      <c r="BP39" s="145">
        <v>0</v>
      </c>
      <c r="BQ39" s="145">
        <v>0</v>
      </c>
      <c r="BR39" s="145">
        <v>0</v>
      </c>
      <c r="BS39" s="145">
        <v>86</v>
      </c>
      <c r="BT39" s="145">
        <v>69</v>
      </c>
      <c r="BU39" s="145">
        <v>10</v>
      </c>
      <c r="BV39" s="145">
        <v>0</v>
      </c>
      <c r="BW39" s="145">
        <v>0</v>
      </c>
      <c r="BX39" s="145">
        <v>79</v>
      </c>
      <c r="BY39" s="145">
        <v>47</v>
      </c>
      <c r="BZ39" s="145">
        <v>4</v>
      </c>
      <c r="CA39" s="145">
        <v>0</v>
      </c>
      <c r="CB39" s="145">
        <v>0</v>
      </c>
      <c r="CC39" s="145">
        <v>24</v>
      </c>
      <c r="CD39" s="145">
        <v>6</v>
      </c>
      <c r="CE39" s="145">
        <v>0</v>
      </c>
      <c r="CF39" s="145">
        <v>0</v>
      </c>
      <c r="CG39" s="145">
        <v>71</v>
      </c>
      <c r="CH39" s="145">
        <v>10</v>
      </c>
      <c r="CI39" s="145">
        <v>0</v>
      </c>
      <c r="CJ39" s="145">
        <v>0</v>
      </c>
      <c r="CK39" s="145">
        <v>81</v>
      </c>
      <c r="CL39" s="145">
        <v>81</v>
      </c>
      <c r="CM39" s="145">
        <v>10</v>
      </c>
      <c r="CN39" s="145">
        <v>0</v>
      </c>
      <c r="CO39" s="145">
        <v>0</v>
      </c>
      <c r="CP39" s="145">
        <v>48</v>
      </c>
      <c r="CQ39" s="145">
        <v>11</v>
      </c>
      <c r="CR39" s="145">
        <v>0</v>
      </c>
      <c r="CS39" s="145">
        <v>0</v>
      </c>
      <c r="CT39" s="145">
        <v>129</v>
      </c>
      <c r="CU39" s="145">
        <v>21</v>
      </c>
      <c r="CV39" s="145">
        <v>0</v>
      </c>
      <c r="CW39" s="145">
        <v>0</v>
      </c>
      <c r="CX39" s="145">
        <v>150</v>
      </c>
      <c r="CY39" s="145">
        <v>0</v>
      </c>
      <c r="CZ39" s="145">
        <v>0</v>
      </c>
      <c r="DA39" s="145">
        <v>0</v>
      </c>
      <c r="DB39" s="145">
        <v>0</v>
      </c>
      <c r="DC39" s="145">
        <v>0</v>
      </c>
      <c r="DD39" s="145">
        <v>0</v>
      </c>
      <c r="DE39" s="145">
        <v>0</v>
      </c>
      <c r="DF39" s="145">
        <v>0</v>
      </c>
      <c r="DG39" s="145">
        <v>0</v>
      </c>
      <c r="DH39" s="145">
        <v>0</v>
      </c>
      <c r="DI39" s="145">
        <v>0</v>
      </c>
      <c r="DJ39" s="145">
        <v>0</v>
      </c>
      <c r="DK39" s="145">
        <v>0</v>
      </c>
      <c r="DL39" s="145">
        <v>42</v>
      </c>
      <c r="DM39" s="145">
        <v>5</v>
      </c>
      <c r="DN39" s="145">
        <v>0</v>
      </c>
      <c r="DO39" s="145">
        <v>0</v>
      </c>
      <c r="DP39" s="145">
        <v>16</v>
      </c>
      <c r="DQ39" s="145">
        <v>6</v>
      </c>
      <c r="DR39" s="145">
        <v>0</v>
      </c>
      <c r="DS39" s="145">
        <v>0</v>
      </c>
      <c r="DT39" s="145">
        <v>58</v>
      </c>
      <c r="DU39" s="145">
        <v>11</v>
      </c>
      <c r="DV39" s="145">
        <v>0</v>
      </c>
      <c r="DW39" s="145">
        <v>0</v>
      </c>
      <c r="DX39" s="145">
        <v>69</v>
      </c>
      <c r="DY39" s="145">
        <v>21</v>
      </c>
      <c r="DZ39" s="145">
        <v>1</v>
      </c>
      <c r="EA39" s="145">
        <v>0</v>
      </c>
      <c r="EB39" s="145">
        <v>0</v>
      </c>
      <c r="EC39" s="145">
        <v>11</v>
      </c>
      <c r="ED39" s="145">
        <v>5</v>
      </c>
      <c r="EE39" s="145">
        <v>0</v>
      </c>
      <c r="EF39" s="145">
        <v>0</v>
      </c>
      <c r="EG39" s="145">
        <v>32</v>
      </c>
      <c r="EH39" s="145">
        <v>6</v>
      </c>
      <c r="EI39" s="145">
        <v>0</v>
      </c>
      <c r="EJ39" s="145">
        <v>0</v>
      </c>
      <c r="EK39" s="145">
        <v>38</v>
      </c>
      <c r="EL39" s="145">
        <v>104</v>
      </c>
      <c r="EM39" s="145">
        <v>79</v>
      </c>
      <c r="EN39" s="145">
        <v>183</v>
      </c>
      <c r="EO39" s="145">
        <v>100</v>
      </c>
      <c r="EP39" s="145">
        <v>76</v>
      </c>
      <c r="EQ39" s="145">
        <v>176</v>
      </c>
      <c r="ER39" s="145">
        <v>104</v>
      </c>
      <c r="ES39" s="145">
        <v>79</v>
      </c>
      <c r="ET39" s="145">
        <v>183</v>
      </c>
      <c r="EU39" s="145">
        <v>92</v>
      </c>
      <c r="EV39" s="145">
        <v>76</v>
      </c>
      <c r="EW39" s="145">
        <v>168</v>
      </c>
      <c r="EX39" s="145">
        <v>0</v>
      </c>
      <c r="EY39" s="145">
        <v>0</v>
      </c>
      <c r="EZ39" s="145">
        <v>0</v>
      </c>
      <c r="FA39" s="145">
        <v>0</v>
      </c>
      <c r="FB39" s="145">
        <v>0</v>
      </c>
      <c r="FC39" s="145">
        <v>0</v>
      </c>
      <c r="FD39" s="145">
        <v>192</v>
      </c>
      <c r="FE39" s="145">
        <v>183</v>
      </c>
      <c r="FF39" s="397">
        <f t="shared" si="0"/>
        <v>0.96174863387978138</v>
      </c>
      <c r="FG39" s="397">
        <f t="shared" si="1"/>
        <v>0.953125</v>
      </c>
      <c r="FH39" s="397">
        <f t="shared" si="2"/>
        <v>0.90566037735849059</v>
      </c>
      <c r="FI39" s="398">
        <v>78.13</v>
      </c>
    </row>
    <row r="40" spans="1:165" ht="30.75" x14ac:dyDescent="0.3">
      <c r="A40" s="145" t="s">
        <v>1012</v>
      </c>
      <c r="B40" s="47" t="s">
        <v>1013</v>
      </c>
      <c r="C40" s="396" t="s">
        <v>38</v>
      </c>
      <c r="D40" s="145">
        <v>0</v>
      </c>
      <c r="E40" s="145">
        <v>24</v>
      </c>
      <c r="F40" s="145">
        <v>24</v>
      </c>
      <c r="G40" s="145">
        <v>0</v>
      </c>
      <c r="H40" s="145">
        <v>24</v>
      </c>
      <c r="I40" s="145">
        <v>0</v>
      </c>
      <c r="J40" s="145">
        <v>0</v>
      </c>
      <c r="K40" s="145">
        <v>0</v>
      </c>
      <c r="L40" s="145">
        <v>0</v>
      </c>
      <c r="M40" s="145">
        <v>0</v>
      </c>
      <c r="N40" s="145">
        <v>0</v>
      </c>
      <c r="O40" s="145">
        <v>0</v>
      </c>
      <c r="P40" s="145">
        <v>0</v>
      </c>
      <c r="Q40" s="145">
        <v>0</v>
      </c>
      <c r="R40" s="145">
        <v>0</v>
      </c>
      <c r="S40" s="145">
        <v>0</v>
      </c>
      <c r="T40" s="145">
        <v>0</v>
      </c>
      <c r="U40" s="145">
        <v>0</v>
      </c>
      <c r="V40" s="145">
        <v>0</v>
      </c>
      <c r="W40" s="145">
        <v>0</v>
      </c>
      <c r="X40" s="145">
        <v>0</v>
      </c>
      <c r="Y40" s="145">
        <v>0</v>
      </c>
      <c r="Z40" s="145">
        <v>0</v>
      </c>
      <c r="AA40" s="145">
        <v>0</v>
      </c>
      <c r="AB40" s="145">
        <v>0</v>
      </c>
      <c r="AC40" s="145">
        <v>0</v>
      </c>
      <c r="AD40" s="145">
        <v>0</v>
      </c>
      <c r="AE40" s="145">
        <v>0</v>
      </c>
      <c r="AF40" s="145">
        <v>0</v>
      </c>
      <c r="AG40" s="145">
        <v>0</v>
      </c>
      <c r="AH40" s="145">
        <v>0</v>
      </c>
      <c r="AI40" s="145">
        <v>0</v>
      </c>
      <c r="AJ40" s="145">
        <v>0</v>
      </c>
      <c r="AK40" s="145">
        <v>0</v>
      </c>
      <c r="AL40" s="145">
        <v>0</v>
      </c>
      <c r="AM40" s="145">
        <v>0</v>
      </c>
      <c r="AN40" s="145">
        <v>0</v>
      </c>
      <c r="AO40" s="145">
        <v>0</v>
      </c>
      <c r="AP40" s="145">
        <v>0</v>
      </c>
      <c r="AQ40" s="145">
        <v>0</v>
      </c>
      <c r="AR40" s="145">
        <v>0</v>
      </c>
      <c r="AS40" s="145">
        <v>0</v>
      </c>
      <c r="AT40" s="145">
        <v>0</v>
      </c>
      <c r="AU40" s="145">
        <v>0</v>
      </c>
      <c r="AV40" s="145">
        <v>0</v>
      </c>
      <c r="AW40" s="145">
        <v>0</v>
      </c>
      <c r="AX40" s="145">
        <v>0</v>
      </c>
      <c r="AY40" s="145">
        <v>1</v>
      </c>
      <c r="AZ40" s="145">
        <v>0</v>
      </c>
      <c r="BA40" s="145">
        <v>0</v>
      </c>
      <c r="BB40" s="145">
        <v>0</v>
      </c>
      <c r="BC40" s="145">
        <v>0</v>
      </c>
      <c r="BD40" s="145">
        <v>0</v>
      </c>
      <c r="BE40" s="145">
        <v>0</v>
      </c>
      <c r="BF40" s="145">
        <v>0</v>
      </c>
      <c r="BG40" s="145">
        <v>2</v>
      </c>
      <c r="BH40" s="145">
        <v>1</v>
      </c>
      <c r="BI40" s="145">
        <v>0</v>
      </c>
      <c r="BJ40" s="145">
        <v>0</v>
      </c>
      <c r="BK40" s="145">
        <v>2</v>
      </c>
      <c r="BL40" s="145">
        <v>1</v>
      </c>
      <c r="BM40" s="145">
        <v>0</v>
      </c>
      <c r="BN40" s="145">
        <v>0</v>
      </c>
      <c r="BO40" s="145">
        <v>0</v>
      </c>
      <c r="BP40" s="145">
        <v>0</v>
      </c>
      <c r="BQ40" s="145">
        <v>0</v>
      </c>
      <c r="BR40" s="145">
        <v>0</v>
      </c>
      <c r="BS40" s="145">
        <v>7</v>
      </c>
      <c r="BT40" s="145">
        <v>4</v>
      </c>
      <c r="BU40" s="145">
        <v>2</v>
      </c>
      <c r="BV40" s="145">
        <v>0</v>
      </c>
      <c r="BW40" s="145">
        <v>0</v>
      </c>
      <c r="BX40" s="145">
        <v>6</v>
      </c>
      <c r="BY40" s="145">
        <v>0</v>
      </c>
      <c r="BZ40" s="145">
        <v>0</v>
      </c>
      <c r="CA40" s="145">
        <v>0</v>
      </c>
      <c r="CB40" s="145">
        <v>0</v>
      </c>
      <c r="CC40" s="145">
        <v>1</v>
      </c>
      <c r="CD40" s="145">
        <v>0</v>
      </c>
      <c r="CE40" s="145">
        <v>0</v>
      </c>
      <c r="CF40" s="145">
        <v>0</v>
      </c>
      <c r="CG40" s="145">
        <v>1</v>
      </c>
      <c r="CH40" s="145">
        <v>0</v>
      </c>
      <c r="CI40" s="145">
        <v>0</v>
      </c>
      <c r="CJ40" s="145">
        <v>0</v>
      </c>
      <c r="CK40" s="145">
        <v>1</v>
      </c>
      <c r="CL40" s="145">
        <v>0</v>
      </c>
      <c r="CM40" s="145">
        <v>0</v>
      </c>
      <c r="CN40" s="145">
        <v>0</v>
      </c>
      <c r="CO40" s="145">
        <v>0</v>
      </c>
      <c r="CP40" s="145">
        <v>4</v>
      </c>
      <c r="CQ40" s="145">
        <v>2</v>
      </c>
      <c r="CR40" s="145">
        <v>0</v>
      </c>
      <c r="CS40" s="145">
        <v>0</v>
      </c>
      <c r="CT40" s="145">
        <v>4</v>
      </c>
      <c r="CU40" s="145">
        <v>2</v>
      </c>
      <c r="CV40" s="145">
        <v>0</v>
      </c>
      <c r="CW40" s="145">
        <v>0</v>
      </c>
      <c r="CX40" s="145">
        <v>6</v>
      </c>
      <c r="CY40" s="145">
        <v>0</v>
      </c>
      <c r="CZ40" s="145">
        <v>0</v>
      </c>
      <c r="DA40" s="145">
        <v>0</v>
      </c>
      <c r="DB40" s="145">
        <v>0</v>
      </c>
      <c r="DC40" s="145">
        <v>4</v>
      </c>
      <c r="DD40" s="145">
        <v>2</v>
      </c>
      <c r="DE40" s="145">
        <v>0</v>
      </c>
      <c r="DF40" s="145">
        <v>0</v>
      </c>
      <c r="DG40" s="145">
        <v>4</v>
      </c>
      <c r="DH40" s="145">
        <v>2</v>
      </c>
      <c r="DI40" s="145">
        <v>0</v>
      </c>
      <c r="DJ40" s="145">
        <v>0</v>
      </c>
      <c r="DK40" s="145">
        <v>6</v>
      </c>
      <c r="DL40" s="145">
        <v>0</v>
      </c>
      <c r="DM40" s="145">
        <v>0</v>
      </c>
      <c r="DN40" s="145">
        <v>0</v>
      </c>
      <c r="DO40" s="145">
        <v>0</v>
      </c>
      <c r="DP40" s="145">
        <v>0</v>
      </c>
      <c r="DQ40" s="145">
        <v>0</v>
      </c>
      <c r="DR40" s="145">
        <v>0</v>
      </c>
      <c r="DS40" s="145">
        <v>0</v>
      </c>
      <c r="DT40" s="145">
        <v>0</v>
      </c>
      <c r="DU40" s="145">
        <v>0</v>
      </c>
      <c r="DV40" s="145">
        <v>0</v>
      </c>
      <c r="DW40" s="145">
        <v>0</v>
      </c>
      <c r="DX40" s="145">
        <v>0</v>
      </c>
      <c r="DY40" s="145">
        <v>0</v>
      </c>
      <c r="DZ40" s="145">
        <v>0</v>
      </c>
      <c r="EA40" s="145">
        <v>0</v>
      </c>
      <c r="EB40" s="145">
        <v>0</v>
      </c>
      <c r="EC40" s="145">
        <v>0</v>
      </c>
      <c r="ED40" s="145">
        <v>0</v>
      </c>
      <c r="EE40" s="145">
        <v>0</v>
      </c>
      <c r="EF40" s="145">
        <v>0</v>
      </c>
      <c r="EG40" s="145">
        <v>0</v>
      </c>
      <c r="EH40" s="145">
        <v>0</v>
      </c>
      <c r="EI40" s="145">
        <v>0</v>
      </c>
      <c r="EJ40" s="145">
        <v>0</v>
      </c>
      <c r="EK40" s="145">
        <v>0</v>
      </c>
      <c r="EL40" s="145">
        <v>0</v>
      </c>
      <c r="EM40" s="145">
        <v>6</v>
      </c>
      <c r="EN40" s="145">
        <v>6</v>
      </c>
      <c r="EO40" s="145">
        <v>0</v>
      </c>
      <c r="EP40" s="145">
        <v>6</v>
      </c>
      <c r="EQ40" s="145">
        <v>6</v>
      </c>
      <c r="ER40" s="145">
        <v>0</v>
      </c>
      <c r="ES40" s="145">
        <v>6</v>
      </c>
      <c r="ET40" s="145">
        <v>6</v>
      </c>
      <c r="EU40" s="145">
        <v>0</v>
      </c>
      <c r="EV40" s="145">
        <v>5</v>
      </c>
      <c r="EW40" s="145">
        <v>5</v>
      </c>
      <c r="EX40" s="145">
        <v>0</v>
      </c>
      <c r="EY40" s="145">
        <v>0</v>
      </c>
      <c r="EZ40" s="145">
        <v>0</v>
      </c>
      <c r="FA40" s="145">
        <v>0</v>
      </c>
      <c r="FB40" s="145">
        <v>0</v>
      </c>
      <c r="FC40" s="145">
        <v>0</v>
      </c>
      <c r="FD40" s="145">
        <v>7</v>
      </c>
      <c r="FE40" s="145">
        <v>6</v>
      </c>
      <c r="FF40" s="397">
        <f t="shared" si="0"/>
        <v>1</v>
      </c>
      <c r="FG40" s="397">
        <f t="shared" si="1"/>
        <v>0.8571428571428571</v>
      </c>
      <c r="FH40" s="397">
        <f t="shared" si="2"/>
        <v>0.29166666666666669</v>
      </c>
      <c r="FI40" s="398">
        <v>85.71</v>
      </c>
    </row>
    <row r="41" spans="1:165" ht="37.5" x14ac:dyDescent="0.3">
      <c r="A41" s="59"/>
      <c r="B41" s="146" t="s">
        <v>754</v>
      </c>
      <c r="C41" s="405"/>
      <c r="D41" s="59">
        <f>SUM(D25:D40)</f>
        <v>2</v>
      </c>
      <c r="E41" s="59">
        <f t="shared" ref="E41:BP41" si="6">SUM(E25:E40)</f>
        <v>1223</v>
      </c>
      <c r="F41" s="59">
        <f t="shared" si="6"/>
        <v>1223</v>
      </c>
      <c r="G41" s="59">
        <f t="shared" si="6"/>
        <v>443</v>
      </c>
      <c r="H41" s="59">
        <f t="shared" si="6"/>
        <v>780</v>
      </c>
      <c r="I41" s="59">
        <f t="shared" si="6"/>
        <v>140</v>
      </c>
      <c r="J41" s="59">
        <f t="shared" si="6"/>
        <v>93</v>
      </c>
      <c r="K41" s="59">
        <f t="shared" si="6"/>
        <v>0</v>
      </c>
      <c r="L41" s="59">
        <f t="shared" si="6"/>
        <v>0</v>
      </c>
      <c r="M41" s="59">
        <f t="shared" si="6"/>
        <v>128</v>
      </c>
      <c r="N41" s="59">
        <f t="shared" si="6"/>
        <v>47</v>
      </c>
      <c r="O41" s="59">
        <f t="shared" si="6"/>
        <v>0</v>
      </c>
      <c r="P41" s="59">
        <f t="shared" si="6"/>
        <v>0</v>
      </c>
      <c r="Q41" s="59">
        <f t="shared" si="6"/>
        <v>7</v>
      </c>
      <c r="R41" s="59">
        <f t="shared" si="6"/>
        <v>8</v>
      </c>
      <c r="S41" s="59">
        <f t="shared" si="6"/>
        <v>0</v>
      </c>
      <c r="T41" s="59">
        <f t="shared" si="6"/>
        <v>0</v>
      </c>
      <c r="U41" s="59">
        <f t="shared" si="6"/>
        <v>0</v>
      </c>
      <c r="V41" s="59">
        <f t="shared" si="6"/>
        <v>1</v>
      </c>
      <c r="W41" s="59">
        <f t="shared" si="6"/>
        <v>0</v>
      </c>
      <c r="X41" s="59">
        <f t="shared" si="6"/>
        <v>0</v>
      </c>
      <c r="Y41" s="59">
        <f t="shared" si="6"/>
        <v>0</v>
      </c>
      <c r="Z41" s="59">
        <f t="shared" si="6"/>
        <v>0</v>
      </c>
      <c r="AA41" s="59">
        <f t="shared" si="6"/>
        <v>0</v>
      </c>
      <c r="AB41" s="59">
        <f t="shared" si="6"/>
        <v>0</v>
      </c>
      <c r="AC41" s="59">
        <f t="shared" si="6"/>
        <v>0</v>
      </c>
      <c r="AD41" s="59">
        <f t="shared" si="6"/>
        <v>0</v>
      </c>
      <c r="AE41" s="59">
        <f t="shared" si="6"/>
        <v>0</v>
      </c>
      <c r="AF41" s="59">
        <f t="shared" si="6"/>
        <v>0</v>
      </c>
      <c r="AG41" s="59">
        <f t="shared" si="6"/>
        <v>0</v>
      </c>
      <c r="AH41" s="59">
        <f t="shared" si="6"/>
        <v>0</v>
      </c>
      <c r="AI41" s="59">
        <f t="shared" si="6"/>
        <v>0</v>
      </c>
      <c r="AJ41" s="59">
        <f t="shared" si="6"/>
        <v>0</v>
      </c>
      <c r="AK41" s="59">
        <f t="shared" si="6"/>
        <v>424</v>
      </c>
      <c r="AL41" s="59">
        <f t="shared" si="6"/>
        <v>264</v>
      </c>
      <c r="AM41" s="59">
        <f t="shared" si="6"/>
        <v>139</v>
      </c>
      <c r="AN41" s="59">
        <f t="shared" si="6"/>
        <v>0</v>
      </c>
      <c r="AO41" s="59">
        <f t="shared" si="6"/>
        <v>0</v>
      </c>
      <c r="AP41" s="59">
        <f t="shared" si="6"/>
        <v>403</v>
      </c>
      <c r="AQ41" s="59">
        <f t="shared" si="6"/>
        <v>110</v>
      </c>
      <c r="AR41" s="59">
        <f t="shared" si="6"/>
        <v>75</v>
      </c>
      <c r="AS41" s="59">
        <f t="shared" si="6"/>
        <v>0</v>
      </c>
      <c r="AT41" s="59">
        <f t="shared" si="6"/>
        <v>0</v>
      </c>
      <c r="AU41" s="59">
        <f t="shared" si="6"/>
        <v>178</v>
      </c>
      <c r="AV41" s="59">
        <f t="shared" si="6"/>
        <v>142</v>
      </c>
      <c r="AW41" s="59">
        <f t="shared" si="6"/>
        <v>0</v>
      </c>
      <c r="AX41" s="59">
        <f t="shared" si="6"/>
        <v>0</v>
      </c>
      <c r="AY41" s="59">
        <f t="shared" si="6"/>
        <v>41</v>
      </c>
      <c r="AZ41" s="59">
        <f t="shared" si="6"/>
        <v>29</v>
      </c>
      <c r="BA41" s="59">
        <f t="shared" si="6"/>
        <v>0</v>
      </c>
      <c r="BB41" s="59">
        <f t="shared" si="6"/>
        <v>0</v>
      </c>
      <c r="BC41" s="59">
        <f t="shared" si="6"/>
        <v>7</v>
      </c>
      <c r="BD41" s="59">
        <f t="shared" si="6"/>
        <v>11</v>
      </c>
      <c r="BE41" s="59">
        <f t="shared" si="6"/>
        <v>0</v>
      </c>
      <c r="BF41" s="59">
        <f t="shared" si="6"/>
        <v>0</v>
      </c>
      <c r="BG41" s="59">
        <f t="shared" si="6"/>
        <v>5</v>
      </c>
      <c r="BH41" s="59">
        <f t="shared" si="6"/>
        <v>3</v>
      </c>
      <c r="BI41" s="59">
        <f t="shared" si="6"/>
        <v>0</v>
      </c>
      <c r="BJ41" s="59">
        <f t="shared" si="6"/>
        <v>0</v>
      </c>
      <c r="BK41" s="59">
        <f t="shared" si="6"/>
        <v>2</v>
      </c>
      <c r="BL41" s="59">
        <f t="shared" si="6"/>
        <v>1</v>
      </c>
      <c r="BM41" s="59">
        <f t="shared" si="6"/>
        <v>0</v>
      </c>
      <c r="BN41" s="59">
        <f t="shared" si="6"/>
        <v>0</v>
      </c>
      <c r="BO41" s="59">
        <f t="shared" si="6"/>
        <v>2</v>
      </c>
      <c r="BP41" s="59">
        <f t="shared" si="6"/>
        <v>0</v>
      </c>
      <c r="BQ41" s="59">
        <f t="shared" ref="BQ41:EB41" si="7">SUM(BQ25:BQ40)</f>
        <v>0</v>
      </c>
      <c r="BR41" s="59">
        <f t="shared" si="7"/>
        <v>0</v>
      </c>
      <c r="BS41" s="59">
        <f t="shared" si="7"/>
        <v>606</v>
      </c>
      <c r="BT41" s="59">
        <f t="shared" si="7"/>
        <v>284</v>
      </c>
      <c r="BU41" s="59">
        <f t="shared" si="7"/>
        <v>229</v>
      </c>
      <c r="BV41" s="59">
        <f t="shared" si="7"/>
        <v>0</v>
      </c>
      <c r="BW41" s="59">
        <f t="shared" si="7"/>
        <v>0</v>
      </c>
      <c r="BX41" s="59">
        <f t="shared" si="7"/>
        <v>513</v>
      </c>
      <c r="BY41" s="59">
        <f t="shared" si="7"/>
        <v>100</v>
      </c>
      <c r="BZ41" s="59">
        <f t="shared" si="7"/>
        <v>40</v>
      </c>
      <c r="CA41" s="59">
        <f t="shared" si="7"/>
        <v>0</v>
      </c>
      <c r="CB41" s="59">
        <f t="shared" si="7"/>
        <v>0</v>
      </c>
      <c r="CC41" s="59">
        <f t="shared" si="7"/>
        <v>132</v>
      </c>
      <c r="CD41" s="59">
        <f t="shared" si="7"/>
        <v>71</v>
      </c>
      <c r="CE41" s="59">
        <f t="shared" si="7"/>
        <v>0</v>
      </c>
      <c r="CF41" s="59">
        <f t="shared" si="7"/>
        <v>0</v>
      </c>
      <c r="CG41" s="59">
        <f t="shared" si="7"/>
        <v>232</v>
      </c>
      <c r="CH41" s="59">
        <f t="shared" si="7"/>
        <v>111</v>
      </c>
      <c r="CI41" s="59">
        <f t="shared" si="7"/>
        <v>0</v>
      </c>
      <c r="CJ41" s="59">
        <f t="shared" si="7"/>
        <v>0</v>
      </c>
      <c r="CK41" s="59">
        <f t="shared" si="7"/>
        <v>343</v>
      </c>
      <c r="CL41" s="59">
        <f t="shared" si="7"/>
        <v>195</v>
      </c>
      <c r="CM41" s="59">
        <f t="shared" si="7"/>
        <v>120</v>
      </c>
      <c r="CN41" s="59">
        <f t="shared" si="7"/>
        <v>0</v>
      </c>
      <c r="CO41" s="59">
        <f t="shared" si="7"/>
        <v>0</v>
      </c>
      <c r="CP41" s="59">
        <f t="shared" si="7"/>
        <v>268</v>
      </c>
      <c r="CQ41" s="59">
        <f t="shared" si="7"/>
        <v>201</v>
      </c>
      <c r="CR41" s="59">
        <f t="shared" si="7"/>
        <v>0</v>
      </c>
      <c r="CS41" s="59">
        <f t="shared" si="7"/>
        <v>0</v>
      </c>
      <c r="CT41" s="59">
        <f t="shared" si="7"/>
        <v>463</v>
      </c>
      <c r="CU41" s="59">
        <f t="shared" si="7"/>
        <v>321</v>
      </c>
      <c r="CV41" s="59">
        <f t="shared" si="7"/>
        <v>0</v>
      </c>
      <c r="CW41" s="59">
        <f t="shared" si="7"/>
        <v>0</v>
      </c>
      <c r="CX41" s="59">
        <f t="shared" si="7"/>
        <v>784</v>
      </c>
      <c r="CY41" s="59">
        <f t="shared" si="7"/>
        <v>3</v>
      </c>
      <c r="CZ41" s="59">
        <f t="shared" si="7"/>
        <v>10</v>
      </c>
      <c r="DA41" s="59">
        <f t="shared" si="7"/>
        <v>0</v>
      </c>
      <c r="DB41" s="59">
        <f t="shared" si="7"/>
        <v>0</v>
      </c>
      <c r="DC41" s="59">
        <f t="shared" si="7"/>
        <v>4</v>
      </c>
      <c r="DD41" s="59">
        <f t="shared" si="7"/>
        <v>4</v>
      </c>
      <c r="DE41" s="59">
        <f t="shared" si="7"/>
        <v>0</v>
      </c>
      <c r="DF41" s="59">
        <f t="shared" si="7"/>
        <v>0</v>
      </c>
      <c r="DG41" s="59">
        <f t="shared" si="7"/>
        <v>7</v>
      </c>
      <c r="DH41" s="59">
        <f t="shared" si="7"/>
        <v>14</v>
      </c>
      <c r="DI41" s="59">
        <f t="shared" si="7"/>
        <v>0</v>
      </c>
      <c r="DJ41" s="59">
        <f t="shared" si="7"/>
        <v>0</v>
      </c>
      <c r="DK41" s="59">
        <f t="shared" si="7"/>
        <v>21</v>
      </c>
      <c r="DL41" s="59">
        <f t="shared" si="7"/>
        <v>119</v>
      </c>
      <c r="DM41" s="59">
        <f t="shared" si="7"/>
        <v>61</v>
      </c>
      <c r="DN41" s="59">
        <f t="shared" si="7"/>
        <v>0</v>
      </c>
      <c r="DO41" s="59">
        <f t="shared" si="7"/>
        <v>0</v>
      </c>
      <c r="DP41" s="59">
        <f t="shared" si="7"/>
        <v>107</v>
      </c>
      <c r="DQ41" s="59">
        <f t="shared" si="7"/>
        <v>54</v>
      </c>
      <c r="DR41" s="59">
        <f t="shared" si="7"/>
        <v>3</v>
      </c>
      <c r="DS41" s="59">
        <f t="shared" si="7"/>
        <v>0</v>
      </c>
      <c r="DT41" s="59">
        <f t="shared" si="7"/>
        <v>226</v>
      </c>
      <c r="DU41" s="59">
        <f t="shared" si="7"/>
        <v>115</v>
      </c>
      <c r="DV41" s="59">
        <f t="shared" si="7"/>
        <v>3</v>
      </c>
      <c r="DW41" s="59">
        <f t="shared" si="7"/>
        <v>0</v>
      </c>
      <c r="DX41" s="59">
        <f t="shared" si="7"/>
        <v>344</v>
      </c>
      <c r="DY41" s="59">
        <f t="shared" si="7"/>
        <v>47</v>
      </c>
      <c r="DZ41" s="59">
        <f t="shared" si="7"/>
        <v>20</v>
      </c>
      <c r="EA41" s="59">
        <f t="shared" si="7"/>
        <v>0</v>
      </c>
      <c r="EB41" s="59">
        <f t="shared" si="7"/>
        <v>0</v>
      </c>
      <c r="EC41" s="59">
        <f t="shared" ref="EC41:FE41" si="8">SUM(EC25:EC40)</f>
        <v>35</v>
      </c>
      <c r="ED41" s="59">
        <f t="shared" si="8"/>
        <v>16</v>
      </c>
      <c r="EE41" s="59">
        <f t="shared" si="8"/>
        <v>0</v>
      </c>
      <c r="EF41" s="59">
        <f t="shared" si="8"/>
        <v>0</v>
      </c>
      <c r="EG41" s="59">
        <f t="shared" si="8"/>
        <v>82</v>
      </c>
      <c r="EH41" s="59">
        <f t="shared" si="8"/>
        <v>36</v>
      </c>
      <c r="EI41" s="59">
        <f t="shared" si="8"/>
        <v>0</v>
      </c>
      <c r="EJ41" s="59">
        <f t="shared" si="8"/>
        <v>0</v>
      </c>
      <c r="EK41" s="59">
        <f t="shared" si="8"/>
        <v>118</v>
      </c>
      <c r="EL41" s="59">
        <f t="shared" si="8"/>
        <v>403</v>
      </c>
      <c r="EM41" s="59">
        <f t="shared" si="8"/>
        <v>530</v>
      </c>
      <c r="EN41" s="59">
        <f t="shared" si="8"/>
        <v>933</v>
      </c>
      <c r="EO41" s="59">
        <f t="shared" si="8"/>
        <v>389</v>
      </c>
      <c r="EP41" s="59">
        <f t="shared" si="8"/>
        <v>523</v>
      </c>
      <c r="EQ41" s="59">
        <f t="shared" si="8"/>
        <v>912</v>
      </c>
      <c r="ER41" s="59">
        <f t="shared" si="8"/>
        <v>403</v>
      </c>
      <c r="ES41" s="59">
        <f t="shared" si="8"/>
        <v>513</v>
      </c>
      <c r="ET41" s="59">
        <f t="shared" si="8"/>
        <v>916</v>
      </c>
      <c r="EU41" s="59">
        <f t="shared" si="8"/>
        <v>378</v>
      </c>
      <c r="EV41" s="59">
        <f t="shared" si="8"/>
        <v>504</v>
      </c>
      <c r="EW41" s="59">
        <f t="shared" si="8"/>
        <v>882</v>
      </c>
      <c r="EX41" s="59">
        <f t="shared" si="8"/>
        <v>108</v>
      </c>
      <c r="EY41" s="59">
        <f t="shared" si="8"/>
        <v>134</v>
      </c>
      <c r="EZ41" s="59">
        <f t="shared" si="8"/>
        <v>242</v>
      </c>
      <c r="FA41" s="59">
        <f t="shared" si="8"/>
        <v>105</v>
      </c>
      <c r="FB41" s="59">
        <f t="shared" si="8"/>
        <v>116</v>
      </c>
      <c r="FC41" s="59">
        <f t="shared" si="8"/>
        <v>221</v>
      </c>
      <c r="FD41" s="59">
        <f t="shared" si="8"/>
        <v>1030</v>
      </c>
      <c r="FE41" s="59">
        <f t="shared" si="8"/>
        <v>916</v>
      </c>
      <c r="FF41" s="406">
        <f t="shared" si="0"/>
        <v>0.977491961414791</v>
      </c>
      <c r="FG41" s="406">
        <f t="shared" si="1"/>
        <v>0.88932038834951455</v>
      </c>
      <c r="FH41" s="406">
        <f t="shared" si="2"/>
        <v>0.84219133278822567</v>
      </c>
      <c r="FI41" s="407">
        <v>86.71</v>
      </c>
    </row>
    <row r="42" spans="1:165" ht="30.75" x14ac:dyDescent="0.3">
      <c r="A42" s="145" t="s">
        <v>955</v>
      </c>
      <c r="B42" s="47" t="s">
        <v>956</v>
      </c>
      <c r="C42" s="396" t="s">
        <v>77</v>
      </c>
      <c r="D42" s="145">
        <v>0</v>
      </c>
      <c r="E42" s="145">
        <v>185</v>
      </c>
      <c r="F42" s="145">
        <v>185</v>
      </c>
      <c r="G42" s="145">
        <v>130</v>
      </c>
      <c r="H42" s="145">
        <v>55</v>
      </c>
      <c r="I42" s="145">
        <v>12</v>
      </c>
      <c r="J42" s="145">
        <v>7</v>
      </c>
      <c r="K42" s="145">
        <v>0</v>
      </c>
      <c r="L42" s="145">
        <v>0</v>
      </c>
      <c r="M42" s="145">
        <v>30</v>
      </c>
      <c r="N42" s="145">
        <v>18</v>
      </c>
      <c r="O42" s="145">
        <v>0</v>
      </c>
      <c r="P42" s="145">
        <v>0</v>
      </c>
      <c r="Q42" s="145">
        <v>3</v>
      </c>
      <c r="R42" s="145">
        <v>2</v>
      </c>
      <c r="S42" s="145">
        <v>0</v>
      </c>
      <c r="T42" s="145">
        <v>0</v>
      </c>
      <c r="U42" s="145">
        <v>1</v>
      </c>
      <c r="V42" s="145">
        <v>0</v>
      </c>
      <c r="W42" s="145">
        <v>0</v>
      </c>
      <c r="X42" s="145">
        <v>0</v>
      </c>
      <c r="Y42" s="145">
        <v>0</v>
      </c>
      <c r="Z42" s="145">
        <v>1</v>
      </c>
      <c r="AA42" s="145">
        <v>0</v>
      </c>
      <c r="AB42" s="145">
        <v>0</v>
      </c>
      <c r="AC42" s="145">
        <v>0</v>
      </c>
      <c r="AD42" s="145">
        <v>1</v>
      </c>
      <c r="AE42" s="145">
        <v>0</v>
      </c>
      <c r="AF42" s="145">
        <v>0</v>
      </c>
      <c r="AG42" s="145">
        <v>0</v>
      </c>
      <c r="AH42" s="145">
        <v>0</v>
      </c>
      <c r="AI42" s="145">
        <v>0</v>
      </c>
      <c r="AJ42" s="145">
        <v>0</v>
      </c>
      <c r="AK42" s="145">
        <v>75</v>
      </c>
      <c r="AL42" s="145">
        <v>31</v>
      </c>
      <c r="AM42" s="145">
        <v>28</v>
      </c>
      <c r="AN42" s="145">
        <v>0</v>
      </c>
      <c r="AO42" s="145">
        <v>0</v>
      </c>
      <c r="AP42" s="145">
        <v>59</v>
      </c>
      <c r="AQ42" s="145">
        <v>5</v>
      </c>
      <c r="AR42" s="145">
        <v>7</v>
      </c>
      <c r="AS42" s="145">
        <v>0</v>
      </c>
      <c r="AT42" s="145">
        <v>0</v>
      </c>
      <c r="AU42" s="145">
        <v>5</v>
      </c>
      <c r="AV42" s="145">
        <v>4</v>
      </c>
      <c r="AW42" s="145">
        <v>0</v>
      </c>
      <c r="AX42" s="145">
        <v>0</v>
      </c>
      <c r="AY42" s="145">
        <v>0</v>
      </c>
      <c r="AZ42" s="145">
        <v>0</v>
      </c>
      <c r="BA42" s="145">
        <v>0</v>
      </c>
      <c r="BB42" s="145">
        <v>0</v>
      </c>
      <c r="BC42" s="145">
        <v>0</v>
      </c>
      <c r="BD42" s="145">
        <v>0</v>
      </c>
      <c r="BE42" s="145">
        <v>0</v>
      </c>
      <c r="BF42" s="145">
        <v>0</v>
      </c>
      <c r="BG42" s="145">
        <v>0</v>
      </c>
      <c r="BH42" s="145">
        <v>0</v>
      </c>
      <c r="BI42" s="145">
        <v>0</v>
      </c>
      <c r="BJ42" s="145">
        <v>0</v>
      </c>
      <c r="BK42" s="145">
        <v>0</v>
      </c>
      <c r="BL42" s="145">
        <v>1</v>
      </c>
      <c r="BM42" s="145">
        <v>0</v>
      </c>
      <c r="BN42" s="145">
        <v>0</v>
      </c>
      <c r="BO42" s="145">
        <v>2</v>
      </c>
      <c r="BP42" s="145">
        <v>3</v>
      </c>
      <c r="BQ42" s="145">
        <v>0</v>
      </c>
      <c r="BR42" s="145">
        <v>0</v>
      </c>
      <c r="BS42" s="145">
        <v>27</v>
      </c>
      <c r="BT42" s="145">
        <v>12</v>
      </c>
      <c r="BU42" s="145">
        <v>13</v>
      </c>
      <c r="BV42" s="145">
        <v>0</v>
      </c>
      <c r="BW42" s="145">
        <v>0</v>
      </c>
      <c r="BX42" s="145">
        <v>25</v>
      </c>
      <c r="BY42" s="145">
        <v>15</v>
      </c>
      <c r="BZ42" s="145">
        <v>10</v>
      </c>
      <c r="CA42" s="145">
        <v>0</v>
      </c>
      <c r="CB42" s="145">
        <v>0</v>
      </c>
      <c r="CC42" s="145">
        <v>5</v>
      </c>
      <c r="CD42" s="145">
        <v>2</v>
      </c>
      <c r="CE42" s="145">
        <v>0</v>
      </c>
      <c r="CF42" s="145">
        <v>0</v>
      </c>
      <c r="CG42" s="145">
        <v>20</v>
      </c>
      <c r="CH42" s="145">
        <v>12</v>
      </c>
      <c r="CI42" s="145">
        <v>0</v>
      </c>
      <c r="CJ42" s="145">
        <v>0</v>
      </c>
      <c r="CK42" s="145">
        <v>32</v>
      </c>
      <c r="CL42" s="145">
        <v>9</v>
      </c>
      <c r="CM42" s="145">
        <v>13</v>
      </c>
      <c r="CN42" s="145">
        <v>0</v>
      </c>
      <c r="CO42" s="145">
        <v>0</v>
      </c>
      <c r="CP42" s="145">
        <v>12</v>
      </c>
      <c r="CQ42" s="145">
        <v>15</v>
      </c>
      <c r="CR42" s="145">
        <v>0</v>
      </c>
      <c r="CS42" s="145">
        <v>0</v>
      </c>
      <c r="CT42" s="145">
        <v>21</v>
      </c>
      <c r="CU42" s="145">
        <v>28</v>
      </c>
      <c r="CV42" s="145">
        <v>0</v>
      </c>
      <c r="CW42" s="145">
        <v>0</v>
      </c>
      <c r="CX42" s="145">
        <v>49</v>
      </c>
      <c r="CY42" s="145">
        <v>1</v>
      </c>
      <c r="CZ42" s="145">
        <v>1</v>
      </c>
      <c r="DA42" s="145">
        <v>0</v>
      </c>
      <c r="DB42" s="145">
        <v>0</v>
      </c>
      <c r="DC42" s="145">
        <v>0</v>
      </c>
      <c r="DD42" s="145">
        <v>0</v>
      </c>
      <c r="DE42" s="145">
        <v>0</v>
      </c>
      <c r="DF42" s="145">
        <v>0</v>
      </c>
      <c r="DG42" s="145">
        <v>1</v>
      </c>
      <c r="DH42" s="145">
        <v>1</v>
      </c>
      <c r="DI42" s="145">
        <v>0</v>
      </c>
      <c r="DJ42" s="145">
        <v>0</v>
      </c>
      <c r="DK42" s="145">
        <v>2</v>
      </c>
      <c r="DL42" s="145">
        <v>14</v>
      </c>
      <c r="DM42" s="145">
        <v>6</v>
      </c>
      <c r="DN42" s="145">
        <v>0</v>
      </c>
      <c r="DO42" s="145">
        <v>0</v>
      </c>
      <c r="DP42" s="145">
        <v>3</v>
      </c>
      <c r="DQ42" s="145">
        <v>2</v>
      </c>
      <c r="DR42" s="145">
        <v>0</v>
      </c>
      <c r="DS42" s="145">
        <v>0</v>
      </c>
      <c r="DT42" s="145">
        <v>17</v>
      </c>
      <c r="DU42" s="145">
        <v>8</v>
      </c>
      <c r="DV42" s="145">
        <v>0</v>
      </c>
      <c r="DW42" s="145">
        <v>0</v>
      </c>
      <c r="DX42" s="145">
        <v>25</v>
      </c>
      <c r="DY42" s="145">
        <v>6</v>
      </c>
      <c r="DZ42" s="145">
        <v>3</v>
      </c>
      <c r="EA42" s="145">
        <v>0</v>
      </c>
      <c r="EB42" s="145">
        <v>0</v>
      </c>
      <c r="EC42" s="145">
        <v>0</v>
      </c>
      <c r="ED42" s="145">
        <v>0</v>
      </c>
      <c r="EE42" s="145">
        <v>0</v>
      </c>
      <c r="EF42" s="145">
        <v>0</v>
      </c>
      <c r="EG42" s="145">
        <v>6</v>
      </c>
      <c r="EH42" s="145">
        <v>3</v>
      </c>
      <c r="EI42" s="145">
        <v>0</v>
      </c>
      <c r="EJ42" s="145">
        <v>0</v>
      </c>
      <c r="EK42" s="145">
        <v>9</v>
      </c>
      <c r="EL42" s="145">
        <v>59</v>
      </c>
      <c r="EM42" s="145">
        <v>25</v>
      </c>
      <c r="EN42" s="145">
        <v>84</v>
      </c>
      <c r="EO42" s="145">
        <v>59</v>
      </c>
      <c r="EP42" s="145">
        <v>25</v>
      </c>
      <c r="EQ42" s="145">
        <v>84</v>
      </c>
      <c r="ER42" s="145">
        <v>59</v>
      </c>
      <c r="ES42" s="145">
        <v>25</v>
      </c>
      <c r="ET42" s="145">
        <v>84</v>
      </c>
      <c r="EU42" s="145">
        <v>59</v>
      </c>
      <c r="EV42" s="145">
        <v>25</v>
      </c>
      <c r="EW42" s="145">
        <v>84</v>
      </c>
      <c r="EX42" s="145">
        <v>0</v>
      </c>
      <c r="EY42" s="145">
        <v>0</v>
      </c>
      <c r="EZ42" s="145">
        <v>0</v>
      </c>
      <c r="FA42" s="145">
        <v>0</v>
      </c>
      <c r="FB42" s="145">
        <v>0</v>
      </c>
      <c r="FC42" s="145">
        <v>0</v>
      </c>
      <c r="FD42" s="145">
        <v>102</v>
      </c>
      <c r="FE42" s="145">
        <v>84</v>
      </c>
      <c r="FF42" s="397">
        <f t="shared" si="0"/>
        <v>1</v>
      </c>
      <c r="FG42" s="397">
        <f t="shared" si="1"/>
        <v>0.82352941176470584</v>
      </c>
      <c r="FH42" s="397">
        <f t="shared" si="2"/>
        <v>0.55135135135135138</v>
      </c>
      <c r="FI42" s="398">
        <v>48.04</v>
      </c>
    </row>
    <row r="43" spans="1:165" ht="45.75" x14ac:dyDescent="0.3">
      <c r="A43" s="145" t="s">
        <v>957</v>
      </c>
      <c r="B43" s="47" t="s">
        <v>958</v>
      </c>
      <c r="C43" s="396" t="s">
        <v>22</v>
      </c>
      <c r="D43" s="145">
        <v>0</v>
      </c>
      <c r="E43" s="145">
        <v>20</v>
      </c>
      <c r="F43" s="145">
        <v>20</v>
      </c>
      <c r="G43" s="145">
        <v>20</v>
      </c>
      <c r="H43" s="145">
        <v>0</v>
      </c>
      <c r="I43" s="145">
        <v>17</v>
      </c>
      <c r="J43" s="145">
        <v>3</v>
      </c>
      <c r="K43" s="145">
        <v>0</v>
      </c>
      <c r="L43" s="145">
        <v>0</v>
      </c>
      <c r="M43" s="145">
        <v>0</v>
      </c>
      <c r="N43" s="145">
        <v>0</v>
      </c>
      <c r="O43" s="145">
        <v>0</v>
      </c>
      <c r="P43" s="145">
        <v>0</v>
      </c>
      <c r="Q43" s="145">
        <v>0</v>
      </c>
      <c r="R43" s="145">
        <v>0</v>
      </c>
      <c r="S43" s="145">
        <v>0</v>
      </c>
      <c r="T43" s="145">
        <v>0</v>
      </c>
      <c r="U43" s="145">
        <v>0</v>
      </c>
      <c r="V43" s="145">
        <v>0</v>
      </c>
      <c r="W43" s="145">
        <v>0</v>
      </c>
      <c r="X43" s="145">
        <v>0</v>
      </c>
      <c r="Y43" s="145">
        <v>0</v>
      </c>
      <c r="Z43" s="145">
        <v>0</v>
      </c>
      <c r="AA43" s="145">
        <v>0</v>
      </c>
      <c r="AB43" s="145">
        <v>0</v>
      </c>
      <c r="AC43" s="145">
        <v>0</v>
      </c>
      <c r="AD43" s="145">
        <v>0</v>
      </c>
      <c r="AE43" s="145">
        <v>0</v>
      </c>
      <c r="AF43" s="145">
        <v>0</v>
      </c>
      <c r="AG43" s="145">
        <v>0</v>
      </c>
      <c r="AH43" s="145">
        <v>0</v>
      </c>
      <c r="AI43" s="145">
        <v>0</v>
      </c>
      <c r="AJ43" s="145">
        <v>0</v>
      </c>
      <c r="AK43" s="145">
        <v>20</v>
      </c>
      <c r="AL43" s="145">
        <v>17</v>
      </c>
      <c r="AM43" s="145">
        <v>3</v>
      </c>
      <c r="AN43" s="145">
        <v>0</v>
      </c>
      <c r="AO43" s="145">
        <v>0</v>
      </c>
      <c r="AP43" s="145">
        <v>20</v>
      </c>
      <c r="AQ43" s="145">
        <v>0</v>
      </c>
      <c r="AR43" s="145">
        <v>0</v>
      </c>
      <c r="AS43" s="145">
        <v>0</v>
      </c>
      <c r="AT43" s="145">
        <v>0</v>
      </c>
      <c r="AU43" s="145">
        <v>0</v>
      </c>
      <c r="AV43" s="145">
        <v>0</v>
      </c>
      <c r="AW43" s="145">
        <v>0</v>
      </c>
      <c r="AX43" s="145">
        <v>0</v>
      </c>
      <c r="AY43" s="145">
        <v>0</v>
      </c>
      <c r="AZ43" s="145">
        <v>0</v>
      </c>
      <c r="BA43" s="145">
        <v>0</v>
      </c>
      <c r="BB43" s="145">
        <v>0</v>
      </c>
      <c r="BC43" s="145">
        <v>0</v>
      </c>
      <c r="BD43" s="145">
        <v>0</v>
      </c>
      <c r="BE43" s="145">
        <v>0</v>
      </c>
      <c r="BF43" s="145">
        <v>0</v>
      </c>
      <c r="BG43" s="145">
        <v>0</v>
      </c>
      <c r="BH43" s="145">
        <v>0</v>
      </c>
      <c r="BI43" s="145">
        <v>0</v>
      </c>
      <c r="BJ43" s="145">
        <v>0</v>
      </c>
      <c r="BK43" s="145">
        <v>0</v>
      </c>
      <c r="BL43" s="145">
        <v>0</v>
      </c>
      <c r="BM43" s="145">
        <v>0</v>
      </c>
      <c r="BN43" s="145">
        <v>0</v>
      </c>
      <c r="BO43" s="145">
        <v>0</v>
      </c>
      <c r="BP43" s="145">
        <v>0</v>
      </c>
      <c r="BQ43" s="145">
        <v>0</v>
      </c>
      <c r="BR43" s="145">
        <v>0</v>
      </c>
      <c r="BS43" s="145">
        <v>0</v>
      </c>
      <c r="BT43" s="145">
        <v>0</v>
      </c>
      <c r="BU43" s="145">
        <v>0</v>
      </c>
      <c r="BV43" s="145">
        <v>0</v>
      </c>
      <c r="BW43" s="145">
        <v>0</v>
      </c>
      <c r="BX43" s="145">
        <v>0</v>
      </c>
      <c r="BY43" s="145">
        <v>7</v>
      </c>
      <c r="BZ43" s="145">
        <v>1</v>
      </c>
      <c r="CA43" s="145">
        <v>0</v>
      </c>
      <c r="CB43" s="145">
        <v>0</v>
      </c>
      <c r="CC43" s="145">
        <v>0</v>
      </c>
      <c r="CD43" s="145">
        <v>0</v>
      </c>
      <c r="CE43" s="145">
        <v>0</v>
      </c>
      <c r="CF43" s="145">
        <v>0</v>
      </c>
      <c r="CG43" s="145">
        <v>7</v>
      </c>
      <c r="CH43" s="145">
        <v>1</v>
      </c>
      <c r="CI43" s="145">
        <v>0</v>
      </c>
      <c r="CJ43" s="145">
        <v>0</v>
      </c>
      <c r="CK43" s="145">
        <v>8</v>
      </c>
      <c r="CL43" s="145">
        <v>15</v>
      </c>
      <c r="CM43" s="145">
        <v>3</v>
      </c>
      <c r="CN43" s="145">
        <v>0</v>
      </c>
      <c r="CO43" s="145">
        <v>0</v>
      </c>
      <c r="CP43" s="145">
        <v>0</v>
      </c>
      <c r="CQ43" s="145">
        <v>0</v>
      </c>
      <c r="CR43" s="145">
        <v>0</v>
      </c>
      <c r="CS43" s="145">
        <v>0</v>
      </c>
      <c r="CT43" s="145">
        <v>15</v>
      </c>
      <c r="CU43" s="145">
        <v>3</v>
      </c>
      <c r="CV43" s="145">
        <v>0</v>
      </c>
      <c r="CW43" s="145">
        <v>0</v>
      </c>
      <c r="CX43" s="145">
        <v>18</v>
      </c>
      <c r="CY43" s="145">
        <v>0</v>
      </c>
      <c r="CZ43" s="145">
        <v>0</v>
      </c>
      <c r="DA43" s="145">
        <v>0</v>
      </c>
      <c r="DB43" s="145">
        <v>0</v>
      </c>
      <c r="DC43" s="145">
        <v>0</v>
      </c>
      <c r="DD43" s="145">
        <v>0</v>
      </c>
      <c r="DE43" s="145">
        <v>0</v>
      </c>
      <c r="DF43" s="145">
        <v>0</v>
      </c>
      <c r="DG43" s="145">
        <v>0</v>
      </c>
      <c r="DH43" s="145">
        <v>0</v>
      </c>
      <c r="DI43" s="145">
        <v>0</v>
      </c>
      <c r="DJ43" s="145">
        <v>0</v>
      </c>
      <c r="DK43" s="145">
        <v>0</v>
      </c>
      <c r="DL43" s="145">
        <v>17</v>
      </c>
      <c r="DM43" s="145">
        <v>3</v>
      </c>
      <c r="DN43" s="145">
        <v>0</v>
      </c>
      <c r="DO43" s="145">
        <v>0</v>
      </c>
      <c r="DP43" s="145">
        <v>0</v>
      </c>
      <c r="DQ43" s="145">
        <v>0</v>
      </c>
      <c r="DR43" s="145">
        <v>0</v>
      </c>
      <c r="DS43" s="145">
        <v>0</v>
      </c>
      <c r="DT43" s="145">
        <v>17</v>
      </c>
      <c r="DU43" s="145">
        <v>3</v>
      </c>
      <c r="DV43" s="145">
        <v>0</v>
      </c>
      <c r="DW43" s="145">
        <v>0</v>
      </c>
      <c r="DX43" s="145">
        <v>20</v>
      </c>
      <c r="DY43" s="145">
        <v>0</v>
      </c>
      <c r="DZ43" s="145">
        <v>0</v>
      </c>
      <c r="EA43" s="145">
        <v>0</v>
      </c>
      <c r="EB43" s="145">
        <v>0</v>
      </c>
      <c r="EC43" s="145">
        <v>0</v>
      </c>
      <c r="ED43" s="145">
        <v>0</v>
      </c>
      <c r="EE43" s="145">
        <v>0</v>
      </c>
      <c r="EF43" s="145">
        <v>0</v>
      </c>
      <c r="EG43" s="145">
        <v>0</v>
      </c>
      <c r="EH43" s="145">
        <v>0</v>
      </c>
      <c r="EI43" s="145">
        <v>0</v>
      </c>
      <c r="EJ43" s="145">
        <v>0</v>
      </c>
      <c r="EK43" s="145">
        <v>0</v>
      </c>
      <c r="EL43" s="145">
        <v>20</v>
      </c>
      <c r="EM43" s="145">
        <v>0</v>
      </c>
      <c r="EN43" s="145">
        <v>20</v>
      </c>
      <c r="EO43" s="145">
        <v>20</v>
      </c>
      <c r="EP43" s="145">
        <v>0</v>
      </c>
      <c r="EQ43" s="145">
        <v>20</v>
      </c>
      <c r="ER43" s="145">
        <v>20</v>
      </c>
      <c r="ES43" s="145">
        <v>0</v>
      </c>
      <c r="ET43" s="145">
        <v>20</v>
      </c>
      <c r="EU43" s="145">
        <v>20</v>
      </c>
      <c r="EV43" s="145">
        <v>0</v>
      </c>
      <c r="EW43" s="145">
        <v>20</v>
      </c>
      <c r="EX43" s="145">
        <v>0</v>
      </c>
      <c r="EY43" s="145">
        <v>0</v>
      </c>
      <c r="EZ43" s="145">
        <v>0</v>
      </c>
      <c r="FA43" s="145">
        <v>0</v>
      </c>
      <c r="FB43" s="145">
        <v>0</v>
      </c>
      <c r="FC43" s="145">
        <v>0</v>
      </c>
      <c r="FD43" s="145">
        <v>20</v>
      </c>
      <c r="FE43" s="145">
        <v>20</v>
      </c>
      <c r="FF43" s="397">
        <f t="shared" si="0"/>
        <v>1</v>
      </c>
      <c r="FG43" s="397">
        <f t="shared" si="1"/>
        <v>1</v>
      </c>
      <c r="FH43" s="397">
        <f t="shared" si="2"/>
        <v>1</v>
      </c>
      <c r="FI43" s="398">
        <v>90</v>
      </c>
    </row>
    <row r="44" spans="1:165" s="403" customFormat="1" ht="37.5" x14ac:dyDescent="0.3">
      <c r="A44" s="59"/>
      <c r="B44" s="146" t="s">
        <v>770</v>
      </c>
      <c r="C44" s="405"/>
      <c r="D44" s="59">
        <f>SUM(D42:D43)</f>
        <v>0</v>
      </c>
      <c r="E44" s="59">
        <f t="shared" ref="E44:BP44" si="9">SUM(E42:E43)</f>
        <v>205</v>
      </c>
      <c r="F44" s="59">
        <f t="shared" si="9"/>
        <v>205</v>
      </c>
      <c r="G44" s="59">
        <f t="shared" si="9"/>
        <v>150</v>
      </c>
      <c r="H44" s="59">
        <f t="shared" si="9"/>
        <v>55</v>
      </c>
      <c r="I44" s="59">
        <f t="shared" si="9"/>
        <v>29</v>
      </c>
      <c r="J44" s="59">
        <f t="shared" si="9"/>
        <v>10</v>
      </c>
      <c r="K44" s="59">
        <f t="shared" si="9"/>
        <v>0</v>
      </c>
      <c r="L44" s="59">
        <f t="shared" si="9"/>
        <v>0</v>
      </c>
      <c r="M44" s="59">
        <f t="shared" si="9"/>
        <v>30</v>
      </c>
      <c r="N44" s="59">
        <f t="shared" si="9"/>
        <v>18</v>
      </c>
      <c r="O44" s="59">
        <f t="shared" si="9"/>
        <v>0</v>
      </c>
      <c r="P44" s="59">
        <f t="shared" si="9"/>
        <v>0</v>
      </c>
      <c r="Q44" s="59">
        <f t="shared" si="9"/>
        <v>3</v>
      </c>
      <c r="R44" s="59">
        <f t="shared" si="9"/>
        <v>2</v>
      </c>
      <c r="S44" s="59">
        <f t="shared" si="9"/>
        <v>0</v>
      </c>
      <c r="T44" s="59">
        <f t="shared" si="9"/>
        <v>0</v>
      </c>
      <c r="U44" s="59">
        <f t="shared" si="9"/>
        <v>1</v>
      </c>
      <c r="V44" s="59">
        <f t="shared" si="9"/>
        <v>0</v>
      </c>
      <c r="W44" s="59">
        <f t="shared" si="9"/>
        <v>0</v>
      </c>
      <c r="X44" s="59">
        <f t="shared" si="9"/>
        <v>0</v>
      </c>
      <c r="Y44" s="59">
        <f t="shared" si="9"/>
        <v>0</v>
      </c>
      <c r="Z44" s="59">
        <f t="shared" si="9"/>
        <v>1</v>
      </c>
      <c r="AA44" s="59">
        <f t="shared" si="9"/>
        <v>0</v>
      </c>
      <c r="AB44" s="59">
        <f t="shared" si="9"/>
        <v>0</v>
      </c>
      <c r="AC44" s="59">
        <f t="shared" si="9"/>
        <v>0</v>
      </c>
      <c r="AD44" s="59">
        <f t="shared" si="9"/>
        <v>1</v>
      </c>
      <c r="AE44" s="59">
        <f t="shared" si="9"/>
        <v>0</v>
      </c>
      <c r="AF44" s="59">
        <f t="shared" si="9"/>
        <v>0</v>
      </c>
      <c r="AG44" s="59">
        <f t="shared" si="9"/>
        <v>0</v>
      </c>
      <c r="AH44" s="59">
        <f t="shared" si="9"/>
        <v>0</v>
      </c>
      <c r="AI44" s="59">
        <f t="shared" si="9"/>
        <v>0</v>
      </c>
      <c r="AJ44" s="59">
        <f t="shared" si="9"/>
        <v>0</v>
      </c>
      <c r="AK44" s="59">
        <f t="shared" si="9"/>
        <v>95</v>
      </c>
      <c r="AL44" s="59">
        <f t="shared" si="9"/>
        <v>48</v>
      </c>
      <c r="AM44" s="59">
        <f t="shared" si="9"/>
        <v>31</v>
      </c>
      <c r="AN44" s="59">
        <f t="shared" si="9"/>
        <v>0</v>
      </c>
      <c r="AO44" s="59">
        <f t="shared" si="9"/>
        <v>0</v>
      </c>
      <c r="AP44" s="59">
        <f t="shared" si="9"/>
        <v>79</v>
      </c>
      <c r="AQ44" s="59">
        <f t="shared" si="9"/>
        <v>5</v>
      </c>
      <c r="AR44" s="59">
        <f t="shared" si="9"/>
        <v>7</v>
      </c>
      <c r="AS44" s="59">
        <f t="shared" si="9"/>
        <v>0</v>
      </c>
      <c r="AT44" s="59">
        <f t="shared" si="9"/>
        <v>0</v>
      </c>
      <c r="AU44" s="59">
        <f t="shared" si="9"/>
        <v>5</v>
      </c>
      <c r="AV44" s="59">
        <f t="shared" si="9"/>
        <v>4</v>
      </c>
      <c r="AW44" s="59">
        <f t="shared" si="9"/>
        <v>0</v>
      </c>
      <c r="AX44" s="59">
        <f t="shared" si="9"/>
        <v>0</v>
      </c>
      <c r="AY44" s="59">
        <f t="shared" si="9"/>
        <v>0</v>
      </c>
      <c r="AZ44" s="59">
        <f t="shared" si="9"/>
        <v>0</v>
      </c>
      <c r="BA44" s="59">
        <f t="shared" si="9"/>
        <v>0</v>
      </c>
      <c r="BB44" s="59">
        <f t="shared" si="9"/>
        <v>0</v>
      </c>
      <c r="BC44" s="59">
        <f t="shared" si="9"/>
        <v>0</v>
      </c>
      <c r="BD44" s="59">
        <f t="shared" si="9"/>
        <v>0</v>
      </c>
      <c r="BE44" s="59">
        <f t="shared" si="9"/>
        <v>0</v>
      </c>
      <c r="BF44" s="59">
        <f t="shared" si="9"/>
        <v>0</v>
      </c>
      <c r="BG44" s="59">
        <f t="shared" si="9"/>
        <v>0</v>
      </c>
      <c r="BH44" s="59">
        <f t="shared" si="9"/>
        <v>0</v>
      </c>
      <c r="BI44" s="59">
        <f t="shared" si="9"/>
        <v>0</v>
      </c>
      <c r="BJ44" s="59">
        <f t="shared" si="9"/>
        <v>0</v>
      </c>
      <c r="BK44" s="59">
        <f t="shared" si="9"/>
        <v>0</v>
      </c>
      <c r="BL44" s="59">
        <f t="shared" si="9"/>
        <v>1</v>
      </c>
      <c r="BM44" s="59">
        <f t="shared" si="9"/>
        <v>0</v>
      </c>
      <c r="BN44" s="59">
        <f t="shared" si="9"/>
        <v>0</v>
      </c>
      <c r="BO44" s="59">
        <f t="shared" si="9"/>
        <v>2</v>
      </c>
      <c r="BP44" s="59">
        <f t="shared" si="9"/>
        <v>3</v>
      </c>
      <c r="BQ44" s="59">
        <f t="shared" ref="BQ44:EB44" si="10">SUM(BQ42:BQ43)</f>
        <v>0</v>
      </c>
      <c r="BR44" s="59">
        <f t="shared" si="10"/>
        <v>0</v>
      </c>
      <c r="BS44" s="59">
        <f t="shared" si="10"/>
        <v>27</v>
      </c>
      <c r="BT44" s="59">
        <f t="shared" si="10"/>
        <v>12</v>
      </c>
      <c r="BU44" s="59">
        <f t="shared" si="10"/>
        <v>13</v>
      </c>
      <c r="BV44" s="59">
        <f t="shared" si="10"/>
        <v>0</v>
      </c>
      <c r="BW44" s="59">
        <f t="shared" si="10"/>
        <v>0</v>
      </c>
      <c r="BX44" s="59">
        <f t="shared" si="10"/>
        <v>25</v>
      </c>
      <c r="BY44" s="59">
        <f t="shared" si="10"/>
        <v>22</v>
      </c>
      <c r="BZ44" s="59">
        <f t="shared" si="10"/>
        <v>11</v>
      </c>
      <c r="CA44" s="59">
        <f t="shared" si="10"/>
        <v>0</v>
      </c>
      <c r="CB44" s="59">
        <f t="shared" si="10"/>
        <v>0</v>
      </c>
      <c r="CC44" s="59">
        <f t="shared" si="10"/>
        <v>5</v>
      </c>
      <c r="CD44" s="59">
        <f t="shared" si="10"/>
        <v>2</v>
      </c>
      <c r="CE44" s="59">
        <f t="shared" si="10"/>
        <v>0</v>
      </c>
      <c r="CF44" s="59">
        <f t="shared" si="10"/>
        <v>0</v>
      </c>
      <c r="CG44" s="59">
        <f t="shared" si="10"/>
        <v>27</v>
      </c>
      <c r="CH44" s="59">
        <f t="shared" si="10"/>
        <v>13</v>
      </c>
      <c r="CI44" s="59">
        <f t="shared" si="10"/>
        <v>0</v>
      </c>
      <c r="CJ44" s="59">
        <f t="shared" si="10"/>
        <v>0</v>
      </c>
      <c r="CK44" s="59">
        <f t="shared" si="10"/>
        <v>40</v>
      </c>
      <c r="CL44" s="59">
        <f t="shared" si="10"/>
        <v>24</v>
      </c>
      <c r="CM44" s="59">
        <f t="shared" si="10"/>
        <v>16</v>
      </c>
      <c r="CN44" s="59">
        <f t="shared" si="10"/>
        <v>0</v>
      </c>
      <c r="CO44" s="59">
        <f t="shared" si="10"/>
        <v>0</v>
      </c>
      <c r="CP44" s="59">
        <f t="shared" si="10"/>
        <v>12</v>
      </c>
      <c r="CQ44" s="59">
        <f t="shared" si="10"/>
        <v>15</v>
      </c>
      <c r="CR44" s="59">
        <f t="shared" si="10"/>
        <v>0</v>
      </c>
      <c r="CS44" s="59">
        <f t="shared" si="10"/>
        <v>0</v>
      </c>
      <c r="CT44" s="59">
        <f t="shared" si="10"/>
        <v>36</v>
      </c>
      <c r="CU44" s="59">
        <f t="shared" si="10"/>
        <v>31</v>
      </c>
      <c r="CV44" s="59">
        <f t="shared" si="10"/>
        <v>0</v>
      </c>
      <c r="CW44" s="59">
        <f t="shared" si="10"/>
        <v>0</v>
      </c>
      <c r="CX44" s="59">
        <f t="shared" si="10"/>
        <v>67</v>
      </c>
      <c r="CY44" s="59">
        <f t="shared" si="10"/>
        <v>1</v>
      </c>
      <c r="CZ44" s="59">
        <f t="shared" si="10"/>
        <v>1</v>
      </c>
      <c r="DA44" s="59">
        <f t="shared" si="10"/>
        <v>0</v>
      </c>
      <c r="DB44" s="59">
        <f t="shared" si="10"/>
        <v>0</v>
      </c>
      <c r="DC44" s="59">
        <f t="shared" si="10"/>
        <v>0</v>
      </c>
      <c r="DD44" s="59">
        <f t="shared" si="10"/>
        <v>0</v>
      </c>
      <c r="DE44" s="59">
        <f t="shared" si="10"/>
        <v>0</v>
      </c>
      <c r="DF44" s="59">
        <f t="shared" si="10"/>
        <v>0</v>
      </c>
      <c r="DG44" s="59">
        <f t="shared" si="10"/>
        <v>1</v>
      </c>
      <c r="DH44" s="59">
        <f t="shared" si="10"/>
        <v>1</v>
      </c>
      <c r="DI44" s="59">
        <f t="shared" si="10"/>
        <v>0</v>
      </c>
      <c r="DJ44" s="59">
        <f t="shared" si="10"/>
        <v>0</v>
      </c>
      <c r="DK44" s="59">
        <f t="shared" si="10"/>
        <v>2</v>
      </c>
      <c r="DL44" s="59">
        <f t="shared" si="10"/>
        <v>31</v>
      </c>
      <c r="DM44" s="59">
        <f t="shared" si="10"/>
        <v>9</v>
      </c>
      <c r="DN44" s="59">
        <f t="shared" si="10"/>
        <v>0</v>
      </c>
      <c r="DO44" s="59">
        <f t="shared" si="10"/>
        <v>0</v>
      </c>
      <c r="DP44" s="59">
        <f t="shared" si="10"/>
        <v>3</v>
      </c>
      <c r="DQ44" s="59">
        <f t="shared" si="10"/>
        <v>2</v>
      </c>
      <c r="DR44" s="59">
        <f t="shared" si="10"/>
        <v>0</v>
      </c>
      <c r="DS44" s="59">
        <f t="shared" si="10"/>
        <v>0</v>
      </c>
      <c r="DT44" s="59">
        <f t="shared" si="10"/>
        <v>34</v>
      </c>
      <c r="DU44" s="59">
        <f t="shared" si="10"/>
        <v>11</v>
      </c>
      <c r="DV44" s="59">
        <f t="shared" si="10"/>
        <v>0</v>
      </c>
      <c r="DW44" s="59">
        <f t="shared" si="10"/>
        <v>0</v>
      </c>
      <c r="DX44" s="59">
        <f t="shared" si="10"/>
        <v>45</v>
      </c>
      <c r="DY44" s="59">
        <f t="shared" si="10"/>
        <v>6</v>
      </c>
      <c r="DZ44" s="59">
        <f t="shared" si="10"/>
        <v>3</v>
      </c>
      <c r="EA44" s="59">
        <f t="shared" si="10"/>
        <v>0</v>
      </c>
      <c r="EB44" s="59">
        <f t="shared" si="10"/>
        <v>0</v>
      </c>
      <c r="EC44" s="59">
        <f t="shared" ref="EC44:FE44" si="11">SUM(EC42:EC43)</f>
        <v>0</v>
      </c>
      <c r="ED44" s="59">
        <f t="shared" si="11"/>
        <v>0</v>
      </c>
      <c r="EE44" s="59">
        <f t="shared" si="11"/>
        <v>0</v>
      </c>
      <c r="EF44" s="59">
        <f t="shared" si="11"/>
        <v>0</v>
      </c>
      <c r="EG44" s="59">
        <f t="shared" si="11"/>
        <v>6</v>
      </c>
      <c r="EH44" s="59">
        <f t="shared" si="11"/>
        <v>3</v>
      </c>
      <c r="EI44" s="59">
        <f t="shared" si="11"/>
        <v>0</v>
      </c>
      <c r="EJ44" s="59">
        <f t="shared" si="11"/>
        <v>0</v>
      </c>
      <c r="EK44" s="59">
        <f t="shared" si="11"/>
        <v>9</v>
      </c>
      <c r="EL44" s="59">
        <f t="shared" si="11"/>
        <v>79</v>
      </c>
      <c r="EM44" s="59">
        <f t="shared" si="11"/>
        <v>25</v>
      </c>
      <c r="EN44" s="59">
        <f t="shared" si="11"/>
        <v>104</v>
      </c>
      <c r="EO44" s="59">
        <f t="shared" si="11"/>
        <v>79</v>
      </c>
      <c r="EP44" s="59">
        <f t="shared" si="11"/>
        <v>25</v>
      </c>
      <c r="EQ44" s="59">
        <f t="shared" si="11"/>
        <v>104</v>
      </c>
      <c r="ER44" s="59">
        <f t="shared" si="11"/>
        <v>79</v>
      </c>
      <c r="ES44" s="59">
        <f t="shared" si="11"/>
        <v>25</v>
      </c>
      <c r="ET44" s="59">
        <f t="shared" si="11"/>
        <v>104</v>
      </c>
      <c r="EU44" s="59">
        <f t="shared" si="11"/>
        <v>79</v>
      </c>
      <c r="EV44" s="59">
        <f t="shared" si="11"/>
        <v>25</v>
      </c>
      <c r="EW44" s="59">
        <f t="shared" si="11"/>
        <v>104</v>
      </c>
      <c r="EX44" s="59">
        <f t="shared" si="11"/>
        <v>0</v>
      </c>
      <c r="EY44" s="59">
        <f t="shared" si="11"/>
        <v>0</v>
      </c>
      <c r="EZ44" s="59">
        <f t="shared" si="11"/>
        <v>0</v>
      </c>
      <c r="FA44" s="59">
        <f t="shared" si="11"/>
        <v>0</v>
      </c>
      <c r="FB44" s="59">
        <f t="shared" si="11"/>
        <v>0</v>
      </c>
      <c r="FC44" s="59">
        <f t="shared" si="11"/>
        <v>0</v>
      </c>
      <c r="FD44" s="59">
        <f t="shared" si="11"/>
        <v>122</v>
      </c>
      <c r="FE44" s="59">
        <f t="shared" si="11"/>
        <v>104</v>
      </c>
      <c r="FF44" s="406">
        <f t="shared" si="0"/>
        <v>1</v>
      </c>
      <c r="FG44" s="406">
        <f t="shared" si="1"/>
        <v>0.85245901639344257</v>
      </c>
      <c r="FH44" s="406">
        <f t="shared" si="2"/>
        <v>0.59512195121951217</v>
      </c>
      <c r="FI44" s="407">
        <v>91</v>
      </c>
    </row>
    <row r="45" spans="1:165" s="412" customFormat="1" ht="18.75" x14ac:dyDescent="0.3">
      <c r="A45" s="281"/>
      <c r="B45" s="408" t="s">
        <v>1025</v>
      </c>
      <c r="C45" s="409"/>
      <c r="D45" s="410">
        <v>6</v>
      </c>
      <c r="E45" s="410">
        <v>3647</v>
      </c>
      <c r="F45" s="410">
        <v>3647</v>
      </c>
      <c r="G45" s="410">
        <v>1331</v>
      </c>
      <c r="H45" s="410">
        <v>2316</v>
      </c>
      <c r="I45" s="410">
        <v>308</v>
      </c>
      <c r="J45" s="410">
        <v>149</v>
      </c>
      <c r="K45" s="410">
        <v>0</v>
      </c>
      <c r="L45" s="410">
        <v>0</v>
      </c>
      <c r="M45" s="410">
        <v>357</v>
      </c>
      <c r="N45" s="410">
        <v>172</v>
      </c>
      <c r="O45" s="410">
        <v>0</v>
      </c>
      <c r="P45" s="410">
        <v>0</v>
      </c>
      <c r="Q45" s="410">
        <v>84</v>
      </c>
      <c r="R45" s="410">
        <v>61</v>
      </c>
      <c r="S45" s="410">
        <v>0</v>
      </c>
      <c r="T45" s="410">
        <v>0</v>
      </c>
      <c r="U45" s="410">
        <v>20</v>
      </c>
      <c r="V45" s="410">
        <v>25</v>
      </c>
      <c r="W45" s="410">
        <v>0</v>
      </c>
      <c r="X45" s="410">
        <v>0</v>
      </c>
      <c r="Y45" s="410">
        <v>11</v>
      </c>
      <c r="Z45" s="410">
        <v>12</v>
      </c>
      <c r="AA45" s="410">
        <v>0</v>
      </c>
      <c r="AB45" s="410">
        <v>0</v>
      </c>
      <c r="AC45" s="410">
        <v>11</v>
      </c>
      <c r="AD45" s="410">
        <v>18</v>
      </c>
      <c r="AE45" s="410">
        <v>0</v>
      </c>
      <c r="AF45" s="410">
        <v>0</v>
      </c>
      <c r="AG45" s="410">
        <v>0</v>
      </c>
      <c r="AH45" s="410">
        <v>0</v>
      </c>
      <c r="AI45" s="410">
        <v>0</v>
      </c>
      <c r="AJ45" s="410">
        <v>0</v>
      </c>
      <c r="AK45" s="410">
        <v>1228</v>
      </c>
      <c r="AL45" s="410">
        <v>742</v>
      </c>
      <c r="AM45" s="410">
        <v>406</v>
      </c>
      <c r="AN45" s="410">
        <v>0</v>
      </c>
      <c r="AO45" s="410">
        <v>0</v>
      </c>
      <c r="AP45" s="410">
        <v>1148</v>
      </c>
      <c r="AQ45" s="410">
        <v>119</v>
      </c>
      <c r="AR45" s="410">
        <v>97</v>
      </c>
      <c r="AS45" s="410">
        <v>0</v>
      </c>
      <c r="AT45" s="410">
        <v>0</v>
      </c>
      <c r="AU45" s="410">
        <v>436</v>
      </c>
      <c r="AV45" s="410">
        <v>342</v>
      </c>
      <c r="AW45" s="410">
        <v>0</v>
      </c>
      <c r="AX45" s="410">
        <v>0</v>
      </c>
      <c r="AY45" s="410">
        <v>415</v>
      </c>
      <c r="AZ45" s="410">
        <v>314</v>
      </c>
      <c r="BA45" s="410">
        <v>0</v>
      </c>
      <c r="BB45" s="410">
        <v>0</v>
      </c>
      <c r="BC45" s="410">
        <v>86</v>
      </c>
      <c r="BD45" s="410">
        <v>61</v>
      </c>
      <c r="BE45" s="410">
        <v>0</v>
      </c>
      <c r="BF45" s="410">
        <v>0</v>
      </c>
      <c r="BG45" s="410">
        <v>22</v>
      </c>
      <c r="BH45" s="410">
        <v>27</v>
      </c>
      <c r="BI45" s="410">
        <v>0</v>
      </c>
      <c r="BJ45" s="410">
        <v>0</v>
      </c>
      <c r="BK45" s="410">
        <v>25</v>
      </c>
      <c r="BL45" s="410">
        <v>43</v>
      </c>
      <c r="BM45" s="410">
        <v>0</v>
      </c>
      <c r="BN45" s="410">
        <v>0</v>
      </c>
      <c r="BO45" s="410">
        <v>4</v>
      </c>
      <c r="BP45" s="410">
        <v>3</v>
      </c>
      <c r="BQ45" s="410">
        <v>0</v>
      </c>
      <c r="BR45" s="410">
        <v>0</v>
      </c>
      <c r="BS45" s="410">
        <v>1994</v>
      </c>
      <c r="BT45" s="410">
        <v>987</v>
      </c>
      <c r="BU45" s="410">
        <v>799</v>
      </c>
      <c r="BV45" s="410">
        <v>0</v>
      </c>
      <c r="BW45" s="410">
        <v>0</v>
      </c>
      <c r="BX45" s="410">
        <v>1786</v>
      </c>
      <c r="BY45" s="410">
        <v>288</v>
      </c>
      <c r="BZ45" s="410">
        <v>136</v>
      </c>
      <c r="CA45" s="410">
        <v>0</v>
      </c>
      <c r="CB45" s="410">
        <v>0</v>
      </c>
      <c r="CC45" s="410">
        <v>409</v>
      </c>
      <c r="CD45" s="410">
        <v>212</v>
      </c>
      <c r="CE45" s="410">
        <v>0</v>
      </c>
      <c r="CF45" s="410">
        <v>0</v>
      </c>
      <c r="CG45" s="410">
        <v>697</v>
      </c>
      <c r="CH45" s="410">
        <v>348</v>
      </c>
      <c r="CI45" s="410">
        <v>0</v>
      </c>
      <c r="CJ45" s="410">
        <v>0</v>
      </c>
      <c r="CK45" s="410">
        <v>1045</v>
      </c>
      <c r="CL45" s="410">
        <v>621</v>
      </c>
      <c r="CM45" s="410">
        <v>375</v>
      </c>
      <c r="CN45" s="410">
        <v>0</v>
      </c>
      <c r="CO45" s="410">
        <v>0</v>
      </c>
      <c r="CP45" s="410">
        <v>878</v>
      </c>
      <c r="CQ45" s="410">
        <v>728</v>
      </c>
      <c r="CR45" s="410">
        <v>0</v>
      </c>
      <c r="CS45" s="410">
        <v>0</v>
      </c>
      <c r="CT45" s="410">
        <v>1499</v>
      </c>
      <c r="CU45" s="410">
        <v>1103</v>
      </c>
      <c r="CV45" s="410">
        <v>2881</v>
      </c>
      <c r="CW45" s="410">
        <v>0</v>
      </c>
      <c r="CX45" s="410">
        <v>2602</v>
      </c>
      <c r="CY45" s="410">
        <v>45</v>
      </c>
      <c r="CZ45" s="410">
        <v>70</v>
      </c>
      <c r="DA45" s="410">
        <v>0</v>
      </c>
      <c r="DB45" s="410">
        <v>0</v>
      </c>
      <c r="DC45" s="410">
        <v>77</v>
      </c>
      <c r="DD45" s="410">
        <v>88</v>
      </c>
      <c r="DE45" s="410">
        <v>0</v>
      </c>
      <c r="DF45" s="410">
        <v>0</v>
      </c>
      <c r="DG45" s="410">
        <v>122</v>
      </c>
      <c r="DH45" s="410">
        <v>158</v>
      </c>
      <c r="DI45" s="410">
        <v>0</v>
      </c>
      <c r="DJ45" s="410">
        <v>0</v>
      </c>
      <c r="DK45" s="410">
        <v>280</v>
      </c>
      <c r="DL45" s="410">
        <v>260</v>
      </c>
      <c r="DM45" s="410">
        <v>114</v>
      </c>
      <c r="DN45" s="410">
        <v>0</v>
      </c>
      <c r="DO45" s="410">
        <v>0</v>
      </c>
      <c r="DP45" s="410">
        <v>211</v>
      </c>
      <c r="DQ45" s="410">
        <v>250</v>
      </c>
      <c r="DR45" s="410">
        <v>8</v>
      </c>
      <c r="DS45" s="410">
        <v>0</v>
      </c>
      <c r="DT45" s="410">
        <v>471</v>
      </c>
      <c r="DU45" s="410">
        <v>364</v>
      </c>
      <c r="DV45" s="410">
        <v>8</v>
      </c>
      <c r="DW45" s="410">
        <v>0</v>
      </c>
      <c r="DX45" s="410">
        <v>843</v>
      </c>
      <c r="DY45" s="410">
        <v>111</v>
      </c>
      <c r="DZ45" s="410">
        <v>32</v>
      </c>
      <c r="EA45" s="410">
        <v>0</v>
      </c>
      <c r="EB45" s="410">
        <v>0</v>
      </c>
      <c r="EC45" s="410">
        <v>89</v>
      </c>
      <c r="ED45" s="410">
        <v>109</v>
      </c>
      <c r="EE45" s="410">
        <v>4</v>
      </c>
      <c r="EF45" s="410">
        <v>0</v>
      </c>
      <c r="EG45" s="410">
        <v>200</v>
      </c>
      <c r="EH45" s="410">
        <v>141</v>
      </c>
      <c r="EI45" s="410">
        <v>4</v>
      </c>
      <c r="EJ45" s="410">
        <v>0</v>
      </c>
      <c r="EK45" s="410">
        <v>345</v>
      </c>
      <c r="EL45" s="410">
        <v>1123</v>
      </c>
      <c r="EM45" s="410">
        <v>1852</v>
      </c>
      <c r="EN45" s="410">
        <v>2975</v>
      </c>
      <c r="EO45" s="410">
        <v>1062</v>
      </c>
      <c r="EP45" s="410">
        <v>1731</v>
      </c>
      <c r="EQ45" s="410">
        <v>2793</v>
      </c>
      <c r="ER45" s="410">
        <v>1123</v>
      </c>
      <c r="ES45" s="410">
        <v>1758</v>
      </c>
      <c r="ET45" s="410">
        <v>2881</v>
      </c>
      <c r="EU45" s="410">
        <v>1020</v>
      </c>
      <c r="EV45" s="410">
        <v>1571</v>
      </c>
      <c r="EW45" s="410">
        <v>2591</v>
      </c>
      <c r="EX45" s="410">
        <v>715</v>
      </c>
      <c r="EY45" s="410">
        <v>762</v>
      </c>
      <c r="EZ45" s="410">
        <v>1477</v>
      </c>
      <c r="FA45" s="410">
        <v>662</v>
      </c>
      <c r="FB45" s="410">
        <v>691.5</v>
      </c>
      <c r="FC45" s="410">
        <v>1353.5</v>
      </c>
      <c r="FD45" s="410">
        <v>3222</v>
      </c>
      <c r="FE45" s="410">
        <v>2934</v>
      </c>
      <c r="FF45" s="411">
        <f t="shared" si="0"/>
        <v>0.93882352941176472</v>
      </c>
      <c r="FG45" s="411">
        <f t="shared" si="1"/>
        <v>0.91061452513966479</v>
      </c>
      <c r="FH45" s="411">
        <f t="shared" si="2"/>
        <v>0.88346586235261859</v>
      </c>
      <c r="FI45" s="410">
        <v>80.760000000000005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89"/>
  <sheetViews>
    <sheetView tabSelected="1" workbookViewId="0">
      <pane ySplit="1" topLeftCell="A2" activePane="bottomLeft" state="frozen"/>
      <selection pane="bottomLeft" activeCell="DK11" sqref="DK11"/>
    </sheetView>
  </sheetViews>
  <sheetFormatPr defaultRowHeight="15.75" x14ac:dyDescent="0.25"/>
  <cols>
    <col min="1" max="1" width="6.5703125" style="51" customWidth="1"/>
    <col min="2" max="2" width="21.28515625" style="421" customWidth="1"/>
    <col min="3" max="3" width="7" style="51" customWidth="1"/>
    <col min="4" max="4" width="5.140625" customWidth="1"/>
    <col min="5" max="5" width="8.85546875" hidden="1" customWidth="1"/>
    <col min="6" max="6" width="8.7109375" hidden="1" customWidth="1"/>
    <col min="7" max="8" width="9.28515625" hidden="1" customWidth="1"/>
    <col min="9" max="36" width="0" hidden="1" customWidth="1"/>
    <col min="37" max="37" width="9.28515625" bestFit="1" customWidth="1"/>
    <col min="38" max="41" width="0" hidden="1" customWidth="1"/>
    <col min="42" max="42" width="9.28515625" bestFit="1" customWidth="1"/>
    <col min="43" max="70" width="0" hidden="1" customWidth="1"/>
    <col min="71" max="71" width="9.28515625" bestFit="1" customWidth="1"/>
    <col min="72" max="75" width="0" hidden="1" customWidth="1"/>
    <col min="76" max="76" width="9.28515625" bestFit="1" customWidth="1"/>
    <col min="77" max="88" width="0" hidden="1" customWidth="1"/>
    <col min="89" max="89" width="9.28515625" bestFit="1" customWidth="1"/>
    <col min="90" max="101" width="0" hidden="1" customWidth="1"/>
    <col min="102" max="102" width="9.28515625" bestFit="1" customWidth="1"/>
    <col min="103" max="114" width="0" hidden="1" customWidth="1"/>
    <col min="115" max="115" width="9.28515625" bestFit="1" customWidth="1"/>
    <col min="116" max="127" width="0" hidden="1" customWidth="1"/>
    <col min="128" max="128" width="9.28515625" bestFit="1" customWidth="1"/>
    <col min="129" max="140" width="0" hidden="1" customWidth="1"/>
    <col min="141" max="141" width="9.28515625" bestFit="1" customWidth="1"/>
    <col min="142" max="143" width="0" hidden="1" customWidth="1"/>
    <col min="144" max="144" width="9.28515625" bestFit="1" customWidth="1"/>
    <col min="145" max="146" width="0" hidden="1" customWidth="1"/>
    <col min="147" max="147" width="9.28515625" bestFit="1" customWidth="1"/>
    <col min="148" max="149" width="0" hidden="1" customWidth="1"/>
    <col min="150" max="150" width="9.28515625" bestFit="1" customWidth="1"/>
    <col min="151" max="152" width="0" hidden="1" customWidth="1"/>
    <col min="153" max="153" width="9.28515625" bestFit="1" customWidth="1"/>
    <col min="154" max="155" width="0" hidden="1" customWidth="1"/>
    <col min="156" max="156" width="9.28515625" bestFit="1" customWidth="1"/>
    <col min="157" max="158" width="0" hidden="1" customWidth="1"/>
    <col min="159" max="159" width="9.28515625" bestFit="1" customWidth="1"/>
    <col min="160" max="160" width="11.42578125" customWidth="1"/>
    <col min="161" max="161" width="10.85546875" customWidth="1"/>
    <col min="162" max="163" width="11.42578125" style="425" customWidth="1"/>
    <col min="164" max="164" width="11.42578125" style="426" customWidth="1"/>
  </cols>
  <sheetData>
    <row r="1" spans="1:164" s="414" customFormat="1" ht="114.75" customHeight="1" x14ac:dyDescent="0.25">
      <c r="A1" s="177" t="s">
        <v>1027</v>
      </c>
      <c r="B1" s="413" t="s">
        <v>1028</v>
      </c>
      <c r="C1" s="177" t="s">
        <v>1029</v>
      </c>
      <c r="D1" s="177" t="s">
        <v>791</v>
      </c>
      <c r="E1" s="177" t="s">
        <v>792</v>
      </c>
      <c r="F1" s="177" t="s">
        <v>793</v>
      </c>
      <c r="G1" s="177" t="s">
        <v>1030</v>
      </c>
      <c r="H1" s="177" t="s">
        <v>1031</v>
      </c>
      <c r="I1" s="177" t="s">
        <v>796</v>
      </c>
      <c r="J1" s="177" t="s">
        <v>797</v>
      </c>
      <c r="K1" s="177" t="s">
        <v>798</v>
      </c>
      <c r="L1" s="177" t="s">
        <v>799</v>
      </c>
      <c r="M1" s="177" t="s">
        <v>800</v>
      </c>
      <c r="N1" s="177" t="s">
        <v>801</v>
      </c>
      <c r="O1" s="177" t="s">
        <v>802</v>
      </c>
      <c r="P1" s="177" t="s">
        <v>803</v>
      </c>
      <c r="Q1" s="177" t="s">
        <v>804</v>
      </c>
      <c r="R1" s="177" t="s">
        <v>805</v>
      </c>
      <c r="S1" s="177" t="s">
        <v>806</v>
      </c>
      <c r="T1" s="177" t="s">
        <v>807</v>
      </c>
      <c r="U1" s="177" t="s">
        <v>808</v>
      </c>
      <c r="V1" s="177" t="s">
        <v>809</v>
      </c>
      <c r="W1" s="177" t="s">
        <v>810</v>
      </c>
      <c r="X1" s="177" t="s">
        <v>811</v>
      </c>
      <c r="Y1" s="177" t="s">
        <v>812</v>
      </c>
      <c r="Z1" s="177" t="s">
        <v>813</v>
      </c>
      <c r="AA1" s="177" t="s">
        <v>814</v>
      </c>
      <c r="AB1" s="177" t="s">
        <v>815</v>
      </c>
      <c r="AC1" s="177" t="s">
        <v>816</v>
      </c>
      <c r="AD1" s="177" t="s">
        <v>817</v>
      </c>
      <c r="AE1" s="177" t="s">
        <v>818</v>
      </c>
      <c r="AF1" s="177" t="s">
        <v>819</v>
      </c>
      <c r="AG1" s="177" t="s">
        <v>820</v>
      </c>
      <c r="AH1" s="177" t="s">
        <v>821</v>
      </c>
      <c r="AI1" s="177" t="s">
        <v>822</v>
      </c>
      <c r="AJ1" s="177" t="s">
        <v>823</v>
      </c>
      <c r="AK1" s="177" t="s">
        <v>1032</v>
      </c>
      <c r="AL1" s="177" t="s">
        <v>825</v>
      </c>
      <c r="AM1" s="177" t="s">
        <v>826</v>
      </c>
      <c r="AN1" s="177" t="s">
        <v>827</v>
      </c>
      <c r="AO1" s="177" t="s">
        <v>828</v>
      </c>
      <c r="AP1" s="177" t="s">
        <v>1033</v>
      </c>
      <c r="AQ1" s="177" t="s">
        <v>830</v>
      </c>
      <c r="AR1" s="177" t="s">
        <v>831</v>
      </c>
      <c r="AS1" s="177" t="s">
        <v>832</v>
      </c>
      <c r="AT1" s="177" t="s">
        <v>833</v>
      </c>
      <c r="AU1" s="177" t="s">
        <v>834</v>
      </c>
      <c r="AV1" s="177" t="s">
        <v>835</v>
      </c>
      <c r="AW1" s="177" t="s">
        <v>836</v>
      </c>
      <c r="AX1" s="177" t="s">
        <v>837</v>
      </c>
      <c r="AY1" s="177" t="s">
        <v>838</v>
      </c>
      <c r="AZ1" s="177" t="s">
        <v>839</v>
      </c>
      <c r="BA1" s="177" t="s">
        <v>840</v>
      </c>
      <c r="BB1" s="177" t="s">
        <v>841</v>
      </c>
      <c r="BC1" s="177" t="s">
        <v>842</v>
      </c>
      <c r="BD1" s="177" t="s">
        <v>843</v>
      </c>
      <c r="BE1" s="177" t="s">
        <v>844</v>
      </c>
      <c r="BF1" s="177" t="s">
        <v>845</v>
      </c>
      <c r="BG1" s="177" t="s">
        <v>846</v>
      </c>
      <c r="BH1" s="177" t="s">
        <v>847</v>
      </c>
      <c r="BI1" s="177" t="s">
        <v>848</v>
      </c>
      <c r="BJ1" s="177" t="s">
        <v>849</v>
      </c>
      <c r="BK1" s="177" t="s">
        <v>850</v>
      </c>
      <c r="BL1" s="177" t="s">
        <v>851</v>
      </c>
      <c r="BM1" s="177" t="s">
        <v>852</v>
      </c>
      <c r="BN1" s="177" t="s">
        <v>853</v>
      </c>
      <c r="BO1" s="177" t="s">
        <v>854</v>
      </c>
      <c r="BP1" s="177" t="s">
        <v>855</v>
      </c>
      <c r="BQ1" s="177" t="s">
        <v>856</v>
      </c>
      <c r="BR1" s="177" t="s">
        <v>857</v>
      </c>
      <c r="BS1" s="177" t="s">
        <v>1034</v>
      </c>
      <c r="BT1" s="177" t="s">
        <v>859</v>
      </c>
      <c r="BU1" s="177" t="s">
        <v>860</v>
      </c>
      <c r="BV1" s="177" t="s">
        <v>861</v>
      </c>
      <c r="BW1" s="177" t="s">
        <v>862</v>
      </c>
      <c r="BX1" s="177" t="s">
        <v>1035</v>
      </c>
      <c r="BY1" s="177" t="s">
        <v>864</v>
      </c>
      <c r="BZ1" s="177" t="s">
        <v>865</v>
      </c>
      <c r="CA1" s="177" t="s">
        <v>866</v>
      </c>
      <c r="CB1" s="177" t="s">
        <v>867</v>
      </c>
      <c r="CC1" s="177" t="s">
        <v>868</v>
      </c>
      <c r="CD1" s="177" t="s">
        <v>869</v>
      </c>
      <c r="CE1" s="177" t="s">
        <v>870</v>
      </c>
      <c r="CF1" s="177" t="s">
        <v>871</v>
      </c>
      <c r="CG1" s="177" t="s">
        <v>872</v>
      </c>
      <c r="CH1" s="177" t="s">
        <v>873</v>
      </c>
      <c r="CI1" s="177" t="s">
        <v>874</v>
      </c>
      <c r="CJ1" s="177" t="s">
        <v>875</v>
      </c>
      <c r="CK1" s="177" t="s">
        <v>876</v>
      </c>
      <c r="CL1" s="177" t="s">
        <v>877</v>
      </c>
      <c r="CM1" s="177" t="s">
        <v>878</v>
      </c>
      <c r="CN1" s="177" t="s">
        <v>879</v>
      </c>
      <c r="CO1" s="177" t="s">
        <v>880</v>
      </c>
      <c r="CP1" s="177" t="s">
        <v>881</v>
      </c>
      <c r="CQ1" s="177" t="s">
        <v>882</v>
      </c>
      <c r="CR1" s="177" t="s">
        <v>883</v>
      </c>
      <c r="CS1" s="177" t="s">
        <v>884</v>
      </c>
      <c r="CT1" s="177" t="s">
        <v>885</v>
      </c>
      <c r="CU1" s="177" t="s">
        <v>886</v>
      </c>
      <c r="CV1" s="177" t="s">
        <v>887</v>
      </c>
      <c r="CW1" s="177" t="s">
        <v>888</v>
      </c>
      <c r="CX1" s="177" t="s">
        <v>889</v>
      </c>
      <c r="CY1" s="177" t="s">
        <v>890</v>
      </c>
      <c r="CZ1" s="177" t="s">
        <v>891</v>
      </c>
      <c r="DA1" s="177" t="s">
        <v>892</v>
      </c>
      <c r="DB1" s="177" t="s">
        <v>893</v>
      </c>
      <c r="DC1" s="177" t="s">
        <v>894</v>
      </c>
      <c r="DD1" s="177" t="s">
        <v>895</v>
      </c>
      <c r="DE1" s="177" t="s">
        <v>896</v>
      </c>
      <c r="DF1" s="177" t="s">
        <v>897</v>
      </c>
      <c r="DG1" s="177" t="s">
        <v>898</v>
      </c>
      <c r="DH1" s="177" t="s">
        <v>899</v>
      </c>
      <c r="DI1" s="177" t="s">
        <v>900</v>
      </c>
      <c r="DJ1" s="177" t="s">
        <v>901</v>
      </c>
      <c r="DK1" s="177" t="s">
        <v>1036</v>
      </c>
      <c r="DL1" s="177" t="s">
        <v>903</v>
      </c>
      <c r="DM1" s="177" t="s">
        <v>904</v>
      </c>
      <c r="DN1" s="177" t="s">
        <v>905</v>
      </c>
      <c r="DO1" s="177" t="s">
        <v>906</v>
      </c>
      <c r="DP1" s="177" t="s">
        <v>907</v>
      </c>
      <c r="DQ1" s="177" t="s">
        <v>908</v>
      </c>
      <c r="DR1" s="177" t="s">
        <v>909</v>
      </c>
      <c r="DS1" s="177" t="s">
        <v>910</v>
      </c>
      <c r="DT1" s="177" t="s">
        <v>911</v>
      </c>
      <c r="DU1" s="177" t="s">
        <v>912</v>
      </c>
      <c r="DV1" s="177" t="s">
        <v>913</v>
      </c>
      <c r="DW1" s="177" t="s">
        <v>914</v>
      </c>
      <c r="DX1" s="177" t="s">
        <v>915</v>
      </c>
      <c r="DY1" s="177" t="s">
        <v>916</v>
      </c>
      <c r="DZ1" s="177" t="s">
        <v>917</v>
      </c>
      <c r="EA1" s="177" t="s">
        <v>918</v>
      </c>
      <c r="EB1" s="177" t="s">
        <v>919</v>
      </c>
      <c r="EC1" s="177" t="s">
        <v>920</v>
      </c>
      <c r="ED1" s="177" t="s">
        <v>921</v>
      </c>
      <c r="EE1" s="177" t="s">
        <v>922</v>
      </c>
      <c r="EF1" s="177" t="s">
        <v>923</v>
      </c>
      <c r="EG1" s="177" t="s">
        <v>924</v>
      </c>
      <c r="EH1" s="177" t="s">
        <v>925</v>
      </c>
      <c r="EI1" s="177" t="s">
        <v>926</v>
      </c>
      <c r="EJ1" s="177" t="s">
        <v>927</v>
      </c>
      <c r="EK1" s="177" t="s">
        <v>928</v>
      </c>
      <c r="EL1" s="177" t="s">
        <v>929</v>
      </c>
      <c r="EM1" s="177" t="s">
        <v>930</v>
      </c>
      <c r="EN1" s="177" t="s">
        <v>931</v>
      </c>
      <c r="EO1" s="177" t="s">
        <v>932</v>
      </c>
      <c r="EP1" s="177" t="s">
        <v>933</v>
      </c>
      <c r="EQ1" s="177" t="s">
        <v>934</v>
      </c>
      <c r="ER1" s="177" t="s">
        <v>935</v>
      </c>
      <c r="ES1" s="177" t="s">
        <v>936</v>
      </c>
      <c r="ET1" s="177" t="s">
        <v>937</v>
      </c>
      <c r="EU1" s="177" t="s">
        <v>938</v>
      </c>
      <c r="EV1" s="177" t="s">
        <v>939</v>
      </c>
      <c r="EW1" s="177" t="s">
        <v>940</v>
      </c>
      <c r="EX1" s="177" t="s">
        <v>941</v>
      </c>
      <c r="EY1" s="177" t="s">
        <v>942</v>
      </c>
      <c r="EZ1" s="177" t="s">
        <v>943</v>
      </c>
      <c r="FA1" s="177" t="s">
        <v>944</v>
      </c>
      <c r="FB1" s="177" t="s">
        <v>945</v>
      </c>
      <c r="FC1" s="177" t="s">
        <v>946</v>
      </c>
      <c r="FD1" s="177" t="s">
        <v>947</v>
      </c>
      <c r="FE1" s="177" t="s">
        <v>948</v>
      </c>
      <c r="FF1" s="168" t="s">
        <v>1037</v>
      </c>
      <c r="FG1" s="168" t="s">
        <v>1038</v>
      </c>
      <c r="FH1" s="422" t="s">
        <v>952</v>
      </c>
    </row>
    <row r="2" spans="1:164" ht="33.75" customHeight="1" x14ac:dyDescent="0.25">
      <c r="A2" s="47" t="s">
        <v>959</v>
      </c>
      <c r="B2" s="415" t="s">
        <v>960</v>
      </c>
      <c r="C2" s="47" t="s">
        <v>38</v>
      </c>
      <c r="D2" s="145">
        <v>1</v>
      </c>
      <c r="E2" s="145">
        <v>339</v>
      </c>
      <c r="F2" s="145">
        <v>339</v>
      </c>
      <c r="G2" s="145">
        <v>166</v>
      </c>
      <c r="H2" s="145">
        <v>173</v>
      </c>
      <c r="I2" s="145">
        <v>0</v>
      </c>
      <c r="J2" s="145">
        <v>0</v>
      </c>
      <c r="K2" s="145">
        <v>0</v>
      </c>
      <c r="L2" s="145">
        <v>0</v>
      </c>
      <c r="M2" s="145">
        <v>0</v>
      </c>
      <c r="N2" s="145">
        <v>2</v>
      </c>
      <c r="O2" s="145">
        <v>0</v>
      </c>
      <c r="P2" s="145">
        <v>0</v>
      </c>
      <c r="Q2" s="145">
        <v>1</v>
      </c>
      <c r="R2" s="145">
        <v>3</v>
      </c>
      <c r="S2" s="145">
        <v>0</v>
      </c>
      <c r="T2" s="145">
        <v>0</v>
      </c>
      <c r="U2" s="145">
        <v>0</v>
      </c>
      <c r="V2" s="145">
        <v>0</v>
      </c>
      <c r="W2" s="145">
        <v>0</v>
      </c>
      <c r="X2" s="145">
        <v>0</v>
      </c>
      <c r="Y2" s="145">
        <v>0</v>
      </c>
      <c r="Z2" s="145">
        <v>0</v>
      </c>
      <c r="AA2" s="145">
        <v>0</v>
      </c>
      <c r="AB2" s="145">
        <v>0</v>
      </c>
      <c r="AC2" s="145">
        <v>0</v>
      </c>
      <c r="AD2" s="145">
        <v>0</v>
      </c>
      <c r="AE2" s="145">
        <v>0</v>
      </c>
      <c r="AF2" s="145">
        <v>0</v>
      </c>
      <c r="AG2" s="145">
        <v>0</v>
      </c>
      <c r="AH2" s="145">
        <v>0</v>
      </c>
      <c r="AI2" s="145">
        <v>0</v>
      </c>
      <c r="AJ2" s="145">
        <v>0</v>
      </c>
      <c r="AK2" s="145">
        <v>6</v>
      </c>
      <c r="AL2" s="145">
        <v>1</v>
      </c>
      <c r="AM2" s="145">
        <v>4</v>
      </c>
      <c r="AN2" s="145">
        <v>0</v>
      </c>
      <c r="AO2" s="145">
        <v>0</v>
      </c>
      <c r="AP2" s="145">
        <v>5</v>
      </c>
      <c r="AQ2" s="145">
        <v>0</v>
      </c>
      <c r="AR2" s="145">
        <v>0</v>
      </c>
      <c r="AS2" s="145">
        <v>0</v>
      </c>
      <c r="AT2" s="145">
        <v>0</v>
      </c>
      <c r="AU2" s="145">
        <v>0</v>
      </c>
      <c r="AV2" s="145">
        <v>0</v>
      </c>
      <c r="AW2" s="145">
        <v>0</v>
      </c>
      <c r="AX2" s="145">
        <v>0</v>
      </c>
      <c r="AY2" s="145">
        <v>4</v>
      </c>
      <c r="AZ2" s="145">
        <v>2</v>
      </c>
      <c r="BA2" s="145">
        <v>0</v>
      </c>
      <c r="BB2" s="145">
        <v>0</v>
      </c>
      <c r="BC2" s="145">
        <v>1</v>
      </c>
      <c r="BD2" s="145">
        <v>1</v>
      </c>
      <c r="BE2" s="145">
        <v>0</v>
      </c>
      <c r="BF2" s="145">
        <v>0</v>
      </c>
      <c r="BG2" s="145">
        <v>0</v>
      </c>
      <c r="BH2" s="145">
        <v>0</v>
      </c>
      <c r="BI2" s="145">
        <v>0</v>
      </c>
      <c r="BJ2" s="145">
        <v>0</v>
      </c>
      <c r="BK2" s="145">
        <v>0</v>
      </c>
      <c r="BL2" s="145">
        <v>0</v>
      </c>
      <c r="BM2" s="145">
        <v>0</v>
      </c>
      <c r="BN2" s="145">
        <v>0</v>
      </c>
      <c r="BO2" s="145">
        <v>0</v>
      </c>
      <c r="BP2" s="145">
        <v>0</v>
      </c>
      <c r="BQ2" s="145">
        <v>0</v>
      </c>
      <c r="BR2" s="145">
        <v>0</v>
      </c>
      <c r="BS2" s="145">
        <v>8</v>
      </c>
      <c r="BT2" s="145">
        <v>5</v>
      </c>
      <c r="BU2" s="145">
        <v>3</v>
      </c>
      <c r="BV2" s="145">
        <v>0</v>
      </c>
      <c r="BW2" s="145">
        <v>0</v>
      </c>
      <c r="BX2" s="145">
        <v>8</v>
      </c>
      <c r="BY2" s="145">
        <v>1</v>
      </c>
      <c r="BZ2" s="145">
        <v>4</v>
      </c>
      <c r="CA2" s="145">
        <v>0</v>
      </c>
      <c r="CB2" s="145">
        <v>0</v>
      </c>
      <c r="CC2" s="145">
        <v>3</v>
      </c>
      <c r="CD2" s="145">
        <v>1</v>
      </c>
      <c r="CE2" s="145">
        <v>0</v>
      </c>
      <c r="CF2" s="145">
        <v>0</v>
      </c>
      <c r="CG2" s="145">
        <v>4</v>
      </c>
      <c r="CH2" s="145">
        <v>5</v>
      </c>
      <c r="CI2" s="145">
        <v>0</v>
      </c>
      <c r="CJ2" s="145">
        <v>0</v>
      </c>
      <c r="CK2" s="145">
        <v>9</v>
      </c>
      <c r="CL2" s="145">
        <v>1</v>
      </c>
      <c r="CM2" s="145">
        <v>5</v>
      </c>
      <c r="CN2" s="145">
        <v>0</v>
      </c>
      <c r="CO2" s="145">
        <v>0</v>
      </c>
      <c r="CP2" s="145">
        <v>5</v>
      </c>
      <c r="CQ2" s="145">
        <v>3</v>
      </c>
      <c r="CR2" s="145">
        <v>0</v>
      </c>
      <c r="CS2" s="145">
        <v>0</v>
      </c>
      <c r="CT2" s="145">
        <v>6</v>
      </c>
      <c r="CU2" s="145">
        <v>8</v>
      </c>
      <c r="CV2" s="145">
        <v>0</v>
      </c>
      <c r="CW2" s="145">
        <v>0</v>
      </c>
      <c r="CX2" s="145">
        <v>14</v>
      </c>
      <c r="CY2" s="145">
        <v>0</v>
      </c>
      <c r="CZ2" s="145">
        <v>0</v>
      </c>
      <c r="DA2" s="145">
        <v>0</v>
      </c>
      <c r="DB2" s="145">
        <v>0</v>
      </c>
      <c r="DC2" s="145">
        <v>0</v>
      </c>
      <c r="DD2" s="145">
        <v>0</v>
      </c>
      <c r="DE2" s="145">
        <v>0</v>
      </c>
      <c r="DF2" s="145">
        <v>0</v>
      </c>
      <c r="DG2" s="145">
        <v>0</v>
      </c>
      <c r="DH2" s="145">
        <v>0</v>
      </c>
      <c r="DI2" s="145">
        <v>0</v>
      </c>
      <c r="DJ2" s="145">
        <v>0</v>
      </c>
      <c r="DK2" s="145">
        <v>0</v>
      </c>
      <c r="DL2" s="145">
        <v>0</v>
      </c>
      <c r="DM2" s="145">
        <v>0</v>
      </c>
      <c r="DN2" s="145">
        <v>0</v>
      </c>
      <c r="DO2" s="145">
        <v>0</v>
      </c>
      <c r="DP2" s="145">
        <v>0</v>
      </c>
      <c r="DQ2" s="145">
        <v>0</v>
      </c>
      <c r="DR2" s="145">
        <v>0</v>
      </c>
      <c r="DS2" s="145">
        <v>0</v>
      </c>
      <c r="DT2" s="145">
        <v>0</v>
      </c>
      <c r="DU2" s="145">
        <v>0</v>
      </c>
      <c r="DV2" s="145">
        <v>0</v>
      </c>
      <c r="DW2" s="145">
        <v>0</v>
      </c>
      <c r="DX2" s="145">
        <v>0</v>
      </c>
      <c r="DY2" s="145">
        <v>0</v>
      </c>
      <c r="DZ2" s="145">
        <v>0</v>
      </c>
      <c r="EA2" s="145">
        <v>0</v>
      </c>
      <c r="EB2" s="145">
        <v>0</v>
      </c>
      <c r="EC2" s="145">
        <v>0</v>
      </c>
      <c r="ED2" s="145">
        <v>0</v>
      </c>
      <c r="EE2" s="145">
        <v>0</v>
      </c>
      <c r="EF2" s="145">
        <v>0</v>
      </c>
      <c r="EG2" s="145">
        <v>0</v>
      </c>
      <c r="EH2" s="145">
        <v>0</v>
      </c>
      <c r="EI2" s="145">
        <v>0</v>
      </c>
      <c r="EJ2" s="145">
        <v>0</v>
      </c>
      <c r="EK2" s="145">
        <v>0</v>
      </c>
      <c r="EL2" s="145">
        <v>5</v>
      </c>
      <c r="EM2" s="145">
        <v>8</v>
      </c>
      <c r="EN2" s="145">
        <v>13</v>
      </c>
      <c r="EO2" s="145">
        <v>4</v>
      </c>
      <c r="EP2" s="145">
        <v>4</v>
      </c>
      <c r="EQ2" s="145">
        <v>8</v>
      </c>
      <c r="ER2" s="145">
        <v>5</v>
      </c>
      <c r="ES2" s="145">
        <v>8</v>
      </c>
      <c r="ET2" s="145">
        <v>13</v>
      </c>
      <c r="EU2" s="145">
        <v>4</v>
      </c>
      <c r="EV2" s="145">
        <v>2</v>
      </c>
      <c r="EW2" s="145">
        <v>6</v>
      </c>
      <c r="EX2" s="145">
        <v>20</v>
      </c>
      <c r="EY2" s="145">
        <v>24</v>
      </c>
      <c r="EZ2" s="145">
        <v>44</v>
      </c>
      <c r="FA2" s="145">
        <v>18</v>
      </c>
      <c r="FB2" s="145">
        <v>21</v>
      </c>
      <c r="FC2" s="145">
        <v>39</v>
      </c>
      <c r="FD2" s="145">
        <v>14</v>
      </c>
      <c r="FE2" s="145">
        <v>13</v>
      </c>
      <c r="FF2" s="423">
        <f>SUM(EQ2/EN2)</f>
        <v>0.61538461538461542</v>
      </c>
      <c r="FG2" s="423">
        <f>SUM(FE2/FD2)</f>
        <v>0.9285714285714286</v>
      </c>
      <c r="FH2" s="424">
        <v>100</v>
      </c>
    </row>
    <row r="3" spans="1:164" ht="39" customHeight="1" x14ac:dyDescent="0.25">
      <c r="A3" s="47" t="s">
        <v>969</v>
      </c>
      <c r="B3" s="415" t="s">
        <v>970</v>
      </c>
      <c r="C3" s="47" t="s">
        <v>77</v>
      </c>
      <c r="D3" s="145">
        <v>0</v>
      </c>
      <c r="E3" s="145">
        <v>446</v>
      </c>
      <c r="F3" s="145">
        <v>446</v>
      </c>
      <c r="G3" s="145">
        <v>62</v>
      </c>
      <c r="H3" s="145">
        <v>384</v>
      </c>
      <c r="I3" s="145">
        <v>0</v>
      </c>
      <c r="J3" s="145">
        <v>0</v>
      </c>
      <c r="K3" s="145">
        <v>0</v>
      </c>
      <c r="L3" s="145">
        <v>0</v>
      </c>
      <c r="M3" s="145">
        <v>0</v>
      </c>
      <c r="N3" s="145">
        <v>0</v>
      </c>
      <c r="O3" s="145">
        <v>0</v>
      </c>
      <c r="P3" s="145">
        <v>0</v>
      </c>
      <c r="Q3" s="145">
        <v>0</v>
      </c>
      <c r="R3" s="145">
        <v>0</v>
      </c>
      <c r="S3" s="145">
        <v>0</v>
      </c>
      <c r="T3" s="145">
        <v>0</v>
      </c>
      <c r="U3" s="145">
        <v>0</v>
      </c>
      <c r="V3" s="145">
        <v>0</v>
      </c>
      <c r="W3" s="145">
        <v>0</v>
      </c>
      <c r="X3" s="145">
        <v>0</v>
      </c>
      <c r="Y3" s="145">
        <v>0</v>
      </c>
      <c r="Z3" s="145">
        <v>0</v>
      </c>
      <c r="AA3" s="145">
        <v>0</v>
      </c>
      <c r="AB3" s="145">
        <v>0</v>
      </c>
      <c r="AC3" s="145">
        <v>0</v>
      </c>
      <c r="AD3" s="145">
        <v>0</v>
      </c>
      <c r="AE3" s="145">
        <v>0</v>
      </c>
      <c r="AF3" s="145">
        <v>0</v>
      </c>
      <c r="AG3" s="145">
        <v>0</v>
      </c>
      <c r="AH3" s="145">
        <v>0</v>
      </c>
      <c r="AI3" s="145">
        <v>0</v>
      </c>
      <c r="AJ3" s="145">
        <v>0</v>
      </c>
      <c r="AK3" s="145">
        <v>0</v>
      </c>
      <c r="AL3" s="145">
        <v>0</v>
      </c>
      <c r="AM3" s="145">
        <v>0</v>
      </c>
      <c r="AN3" s="145">
        <v>0</v>
      </c>
      <c r="AO3" s="145">
        <v>0</v>
      </c>
      <c r="AP3" s="145">
        <v>0</v>
      </c>
      <c r="AQ3" s="145">
        <v>0</v>
      </c>
      <c r="AR3" s="145">
        <v>4</v>
      </c>
      <c r="AS3" s="145">
        <v>0</v>
      </c>
      <c r="AT3" s="145">
        <v>0</v>
      </c>
      <c r="AU3" s="145">
        <v>14</v>
      </c>
      <c r="AV3" s="145">
        <v>24</v>
      </c>
      <c r="AW3" s="145">
        <v>0</v>
      </c>
      <c r="AX3" s="145">
        <v>0</v>
      </c>
      <c r="AY3" s="145">
        <v>49</v>
      </c>
      <c r="AZ3" s="145">
        <v>44</v>
      </c>
      <c r="BA3" s="145">
        <v>0</v>
      </c>
      <c r="BB3" s="145">
        <v>0</v>
      </c>
      <c r="BC3" s="145">
        <v>4</v>
      </c>
      <c r="BD3" s="145">
        <v>3</v>
      </c>
      <c r="BE3" s="145">
        <v>0</v>
      </c>
      <c r="BF3" s="145">
        <v>0</v>
      </c>
      <c r="BG3" s="145">
        <v>1</v>
      </c>
      <c r="BH3" s="145">
        <v>0</v>
      </c>
      <c r="BI3" s="145">
        <v>0</v>
      </c>
      <c r="BJ3" s="145">
        <v>0</v>
      </c>
      <c r="BK3" s="145">
        <v>0</v>
      </c>
      <c r="BL3" s="145">
        <v>0</v>
      </c>
      <c r="BM3" s="145">
        <v>0</v>
      </c>
      <c r="BN3" s="145">
        <v>0</v>
      </c>
      <c r="BO3" s="145">
        <v>0</v>
      </c>
      <c r="BP3" s="145">
        <v>0</v>
      </c>
      <c r="BQ3" s="145">
        <v>0</v>
      </c>
      <c r="BR3" s="145">
        <v>0</v>
      </c>
      <c r="BS3" s="145">
        <v>143</v>
      </c>
      <c r="BT3" s="145">
        <v>66</v>
      </c>
      <c r="BU3" s="145">
        <v>66</v>
      </c>
      <c r="BV3" s="145">
        <v>0</v>
      </c>
      <c r="BW3" s="145">
        <v>0</v>
      </c>
      <c r="BX3" s="145">
        <v>132</v>
      </c>
      <c r="BY3" s="145">
        <v>0</v>
      </c>
      <c r="BZ3" s="145">
        <v>0</v>
      </c>
      <c r="CA3" s="145">
        <v>0</v>
      </c>
      <c r="CB3" s="145">
        <v>0</v>
      </c>
      <c r="CC3" s="145">
        <v>27</v>
      </c>
      <c r="CD3" s="145">
        <v>19</v>
      </c>
      <c r="CE3" s="145">
        <v>0</v>
      </c>
      <c r="CF3" s="145">
        <v>0</v>
      </c>
      <c r="CG3" s="145">
        <v>27</v>
      </c>
      <c r="CH3" s="145">
        <v>19</v>
      </c>
      <c r="CI3" s="145">
        <v>0</v>
      </c>
      <c r="CJ3" s="145">
        <v>0</v>
      </c>
      <c r="CK3" s="145">
        <v>46</v>
      </c>
      <c r="CL3" s="145">
        <v>0</v>
      </c>
      <c r="CM3" s="145">
        <v>0</v>
      </c>
      <c r="CN3" s="145">
        <v>0</v>
      </c>
      <c r="CO3" s="145">
        <v>0</v>
      </c>
      <c r="CP3" s="145">
        <v>55</v>
      </c>
      <c r="CQ3" s="145">
        <v>56</v>
      </c>
      <c r="CR3" s="145">
        <v>0</v>
      </c>
      <c r="CS3" s="145">
        <v>0</v>
      </c>
      <c r="CT3" s="145">
        <v>55</v>
      </c>
      <c r="CU3" s="145">
        <v>56</v>
      </c>
      <c r="CV3" s="145">
        <v>0</v>
      </c>
      <c r="CW3" s="145">
        <v>0</v>
      </c>
      <c r="CX3" s="145">
        <v>111</v>
      </c>
      <c r="CY3" s="145">
        <v>0</v>
      </c>
      <c r="CZ3" s="145">
        <v>0</v>
      </c>
      <c r="DA3" s="145">
        <v>0</v>
      </c>
      <c r="DB3" s="145">
        <v>0</v>
      </c>
      <c r="DC3" s="145">
        <v>1</v>
      </c>
      <c r="DD3" s="145">
        <v>0</v>
      </c>
      <c r="DE3" s="145">
        <v>0</v>
      </c>
      <c r="DF3" s="145">
        <v>0</v>
      </c>
      <c r="DG3" s="145">
        <v>1</v>
      </c>
      <c r="DH3" s="145">
        <v>0</v>
      </c>
      <c r="DI3" s="145">
        <v>0</v>
      </c>
      <c r="DJ3" s="145">
        <v>0</v>
      </c>
      <c r="DK3" s="145">
        <v>1</v>
      </c>
      <c r="DL3" s="145">
        <v>0</v>
      </c>
      <c r="DM3" s="145">
        <v>0</v>
      </c>
      <c r="DN3" s="145">
        <v>0</v>
      </c>
      <c r="DO3" s="145">
        <v>0</v>
      </c>
      <c r="DP3" s="145">
        <v>5</v>
      </c>
      <c r="DQ3" s="145">
        <v>13</v>
      </c>
      <c r="DR3" s="145">
        <v>0</v>
      </c>
      <c r="DS3" s="145">
        <v>0</v>
      </c>
      <c r="DT3" s="145">
        <v>5</v>
      </c>
      <c r="DU3" s="145">
        <v>13</v>
      </c>
      <c r="DV3" s="145">
        <v>0</v>
      </c>
      <c r="DW3" s="145">
        <v>0</v>
      </c>
      <c r="DX3" s="145">
        <v>18</v>
      </c>
      <c r="DY3" s="145">
        <v>0</v>
      </c>
      <c r="DZ3" s="145">
        <v>0</v>
      </c>
      <c r="EA3" s="145">
        <v>0</v>
      </c>
      <c r="EB3" s="145">
        <v>0</v>
      </c>
      <c r="EC3" s="145">
        <v>0</v>
      </c>
      <c r="ED3" s="145">
        <v>0</v>
      </c>
      <c r="EE3" s="145">
        <v>0</v>
      </c>
      <c r="EF3" s="145">
        <v>0</v>
      </c>
      <c r="EG3" s="145">
        <v>0</v>
      </c>
      <c r="EH3" s="145">
        <v>0</v>
      </c>
      <c r="EI3" s="145">
        <v>0</v>
      </c>
      <c r="EJ3" s="145">
        <v>0</v>
      </c>
      <c r="EK3" s="145">
        <v>0</v>
      </c>
      <c r="EL3" s="145">
        <v>0</v>
      </c>
      <c r="EM3" s="145">
        <v>132</v>
      </c>
      <c r="EN3" s="145">
        <v>132</v>
      </c>
      <c r="EO3" s="145">
        <v>0</v>
      </c>
      <c r="EP3" s="145">
        <v>126</v>
      </c>
      <c r="EQ3" s="145">
        <v>126</v>
      </c>
      <c r="ER3" s="145">
        <v>0</v>
      </c>
      <c r="ES3" s="145">
        <v>132</v>
      </c>
      <c r="ET3" s="145">
        <v>132</v>
      </c>
      <c r="EU3" s="145">
        <v>0</v>
      </c>
      <c r="EV3" s="145">
        <v>110</v>
      </c>
      <c r="EW3" s="145">
        <v>110</v>
      </c>
      <c r="EX3" s="145">
        <v>0</v>
      </c>
      <c r="EY3" s="145">
        <v>0</v>
      </c>
      <c r="EZ3" s="145">
        <v>0</v>
      </c>
      <c r="FA3" s="145">
        <v>0</v>
      </c>
      <c r="FB3" s="145">
        <v>0</v>
      </c>
      <c r="FC3" s="145">
        <v>0</v>
      </c>
      <c r="FD3" s="145">
        <v>143</v>
      </c>
      <c r="FE3" s="145">
        <v>132</v>
      </c>
      <c r="FF3" s="423">
        <f t="shared" ref="FF3:FF66" si="0">SUM(EQ3/EN3)</f>
        <v>0.95454545454545459</v>
      </c>
      <c r="FG3" s="423">
        <f t="shared" ref="FG3:FG66" si="1">SUM(FE3/FD3)</f>
        <v>0.92307692307692313</v>
      </c>
      <c r="FH3" s="424">
        <v>77.62</v>
      </c>
    </row>
    <row r="4" spans="1:164" ht="29.25" customHeight="1" x14ac:dyDescent="0.25">
      <c r="A4" s="47" t="s">
        <v>986</v>
      </c>
      <c r="B4" s="415" t="s">
        <v>987</v>
      </c>
      <c r="C4" s="47" t="s">
        <v>988</v>
      </c>
      <c r="D4" s="145">
        <v>0</v>
      </c>
      <c r="E4" s="145">
        <v>60</v>
      </c>
      <c r="F4" s="145">
        <v>60</v>
      </c>
      <c r="G4" s="145">
        <v>0</v>
      </c>
      <c r="H4" s="145">
        <v>60</v>
      </c>
      <c r="I4" s="145">
        <v>0</v>
      </c>
      <c r="J4" s="145">
        <v>0</v>
      </c>
      <c r="K4" s="145">
        <v>0</v>
      </c>
      <c r="L4" s="145">
        <v>0</v>
      </c>
      <c r="M4" s="145">
        <v>0</v>
      </c>
      <c r="N4" s="145">
        <v>0</v>
      </c>
      <c r="O4" s="145">
        <v>0</v>
      </c>
      <c r="P4" s="145">
        <v>0</v>
      </c>
      <c r="Q4" s="145">
        <v>0</v>
      </c>
      <c r="R4" s="145">
        <v>0</v>
      </c>
      <c r="S4" s="145">
        <v>0</v>
      </c>
      <c r="T4" s="145">
        <v>0</v>
      </c>
      <c r="U4" s="145">
        <v>0</v>
      </c>
      <c r="V4" s="145">
        <v>0</v>
      </c>
      <c r="W4" s="145">
        <v>0</v>
      </c>
      <c r="X4" s="145">
        <v>0</v>
      </c>
      <c r="Y4" s="145">
        <v>0</v>
      </c>
      <c r="Z4" s="145">
        <v>0</v>
      </c>
      <c r="AA4" s="145">
        <v>0</v>
      </c>
      <c r="AB4" s="145">
        <v>0</v>
      </c>
      <c r="AC4" s="145">
        <v>0</v>
      </c>
      <c r="AD4" s="145">
        <v>0</v>
      </c>
      <c r="AE4" s="145">
        <v>0</v>
      </c>
      <c r="AF4" s="145">
        <v>0</v>
      </c>
      <c r="AG4" s="145">
        <v>0</v>
      </c>
      <c r="AH4" s="145">
        <v>0</v>
      </c>
      <c r="AI4" s="145">
        <v>0</v>
      </c>
      <c r="AJ4" s="145">
        <v>0</v>
      </c>
      <c r="AK4" s="145">
        <v>0</v>
      </c>
      <c r="AL4" s="145">
        <v>0</v>
      </c>
      <c r="AM4" s="145">
        <v>0</v>
      </c>
      <c r="AN4" s="145">
        <v>0</v>
      </c>
      <c r="AO4" s="145">
        <v>0</v>
      </c>
      <c r="AP4" s="145">
        <v>0</v>
      </c>
      <c r="AQ4" s="145">
        <v>0</v>
      </c>
      <c r="AR4" s="145">
        <v>0</v>
      </c>
      <c r="AS4" s="145">
        <v>0</v>
      </c>
      <c r="AT4" s="145">
        <v>0</v>
      </c>
      <c r="AU4" s="145">
        <v>0</v>
      </c>
      <c r="AV4" s="145">
        <v>0</v>
      </c>
      <c r="AW4" s="145">
        <v>0</v>
      </c>
      <c r="AX4" s="145">
        <v>0</v>
      </c>
      <c r="AY4" s="145">
        <v>5</v>
      </c>
      <c r="AZ4" s="145">
        <v>2</v>
      </c>
      <c r="BA4" s="145">
        <v>0</v>
      </c>
      <c r="BB4" s="145">
        <v>0</v>
      </c>
      <c r="BC4" s="145">
        <v>0</v>
      </c>
      <c r="BD4" s="145">
        <v>0</v>
      </c>
      <c r="BE4" s="145">
        <v>0</v>
      </c>
      <c r="BF4" s="145">
        <v>0</v>
      </c>
      <c r="BG4" s="145">
        <v>0</v>
      </c>
      <c r="BH4" s="145">
        <v>0</v>
      </c>
      <c r="BI4" s="145">
        <v>0</v>
      </c>
      <c r="BJ4" s="145">
        <v>0</v>
      </c>
      <c r="BK4" s="145">
        <v>0</v>
      </c>
      <c r="BL4" s="145">
        <v>0</v>
      </c>
      <c r="BM4" s="145">
        <v>0</v>
      </c>
      <c r="BN4" s="145">
        <v>0</v>
      </c>
      <c r="BO4" s="145">
        <v>0</v>
      </c>
      <c r="BP4" s="145">
        <v>0</v>
      </c>
      <c r="BQ4" s="145">
        <v>0</v>
      </c>
      <c r="BR4" s="145">
        <v>0</v>
      </c>
      <c r="BS4" s="145">
        <v>7</v>
      </c>
      <c r="BT4" s="145">
        <v>5</v>
      </c>
      <c r="BU4" s="145">
        <v>2</v>
      </c>
      <c r="BV4" s="145">
        <v>0</v>
      </c>
      <c r="BW4" s="145">
        <v>0</v>
      </c>
      <c r="BX4" s="145">
        <v>7</v>
      </c>
      <c r="BY4" s="145">
        <v>0</v>
      </c>
      <c r="BZ4" s="145">
        <v>0</v>
      </c>
      <c r="CA4" s="145">
        <v>0</v>
      </c>
      <c r="CB4" s="145">
        <v>0</v>
      </c>
      <c r="CC4" s="145">
        <v>1</v>
      </c>
      <c r="CD4" s="145">
        <v>0</v>
      </c>
      <c r="CE4" s="145">
        <v>0</v>
      </c>
      <c r="CF4" s="145">
        <v>0</v>
      </c>
      <c r="CG4" s="145">
        <v>1</v>
      </c>
      <c r="CH4" s="145">
        <v>0</v>
      </c>
      <c r="CI4" s="145">
        <v>0</v>
      </c>
      <c r="CJ4" s="145">
        <v>0</v>
      </c>
      <c r="CK4" s="145">
        <v>1</v>
      </c>
      <c r="CL4" s="145">
        <v>0</v>
      </c>
      <c r="CM4" s="145">
        <v>0</v>
      </c>
      <c r="CN4" s="145">
        <v>0</v>
      </c>
      <c r="CO4" s="145">
        <v>0</v>
      </c>
      <c r="CP4" s="145">
        <v>0</v>
      </c>
      <c r="CQ4" s="145">
        <v>0</v>
      </c>
      <c r="CR4" s="145">
        <v>0</v>
      </c>
      <c r="CS4" s="145">
        <v>0</v>
      </c>
      <c r="CT4" s="145">
        <v>0</v>
      </c>
      <c r="CU4" s="145">
        <v>0</v>
      </c>
      <c r="CV4" s="145">
        <v>0</v>
      </c>
      <c r="CW4" s="145">
        <v>0</v>
      </c>
      <c r="CX4" s="145">
        <v>0</v>
      </c>
      <c r="CY4" s="145">
        <v>0</v>
      </c>
      <c r="CZ4" s="145">
        <v>0</v>
      </c>
      <c r="DA4" s="145">
        <v>0</v>
      </c>
      <c r="DB4" s="145">
        <v>0</v>
      </c>
      <c r="DC4" s="145">
        <v>0</v>
      </c>
      <c r="DD4" s="145">
        <v>0</v>
      </c>
      <c r="DE4" s="145">
        <v>0</v>
      </c>
      <c r="DF4" s="145">
        <v>0</v>
      </c>
      <c r="DG4" s="145">
        <v>0</v>
      </c>
      <c r="DH4" s="145">
        <v>0</v>
      </c>
      <c r="DI4" s="145">
        <v>0</v>
      </c>
      <c r="DJ4" s="145">
        <v>0</v>
      </c>
      <c r="DK4" s="145">
        <v>0</v>
      </c>
      <c r="DL4" s="145">
        <v>0</v>
      </c>
      <c r="DM4" s="145">
        <v>0</v>
      </c>
      <c r="DN4" s="145">
        <v>0</v>
      </c>
      <c r="DO4" s="145">
        <v>0</v>
      </c>
      <c r="DP4" s="145">
        <v>4</v>
      </c>
      <c r="DQ4" s="145">
        <v>1</v>
      </c>
      <c r="DR4" s="145">
        <v>0</v>
      </c>
      <c r="DS4" s="145">
        <v>0</v>
      </c>
      <c r="DT4" s="145">
        <v>4</v>
      </c>
      <c r="DU4" s="145">
        <v>1</v>
      </c>
      <c r="DV4" s="145">
        <v>0</v>
      </c>
      <c r="DW4" s="145">
        <v>0</v>
      </c>
      <c r="DX4" s="145">
        <v>5</v>
      </c>
      <c r="DY4" s="145">
        <v>0</v>
      </c>
      <c r="DZ4" s="145">
        <v>0</v>
      </c>
      <c r="EA4" s="145">
        <v>0</v>
      </c>
      <c r="EB4" s="145">
        <v>0</v>
      </c>
      <c r="EC4" s="145">
        <v>5</v>
      </c>
      <c r="ED4" s="145">
        <v>2</v>
      </c>
      <c r="EE4" s="145">
        <v>0</v>
      </c>
      <c r="EF4" s="145">
        <v>0</v>
      </c>
      <c r="EG4" s="145">
        <v>5</v>
      </c>
      <c r="EH4" s="145">
        <v>2</v>
      </c>
      <c r="EI4" s="145">
        <v>0</v>
      </c>
      <c r="EJ4" s="145">
        <v>0</v>
      </c>
      <c r="EK4" s="145">
        <v>7</v>
      </c>
      <c r="EL4" s="145">
        <v>0</v>
      </c>
      <c r="EM4" s="145">
        <v>15</v>
      </c>
      <c r="EN4" s="145">
        <v>15</v>
      </c>
      <c r="EO4" s="145">
        <v>0</v>
      </c>
      <c r="EP4" s="145">
        <v>15</v>
      </c>
      <c r="EQ4" s="145">
        <v>15</v>
      </c>
      <c r="ER4" s="145">
        <v>0</v>
      </c>
      <c r="ES4" s="145">
        <v>7</v>
      </c>
      <c r="ET4" s="145">
        <v>7</v>
      </c>
      <c r="EU4" s="145">
        <v>0</v>
      </c>
      <c r="EV4" s="145">
        <v>7</v>
      </c>
      <c r="EW4" s="145">
        <v>7</v>
      </c>
      <c r="EX4" s="145">
        <v>0</v>
      </c>
      <c r="EY4" s="145">
        <v>0</v>
      </c>
      <c r="EZ4" s="145">
        <v>0</v>
      </c>
      <c r="FA4" s="145">
        <v>0</v>
      </c>
      <c r="FB4" s="145">
        <v>0</v>
      </c>
      <c r="FC4" s="145">
        <v>0</v>
      </c>
      <c r="FD4" s="145">
        <v>7</v>
      </c>
      <c r="FE4" s="145">
        <v>7</v>
      </c>
      <c r="FF4" s="423">
        <f t="shared" si="0"/>
        <v>1</v>
      </c>
      <c r="FG4" s="423">
        <f t="shared" si="1"/>
        <v>1</v>
      </c>
      <c r="FH4" s="424">
        <v>0</v>
      </c>
    </row>
    <row r="5" spans="1:164" ht="30" customHeight="1" x14ac:dyDescent="0.25">
      <c r="A5" s="47" t="s">
        <v>993</v>
      </c>
      <c r="B5" s="415" t="s">
        <v>165</v>
      </c>
      <c r="C5" s="47" t="s">
        <v>22</v>
      </c>
      <c r="D5" s="145">
        <v>0</v>
      </c>
      <c r="E5" s="145">
        <v>15</v>
      </c>
      <c r="F5" s="145">
        <v>15</v>
      </c>
      <c r="G5" s="145">
        <v>15</v>
      </c>
      <c r="H5" s="145">
        <v>0</v>
      </c>
      <c r="I5" s="145">
        <v>11</v>
      </c>
      <c r="J5" s="145">
        <v>4</v>
      </c>
      <c r="K5" s="145">
        <v>0</v>
      </c>
      <c r="L5" s="145">
        <v>0</v>
      </c>
      <c r="M5" s="145">
        <v>2</v>
      </c>
      <c r="N5" s="145">
        <v>2</v>
      </c>
      <c r="O5" s="145">
        <v>0</v>
      </c>
      <c r="P5" s="145">
        <v>0</v>
      </c>
      <c r="Q5" s="145">
        <v>0</v>
      </c>
      <c r="R5" s="145">
        <v>0</v>
      </c>
      <c r="S5" s="145">
        <v>0</v>
      </c>
      <c r="T5" s="145">
        <v>0</v>
      </c>
      <c r="U5" s="145">
        <v>0</v>
      </c>
      <c r="V5" s="145">
        <v>2</v>
      </c>
      <c r="W5" s="145">
        <v>0</v>
      </c>
      <c r="X5" s="145">
        <v>0</v>
      </c>
      <c r="Y5" s="145">
        <v>0</v>
      </c>
      <c r="Z5" s="145">
        <v>0</v>
      </c>
      <c r="AA5" s="145">
        <v>0</v>
      </c>
      <c r="AB5" s="145">
        <v>0</v>
      </c>
      <c r="AC5" s="145">
        <v>0</v>
      </c>
      <c r="AD5" s="145">
        <v>0</v>
      </c>
      <c r="AE5" s="145">
        <v>0</v>
      </c>
      <c r="AF5" s="145">
        <v>0</v>
      </c>
      <c r="AG5" s="145">
        <v>0</v>
      </c>
      <c r="AH5" s="145">
        <v>0</v>
      </c>
      <c r="AI5" s="145">
        <v>0</v>
      </c>
      <c r="AJ5" s="145">
        <v>0</v>
      </c>
      <c r="AK5" s="145">
        <v>21</v>
      </c>
      <c r="AL5" s="145">
        <v>12</v>
      </c>
      <c r="AM5" s="145">
        <v>8</v>
      </c>
      <c r="AN5" s="145">
        <v>0</v>
      </c>
      <c r="AO5" s="145">
        <v>0</v>
      </c>
      <c r="AP5" s="145">
        <v>20</v>
      </c>
      <c r="AQ5" s="145">
        <v>0</v>
      </c>
      <c r="AR5" s="145">
        <v>0</v>
      </c>
      <c r="AS5" s="145">
        <v>0</v>
      </c>
      <c r="AT5" s="145">
        <v>0</v>
      </c>
      <c r="AU5" s="145">
        <v>0</v>
      </c>
      <c r="AV5" s="145">
        <v>0</v>
      </c>
      <c r="AW5" s="145">
        <v>0</v>
      </c>
      <c r="AX5" s="145">
        <v>0</v>
      </c>
      <c r="AY5" s="145">
        <v>0</v>
      </c>
      <c r="AZ5" s="145">
        <v>0</v>
      </c>
      <c r="BA5" s="145">
        <v>0</v>
      </c>
      <c r="BB5" s="145">
        <v>0</v>
      </c>
      <c r="BC5" s="145">
        <v>0</v>
      </c>
      <c r="BD5" s="145">
        <v>0</v>
      </c>
      <c r="BE5" s="145">
        <v>0</v>
      </c>
      <c r="BF5" s="145">
        <v>0</v>
      </c>
      <c r="BG5" s="145">
        <v>0</v>
      </c>
      <c r="BH5" s="145">
        <v>0</v>
      </c>
      <c r="BI5" s="145">
        <v>0</v>
      </c>
      <c r="BJ5" s="145">
        <v>0</v>
      </c>
      <c r="BK5" s="145">
        <v>0</v>
      </c>
      <c r="BL5" s="145">
        <v>0</v>
      </c>
      <c r="BM5" s="145">
        <v>0</v>
      </c>
      <c r="BN5" s="145">
        <v>0</v>
      </c>
      <c r="BO5" s="145">
        <v>0</v>
      </c>
      <c r="BP5" s="145">
        <v>0</v>
      </c>
      <c r="BQ5" s="145">
        <v>0</v>
      </c>
      <c r="BR5" s="145">
        <v>0</v>
      </c>
      <c r="BS5" s="145">
        <v>0</v>
      </c>
      <c r="BT5" s="145">
        <v>0</v>
      </c>
      <c r="BU5" s="145">
        <v>0</v>
      </c>
      <c r="BV5" s="145">
        <v>0</v>
      </c>
      <c r="BW5" s="145">
        <v>0</v>
      </c>
      <c r="BX5" s="145">
        <v>0</v>
      </c>
      <c r="BY5" s="145">
        <v>3</v>
      </c>
      <c r="BZ5" s="145">
        <v>2</v>
      </c>
      <c r="CA5" s="145">
        <v>0</v>
      </c>
      <c r="CB5" s="145">
        <v>0</v>
      </c>
      <c r="CC5" s="145">
        <v>0</v>
      </c>
      <c r="CD5" s="145">
        <v>0</v>
      </c>
      <c r="CE5" s="145">
        <v>0</v>
      </c>
      <c r="CF5" s="145">
        <v>0</v>
      </c>
      <c r="CG5" s="145">
        <v>3</v>
      </c>
      <c r="CH5" s="145">
        <v>2</v>
      </c>
      <c r="CI5" s="145">
        <v>0</v>
      </c>
      <c r="CJ5" s="145">
        <v>0</v>
      </c>
      <c r="CK5" s="145">
        <v>5</v>
      </c>
      <c r="CL5" s="145">
        <v>10</v>
      </c>
      <c r="CM5" s="145">
        <v>7</v>
      </c>
      <c r="CN5" s="145">
        <v>0</v>
      </c>
      <c r="CO5" s="145">
        <v>0</v>
      </c>
      <c r="CP5" s="145">
        <v>0</v>
      </c>
      <c r="CQ5" s="145">
        <v>0</v>
      </c>
      <c r="CR5" s="145">
        <v>0</v>
      </c>
      <c r="CS5" s="145">
        <v>0</v>
      </c>
      <c r="CT5" s="145">
        <v>10</v>
      </c>
      <c r="CU5" s="145">
        <v>7</v>
      </c>
      <c r="CV5" s="145">
        <v>0</v>
      </c>
      <c r="CW5" s="145">
        <v>0</v>
      </c>
      <c r="CX5" s="145">
        <v>17</v>
      </c>
      <c r="CY5" s="145">
        <v>0</v>
      </c>
      <c r="CZ5" s="145">
        <v>0</v>
      </c>
      <c r="DA5" s="145">
        <v>0</v>
      </c>
      <c r="DB5" s="145">
        <v>0</v>
      </c>
      <c r="DC5" s="145">
        <v>0</v>
      </c>
      <c r="DD5" s="145">
        <v>0</v>
      </c>
      <c r="DE5" s="145">
        <v>0</v>
      </c>
      <c r="DF5" s="145">
        <v>0</v>
      </c>
      <c r="DG5" s="145">
        <v>0</v>
      </c>
      <c r="DH5" s="145">
        <v>0</v>
      </c>
      <c r="DI5" s="145">
        <v>0</v>
      </c>
      <c r="DJ5" s="145">
        <v>0</v>
      </c>
      <c r="DK5" s="145">
        <v>0</v>
      </c>
      <c r="DL5" s="145">
        <v>3</v>
      </c>
      <c r="DM5" s="145">
        <v>0</v>
      </c>
      <c r="DN5" s="145">
        <v>0</v>
      </c>
      <c r="DO5" s="145">
        <v>0</v>
      </c>
      <c r="DP5" s="145">
        <v>0</v>
      </c>
      <c r="DQ5" s="145">
        <v>0</v>
      </c>
      <c r="DR5" s="145">
        <v>0</v>
      </c>
      <c r="DS5" s="145">
        <v>0</v>
      </c>
      <c r="DT5" s="145">
        <v>3</v>
      </c>
      <c r="DU5" s="145">
        <v>0</v>
      </c>
      <c r="DV5" s="145">
        <v>0</v>
      </c>
      <c r="DW5" s="145">
        <v>0</v>
      </c>
      <c r="DX5" s="145">
        <v>3</v>
      </c>
      <c r="DY5" s="145">
        <v>0</v>
      </c>
      <c r="DZ5" s="145">
        <v>0</v>
      </c>
      <c r="EA5" s="145">
        <v>0</v>
      </c>
      <c r="EB5" s="145">
        <v>0</v>
      </c>
      <c r="EC5" s="145">
        <v>0</v>
      </c>
      <c r="ED5" s="145">
        <v>0</v>
      </c>
      <c r="EE5" s="145">
        <v>0</v>
      </c>
      <c r="EF5" s="145">
        <v>0</v>
      </c>
      <c r="EG5" s="145">
        <v>0</v>
      </c>
      <c r="EH5" s="145">
        <v>0</v>
      </c>
      <c r="EI5" s="145">
        <v>0</v>
      </c>
      <c r="EJ5" s="145">
        <v>0</v>
      </c>
      <c r="EK5" s="145">
        <v>0</v>
      </c>
      <c r="EL5" s="145">
        <v>20</v>
      </c>
      <c r="EM5" s="145">
        <v>0</v>
      </c>
      <c r="EN5" s="145">
        <v>20</v>
      </c>
      <c r="EO5" s="145">
        <v>18</v>
      </c>
      <c r="EP5" s="145">
        <v>0</v>
      </c>
      <c r="EQ5" s="145">
        <v>18</v>
      </c>
      <c r="ER5" s="145">
        <v>20</v>
      </c>
      <c r="ES5" s="145">
        <v>0</v>
      </c>
      <c r="ET5" s="145">
        <v>20</v>
      </c>
      <c r="EU5" s="145">
        <v>20</v>
      </c>
      <c r="EV5" s="145">
        <v>0</v>
      </c>
      <c r="EW5" s="145">
        <v>20</v>
      </c>
      <c r="EX5" s="145">
        <v>0</v>
      </c>
      <c r="EY5" s="145">
        <v>0</v>
      </c>
      <c r="EZ5" s="145">
        <v>0</v>
      </c>
      <c r="FA5" s="145">
        <v>0</v>
      </c>
      <c r="FB5" s="145">
        <v>0</v>
      </c>
      <c r="FC5" s="145">
        <v>0</v>
      </c>
      <c r="FD5" s="145">
        <v>21</v>
      </c>
      <c r="FE5" s="145">
        <v>20</v>
      </c>
      <c r="FF5" s="423">
        <f t="shared" si="0"/>
        <v>0.9</v>
      </c>
      <c r="FG5" s="423">
        <f t="shared" si="1"/>
        <v>0.95238095238095233</v>
      </c>
      <c r="FH5" s="424">
        <v>80.95</v>
      </c>
    </row>
    <row r="6" spans="1:164" ht="45.75" customHeight="1" x14ac:dyDescent="0.25">
      <c r="A6" s="47" t="s">
        <v>996</v>
      </c>
      <c r="B6" s="415" t="s">
        <v>997</v>
      </c>
      <c r="C6" s="47" t="s">
        <v>22</v>
      </c>
      <c r="D6" s="145">
        <v>0</v>
      </c>
      <c r="E6" s="145">
        <v>344</v>
      </c>
      <c r="F6" s="145">
        <v>344</v>
      </c>
      <c r="G6" s="145">
        <v>136</v>
      </c>
      <c r="H6" s="145">
        <v>208</v>
      </c>
      <c r="I6" s="145">
        <v>0</v>
      </c>
      <c r="J6" s="145">
        <v>0</v>
      </c>
      <c r="K6" s="145">
        <v>0</v>
      </c>
      <c r="L6" s="145">
        <v>0</v>
      </c>
      <c r="M6" s="145">
        <v>0</v>
      </c>
      <c r="N6" s="145">
        <v>0</v>
      </c>
      <c r="O6" s="145">
        <v>0</v>
      </c>
      <c r="P6" s="145">
        <v>0</v>
      </c>
      <c r="Q6" s="145">
        <v>0</v>
      </c>
      <c r="R6" s="145">
        <v>0</v>
      </c>
      <c r="S6" s="145">
        <v>0</v>
      </c>
      <c r="T6" s="145">
        <v>0</v>
      </c>
      <c r="U6" s="145">
        <v>0</v>
      </c>
      <c r="V6" s="145">
        <v>0</v>
      </c>
      <c r="W6" s="145">
        <v>0</v>
      </c>
      <c r="X6" s="145">
        <v>0</v>
      </c>
      <c r="Y6" s="145">
        <v>0</v>
      </c>
      <c r="Z6" s="145">
        <v>0</v>
      </c>
      <c r="AA6" s="145">
        <v>0</v>
      </c>
      <c r="AB6" s="145">
        <v>0</v>
      </c>
      <c r="AC6" s="145">
        <v>0</v>
      </c>
      <c r="AD6" s="145">
        <v>0</v>
      </c>
      <c r="AE6" s="145">
        <v>0</v>
      </c>
      <c r="AF6" s="145">
        <v>0</v>
      </c>
      <c r="AG6" s="145">
        <v>0</v>
      </c>
      <c r="AH6" s="145">
        <v>0</v>
      </c>
      <c r="AI6" s="145">
        <v>0</v>
      </c>
      <c r="AJ6" s="145">
        <v>0</v>
      </c>
      <c r="AK6" s="145">
        <v>0</v>
      </c>
      <c r="AL6" s="145">
        <v>0</v>
      </c>
      <c r="AM6" s="145">
        <v>0</v>
      </c>
      <c r="AN6" s="145">
        <v>0</v>
      </c>
      <c r="AO6" s="145">
        <v>0</v>
      </c>
      <c r="AP6" s="145">
        <v>0</v>
      </c>
      <c r="AQ6" s="145">
        <v>1</v>
      </c>
      <c r="AR6" s="145">
        <v>3</v>
      </c>
      <c r="AS6" s="145">
        <v>0</v>
      </c>
      <c r="AT6" s="145">
        <v>0</v>
      </c>
      <c r="AU6" s="145">
        <v>66</v>
      </c>
      <c r="AV6" s="145">
        <v>41</v>
      </c>
      <c r="AW6" s="145">
        <v>0</v>
      </c>
      <c r="AX6" s="145">
        <v>0</v>
      </c>
      <c r="AY6" s="145">
        <v>27</v>
      </c>
      <c r="AZ6" s="145">
        <v>25</v>
      </c>
      <c r="BA6" s="145">
        <v>0</v>
      </c>
      <c r="BB6" s="145">
        <v>0</v>
      </c>
      <c r="BC6" s="145">
        <v>3</v>
      </c>
      <c r="BD6" s="145">
        <v>1</v>
      </c>
      <c r="BE6" s="145">
        <v>0</v>
      </c>
      <c r="BF6" s="145">
        <v>0</v>
      </c>
      <c r="BG6" s="145">
        <v>0</v>
      </c>
      <c r="BH6" s="145">
        <v>0</v>
      </c>
      <c r="BI6" s="145">
        <v>0</v>
      </c>
      <c r="BJ6" s="145">
        <v>0</v>
      </c>
      <c r="BK6" s="145">
        <v>0</v>
      </c>
      <c r="BL6" s="145">
        <v>0</v>
      </c>
      <c r="BM6" s="145">
        <v>0</v>
      </c>
      <c r="BN6" s="145">
        <v>0</v>
      </c>
      <c r="BO6" s="145">
        <v>0</v>
      </c>
      <c r="BP6" s="145">
        <v>0</v>
      </c>
      <c r="BQ6" s="145">
        <v>0</v>
      </c>
      <c r="BR6" s="145">
        <v>0</v>
      </c>
      <c r="BS6" s="145">
        <v>167</v>
      </c>
      <c r="BT6" s="145">
        <v>93</v>
      </c>
      <c r="BU6" s="145">
        <v>67</v>
      </c>
      <c r="BV6" s="145">
        <v>0</v>
      </c>
      <c r="BW6" s="145">
        <v>0</v>
      </c>
      <c r="BX6" s="145">
        <v>160</v>
      </c>
      <c r="BY6" s="145">
        <v>0</v>
      </c>
      <c r="BZ6" s="145">
        <v>0</v>
      </c>
      <c r="CA6" s="145">
        <v>0</v>
      </c>
      <c r="CB6" s="145">
        <v>0</v>
      </c>
      <c r="CC6" s="145">
        <v>24</v>
      </c>
      <c r="CD6" s="145">
        <v>10</v>
      </c>
      <c r="CE6" s="145">
        <v>0</v>
      </c>
      <c r="CF6" s="145">
        <v>0</v>
      </c>
      <c r="CG6" s="145">
        <v>24</v>
      </c>
      <c r="CH6" s="145">
        <v>10</v>
      </c>
      <c r="CI6" s="145">
        <v>0</v>
      </c>
      <c r="CJ6" s="145">
        <v>0</v>
      </c>
      <c r="CK6" s="145">
        <v>34</v>
      </c>
      <c r="CL6" s="145">
        <v>0</v>
      </c>
      <c r="CM6" s="145">
        <v>0</v>
      </c>
      <c r="CN6" s="145">
        <v>0</v>
      </c>
      <c r="CO6" s="145">
        <v>0</v>
      </c>
      <c r="CP6" s="145">
        <v>67</v>
      </c>
      <c r="CQ6" s="145">
        <v>44</v>
      </c>
      <c r="CR6" s="145">
        <v>0</v>
      </c>
      <c r="CS6" s="145">
        <v>0</v>
      </c>
      <c r="CT6" s="145">
        <v>67</v>
      </c>
      <c r="CU6" s="145">
        <v>44</v>
      </c>
      <c r="CV6" s="145">
        <v>0</v>
      </c>
      <c r="CW6" s="145">
        <v>0</v>
      </c>
      <c r="CX6" s="145">
        <v>111</v>
      </c>
      <c r="CY6" s="145">
        <v>0</v>
      </c>
      <c r="CZ6" s="145">
        <v>0</v>
      </c>
      <c r="DA6" s="145">
        <v>0</v>
      </c>
      <c r="DB6" s="145">
        <v>0</v>
      </c>
      <c r="DC6" s="145">
        <v>0</v>
      </c>
      <c r="DD6" s="145">
        <v>0</v>
      </c>
      <c r="DE6" s="145">
        <v>0</v>
      </c>
      <c r="DF6" s="145">
        <v>0</v>
      </c>
      <c r="DG6" s="145">
        <v>0</v>
      </c>
      <c r="DH6" s="145">
        <v>0</v>
      </c>
      <c r="DI6" s="145">
        <v>0</v>
      </c>
      <c r="DJ6" s="145">
        <v>0</v>
      </c>
      <c r="DK6" s="145">
        <v>0</v>
      </c>
      <c r="DL6" s="145">
        <v>0</v>
      </c>
      <c r="DM6" s="145">
        <v>0</v>
      </c>
      <c r="DN6" s="145">
        <v>0</v>
      </c>
      <c r="DO6" s="145">
        <v>0</v>
      </c>
      <c r="DP6" s="145">
        <v>13</v>
      </c>
      <c r="DQ6" s="145">
        <v>11</v>
      </c>
      <c r="DR6" s="145">
        <v>0</v>
      </c>
      <c r="DS6" s="145">
        <v>0</v>
      </c>
      <c r="DT6" s="145">
        <v>13</v>
      </c>
      <c r="DU6" s="145">
        <v>11</v>
      </c>
      <c r="DV6" s="145">
        <v>0</v>
      </c>
      <c r="DW6" s="145">
        <v>0</v>
      </c>
      <c r="DX6" s="145">
        <v>24</v>
      </c>
      <c r="DY6" s="145">
        <v>0</v>
      </c>
      <c r="DZ6" s="145">
        <v>0</v>
      </c>
      <c r="EA6" s="145">
        <v>0</v>
      </c>
      <c r="EB6" s="145">
        <v>0</v>
      </c>
      <c r="EC6" s="145">
        <v>0</v>
      </c>
      <c r="ED6" s="145">
        <v>0</v>
      </c>
      <c r="EE6" s="145">
        <v>0</v>
      </c>
      <c r="EF6" s="145">
        <v>0</v>
      </c>
      <c r="EG6" s="145">
        <v>0</v>
      </c>
      <c r="EH6" s="145">
        <v>0</v>
      </c>
      <c r="EI6" s="145">
        <v>0</v>
      </c>
      <c r="EJ6" s="145">
        <v>0</v>
      </c>
      <c r="EK6" s="145">
        <v>0</v>
      </c>
      <c r="EL6" s="145">
        <v>0</v>
      </c>
      <c r="EM6" s="145">
        <v>160</v>
      </c>
      <c r="EN6" s="145">
        <v>160</v>
      </c>
      <c r="EO6" s="145">
        <v>0</v>
      </c>
      <c r="EP6" s="145">
        <v>152</v>
      </c>
      <c r="EQ6" s="145">
        <v>152</v>
      </c>
      <c r="ER6" s="145">
        <v>0</v>
      </c>
      <c r="ES6" s="145">
        <v>160</v>
      </c>
      <c r="ET6" s="145">
        <v>160</v>
      </c>
      <c r="EU6" s="145">
        <v>0</v>
      </c>
      <c r="EV6" s="145">
        <v>131</v>
      </c>
      <c r="EW6" s="145">
        <v>131</v>
      </c>
      <c r="EX6" s="145">
        <v>0</v>
      </c>
      <c r="EY6" s="145">
        <v>0</v>
      </c>
      <c r="EZ6" s="145">
        <v>0</v>
      </c>
      <c r="FA6" s="145">
        <v>0</v>
      </c>
      <c r="FB6" s="145">
        <v>0</v>
      </c>
      <c r="FC6" s="145">
        <v>0</v>
      </c>
      <c r="FD6" s="145">
        <v>167</v>
      </c>
      <c r="FE6" s="145">
        <v>160</v>
      </c>
      <c r="FF6" s="423">
        <f t="shared" si="0"/>
        <v>0.95</v>
      </c>
      <c r="FG6" s="423">
        <f t="shared" si="1"/>
        <v>0.95808383233532934</v>
      </c>
      <c r="FH6" s="424">
        <v>66.47</v>
      </c>
    </row>
    <row r="7" spans="1:164" ht="40.5" customHeight="1" x14ac:dyDescent="0.25">
      <c r="A7" s="47" t="s">
        <v>1002</v>
      </c>
      <c r="B7" s="415" t="s">
        <v>1003</v>
      </c>
      <c r="C7" s="47" t="s">
        <v>22</v>
      </c>
      <c r="D7" s="145">
        <v>0</v>
      </c>
      <c r="E7" s="145">
        <v>79</v>
      </c>
      <c r="F7" s="145">
        <v>79</v>
      </c>
      <c r="G7" s="145">
        <v>15</v>
      </c>
      <c r="H7" s="145">
        <v>64</v>
      </c>
      <c r="I7" s="145">
        <v>4</v>
      </c>
      <c r="J7" s="145">
        <v>1</v>
      </c>
      <c r="K7" s="145">
        <v>0</v>
      </c>
      <c r="L7" s="145">
        <v>0</v>
      </c>
      <c r="M7" s="145">
        <v>5</v>
      </c>
      <c r="N7" s="145">
        <v>5</v>
      </c>
      <c r="O7" s="145">
        <v>0</v>
      </c>
      <c r="P7" s="145">
        <v>0</v>
      </c>
      <c r="Q7" s="145">
        <v>1</v>
      </c>
      <c r="R7" s="145">
        <v>0</v>
      </c>
      <c r="S7" s="145">
        <v>0</v>
      </c>
      <c r="T7" s="145">
        <v>0</v>
      </c>
      <c r="U7" s="145">
        <v>1</v>
      </c>
      <c r="V7" s="145">
        <v>0</v>
      </c>
      <c r="W7" s="145">
        <v>0</v>
      </c>
      <c r="X7" s="145">
        <v>0</v>
      </c>
      <c r="Y7" s="145">
        <v>0</v>
      </c>
      <c r="Z7" s="145">
        <v>0</v>
      </c>
      <c r="AA7" s="145">
        <v>0</v>
      </c>
      <c r="AB7" s="145">
        <v>0</v>
      </c>
      <c r="AC7" s="145">
        <v>0</v>
      </c>
      <c r="AD7" s="145">
        <v>0</v>
      </c>
      <c r="AE7" s="145">
        <v>0</v>
      </c>
      <c r="AF7" s="145">
        <v>0</v>
      </c>
      <c r="AG7" s="145">
        <v>0</v>
      </c>
      <c r="AH7" s="145">
        <v>0</v>
      </c>
      <c r="AI7" s="145">
        <v>0</v>
      </c>
      <c r="AJ7" s="145">
        <v>0</v>
      </c>
      <c r="AK7" s="145">
        <v>17</v>
      </c>
      <c r="AL7" s="145">
        <v>8</v>
      </c>
      <c r="AM7" s="145">
        <v>6</v>
      </c>
      <c r="AN7" s="145">
        <v>0</v>
      </c>
      <c r="AO7" s="145">
        <v>0</v>
      </c>
      <c r="AP7" s="145">
        <v>14</v>
      </c>
      <c r="AQ7" s="145">
        <v>0</v>
      </c>
      <c r="AR7" s="145">
        <v>0</v>
      </c>
      <c r="AS7" s="145">
        <v>0</v>
      </c>
      <c r="AT7" s="145">
        <v>0</v>
      </c>
      <c r="AU7" s="145">
        <v>0</v>
      </c>
      <c r="AV7" s="145">
        <v>0</v>
      </c>
      <c r="AW7" s="145">
        <v>0</v>
      </c>
      <c r="AX7" s="145">
        <v>0</v>
      </c>
      <c r="AY7" s="145">
        <v>0</v>
      </c>
      <c r="AZ7" s="145">
        <v>0</v>
      </c>
      <c r="BA7" s="145">
        <v>0</v>
      </c>
      <c r="BB7" s="145">
        <v>0</v>
      </c>
      <c r="BC7" s="145">
        <v>0</v>
      </c>
      <c r="BD7" s="145">
        <v>0</v>
      </c>
      <c r="BE7" s="145">
        <v>0</v>
      </c>
      <c r="BF7" s="145">
        <v>0</v>
      </c>
      <c r="BG7" s="145">
        <v>0</v>
      </c>
      <c r="BH7" s="145">
        <v>0</v>
      </c>
      <c r="BI7" s="145">
        <v>0</v>
      </c>
      <c r="BJ7" s="145">
        <v>0</v>
      </c>
      <c r="BK7" s="145">
        <v>0</v>
      </c>
      <c r="BL7" s="145">
        <v>0</v>
      </c>
      <c r="BM7" s="145">
        <v>0</v>
      </c>
      <c r="BN7" s="145">
        <v>0</v>
      </c>
      <c r="BO7" s="145">
        <v>0</v>
      </c>
      <c r="BP7" s="145">
        <v>0</v>
      </c>
      <c r="BQ7" s="145">
        <v>0</v>
      </c>
      <c r="BR7" s="145">
        <v>0</v>
      </c>
      <c r="BS7" s="145">
        <v>0</v>
      </c>
      <c r="BT7" s="145">
        <v>0</v>
      </c>
      <c r="BU7" s="145">
        <v>0</v>
      </c>
      <c r="BV7" s="145">
        <v>0</v>
      </c>
      <c r="BW7" s="145">
        <v>0</v>
      </c>
      <c r="BX7" s="145">
        <v>0</v>
      </c>
      <c r="BY7" s="145">
        <v>4</v>
      </c>
      <c r="BZ7" s="145">
        <v>0</v>
      </c>
      <c r="CA7" s="145">
        <v>0</v>
      </c>
      <c r="CB7" s="145">
        <v>0</v>
      </c>
      <c r="CC7" s="145">
        <v>0</v>
      </c>
      <c r="CD7" s="145">
        <v>0</v>
      </c>
      <c r="CE7" s="145">
        <v>0</v>
      </c>
      <c r="CF7" s="145">
        <v>0</v>
      </c>
      <c r="CG7" s="145">
        <v>4</v>
      </c>
      <c r="CH7" s="145">
        <v>0</v>
      </c>
      <c r="CI7" s="145">
        <v>0</v>
      </c>
      <c r="CJ7" s="145">
        <v>0</v>
      </c>
      <c r="CK7" s="145">
        <v>4</v>
      </c>
      <c r="CL7" s="145">
        <v>9</v>
      </c>
      <c r="CM7" s="145">
        <v>6</v>
      </c>
      <c r="CN7" s="145">
        <v>0</v>
      </c>
      <c r="CO7" s="145">
        <v>0</v>
      </c>
      <c r="CP7" s="145">
        <v>0</v>
      </c>
      <c r="CQ7" s="145">
        <v>0</v>
      </c>
      <c r="CR7" s="145">
        <v>0</v>
      </c>
      <c r="CS7" s="145">
        <v>0</v>
      </c>
      <c r="CT7" s="145">
        <v>9</v>
      </c>
      <c r="CU7" s="145">
        <v>6</v>
      </c>
      <c r="CV7" s="145">
        <v>0</v>
      </c>
      <c r="CW7" s="145">
        <v>0</v>
      </c>
      <c r="CX7" s="145">
        <v>15</v>
      </c>
      <c r="CY7" s="145">
        <v>0</v>
      </c>
      <c r="CZ7" s="145">
        <v>0</v>
      </c>
      <c r="DA7" s="145">
        <v>0</v>
      </c>
      <c r="DB7" s="145">
        <v>0</v>
      </c>
      <c r="DC7" s="145">
        <v>0</v>
      </c>
      <c r="DD7" s="145">
        <v>0</v>
      </c>
      <c r="DE7" s="145">
        <v>0</v>
      </c>
      <c r="DF7" s="145">
        <v>0</v>
      </c>
      <c r="DG7" s="145">
        <v>0</v>
      </c>
      <c r="DH7" s="145">
        <v>0</v>
      </c>
      <c r="DI7" s="145">
        <v>0</v>
      </c>
      <c r="DJ7" s="145">
        <v>0</v>
      </c>
      <c r="DK7" s="145">
        <v>0</v>
      </c>
      <c r="DL7" s="145">
        <v>0</v>
      </c>
      <c r="DM7" s="145">
        <v>0</v>
      </c>
      <c r="DN7" s="145">
        <v>0</v>
      </c>
      <c r="DO7" s="145">
        <v>0</v>
      </c>
      <c r="DP7" s="145">
        <v>0</v>
      </c>
      <c r="DQ7" s="145">
        <v>0</v>
      </c>
      <c r="DR7" s="145">
        <v>0</v>
      </c>
      <c r="DS7" s="145">
        <v>0</v>
      </c>
      <c r="DT7" s="145">
        <v>0</v>
      </c>
      <c r="DU7" s="145">
        <v>0</v>
      </c>
      <c r="DV7" s="145">
        <v>0</v>
      </c>
      <c r="DW7" s="145">
        <v>0</v>
      </c>
      <c r="DX7" s="145">
        <v>0</v>
      </c>
      <c r="DY7" s="145">
        <v>0</v>
      </c>
      <c r="DZ7" s="145">
        <v>0</v>
      </c>
      <c r="EA7" s="145">
        <v>0</v>
      </c>
      <c r="EB7" s="145">
        <v>0</v>
      </c>
      <c r="EC7" s="145">
        <v>0</v>
      </c>
      <c r="ED7" s="145">
        <v>0</v>
      </c>
      <c r="EE7" s="145">
        <v>0</v>
      </c>
      <c r="EF7" s="145">
        <v>0</v>
      </c>
      <c r="EG7" s="145">
        <v>0</v>
      </c>
      <c r="EH7" s="145">
        <v>0</v>
      </c>
      <c r="EI7" s="145">
        <v>0</v>
      </c>
      <c r="EJ7" s="145">
        <v>0</v>
      </c>
      <c r="EK7" s="145">
        <v>0</v>
      </c>
      <c r="EL7" s="145">
        <v>14</v>
      </c>
      <c r="EM7" s="145">
        <v>0</v>
      </c>
      <c r="EN7" s="145">
        <v>14</v>
      </c>
      <c r="EO7" s="145">
        <v>13</v>
      </c>
      <c r="EP7" s="145">
        <v>0</v>
      </c>
      <c r="EQ7" s="145">
        <v>13</v>
      </c>
      <c r="ER7" s="145">
        <v>14</v>
      </c>
      <c r="ES7" s="145">
        <v>0</v>
      </c>
      <c r="ET7" s="145">
        <v>14</v>
      </c>
      <c r="EU7" s="145">
        <v>13</v>
      </c>
      <c r="EV7" s="145">
        <v>0</v>
      </c>
      <c r="EW7" s="145">
        <v>13</v>
      </c>
      <c r="EX7" s="145">
        <v>0</v>
      </c>
      <c r="EY7" s="145">
        <v>0</v>
      </c>
      <c r="EZ7" s="145">
        <v>0</v>
      </c>
      <c r="FA7" s="145">
        <v>0</v>
      </c>
      <c r="FB7" s="145">
        <v>0</v>
      </c>
      <c r="FC7" s="145">
        <v>0</v>
      </c>
      <c r="FD7" s="145">
        <v>17</v>
      </c>
      <c r="FE7" s="145">
        <v>14</v>
      </c>
      <c r="FF7" s="423">
        <f t="shared" si="0"/>
        <v>0.9285714285714286</v>
      </c>
      <c r="FG7" s="423">
        <f t="shared" si="1"/>
        <v>0.82352941176470584</v>
      </c>
      <c r="FH7" s="424">
        <v>88.24</v>
      </c>
    </row>
    <row r="8" spans="1:164" ht="30" customHeight="1" x14ac:dyDescent="0.25">
      <c r="A8" s="47" t="s">
        <v>1008</v>
      </c>
      <c r="B8" s="415" t="s">
        <v>1009</v>
      </c>
      <c r="C8" s="47" t="s">
        <v>77</v>
      </c>
      <c r="D8" s="145">
        <v>0</v>
      </c>
      <c r="E8" s="145">
        <v>104</v>
      </c>
      <c r="F8" s="145">
        <v>104</v>
      </c>
      <c r="G8" s="145">
        <v>48</v>
      </c>
      <c r="H8" s="145">
        <v>56</v>
      </c>
      <c r="I8" s="145">
        <v>0</v>
      </c>
      <c r="J8" s="145">
        <v>7</v>
      </c>
      <c r="K8" s="145">
        <v>0</v>
      </c>
      <c r="L8" s="145">
        <v>0</v>
      </c>
      <c r="M8" s="145">
        <v>0</v>
      </c>
      <c r="N8" s="145">
        <v>15</v>
      </c>
      <c r="O8" s="145">
        <v>0</v>
      </c>
      <c r="P8" s="145">
        <v>0</v>
      </c>
      <c r="Q8" s="145">
        <v>0</v>
      </c>
      <c r="R8" s="145">
        <v>3</v>
      </c>
      <c r="S8" s="145">
        <v>0</v>
      </c>
      <c r="T8" s="145">
        <v>0</v>
      </c>
      <c r="U8" s="145">
        <v>0</v>
      </c>
      <c r="V8" s="145">
        <v>0</v>
      </c>
      <c r="W8" s="145">
        <v>0</v>
      </c>
      <c r="X8" s="145">
        <v>0</v>
      </c>
      <c r="Y8" s="145">
        <v>0</v>
      </c>
      <c r="Z8" s="145">
        <v>0</v>
      </c>
      <c r="AA8" s="145">
        <v>0</v>
      </c>
      <c r="AB8" s="145">
        <v>0</v>
      </c>
      <c r="AC8" s="145">
        <v>0</v>
      </c>
      <c r="AD8" s="145">
        <v>0</v>
      </c>
      <c r="AE8" s="145">
        <v>0</v>
      </c>
      <c r="AF8" s="145">
        <v>0</v>
      </c>
      <c r="AG8" s="145">
        <v>0</v>
      </c>
      <c r="AH8" s="145">
        <v>0</v>
      </c>
      <c r="AI8" s="145">
        <v>0</v>
      </c>
      <c r="AJ8" s="145">
        <v>0</v>
      </c>
      <c r="AK8" s="145">
        <v>25</v>
      </c>
      <c r="AL8" s="145">
        <v>0</v>
      </c>
      <c r="AM8" s="145">
        <v>25</v>
      </c>
      <c r="AN8" s="145">
        <v>0</v>
      </c>
      <c r="AO8" s="145">
        <v>0</v>
      </c>
      <c r="AP8" s="145">
        <v>25</v>
      </c>
      <c r="AQ8" s="145">
        <v>0</v>
      </c>
      <c r="AR8" s="145">
        <v>1</v>
      </c>
      <c r="AS8" s="145">
        <v>0</v>
      </c>
      <c r="AT8" s="145">
        <v>0</v>
      </c>
      <c r="AU8" s="145">
        <v>0</v>
      </c>
      <c r="AV8" s="145">
        <v>5</v>
      </c>
      <c r="AW8" s="145">
        <v>0</v>
      </c>
      <c r="AX8" s="145">
        <v>0</v>
      </c>
      <c r="AY8" s="145">
        <v>0</v>
      </c>
      <c r="AZ8" s="145">
        <v>2</v>
      </c>
      <c r="BA8" s="145">
        <v>0</v>
      </c>
      <c r="BB8" s="145">
        <v>0</v>
      </c>
      <c r="BC8" s="145">
        <v>0</v>
      </c>
      <c r="BD8" s="145">
        <v>0</v>
      </c>
      <c r="BE8" s="145">
        <v>0</v>
      </c>
      <c r="BF8" s="145">
        <v>0</v>
      </c>
      <c r="BG8" s="145">
        <v>0</v>
      </c>
      <c r="BH8" s="145">
        <v>0</v>
      </c>
      <c r="BI8" s="145">
        <v>0</v>
      </c>
      <c r="BJ8" s="145">
        <v>0</v>
      </c>
      <c r="BK8" s="145">
        <v>0</v>
      </c>
      <c r="BL8" s="145">
        <v>0</v>
      </c>
      <c r="BM8" s="145">
        <v>0</v>
      </c>
      <c r="BN8" s="145">
        <v>0</v>
      </c>
      <c r="BO8" s="145">
        <v>0</v>
      </c>
      <c r="BP8" s="145">
        <v>0</v>
      </c>
      <c r="BQ8" s="145">
        <v>0</v>
      </c>
      <c r="BR8" s="145">
        <v>0</v>
      </c>
      <c r="BS8" s="145">
        <v>8</v>
      </c>
      <c r="BT8" s="145">
        <v>0</v>
      </c>
      <c r="BU8" s="145">
        <v>8</v>
      </c>
      <c r="BV8" s="145">
        <v>0</v>
      </c>
      <c r="BW8" s="145">
        <v>0</v>
      </c>
      <c r="BX8" s="145">
        <v>8</v>
      </c>
      <c r="BY8" s="145">
        <v>0</v>
      </c>
      <c r="BZ8" s="145">
        <v>14</v>
      </c>
      <c r="CA8" s="145">
        <v>0</v>
      </c>
      <c r="CB8" s="145">
        <v>0</v>
      </c>
      <c r="CC8" s="145">
        <v>0</v>
      </c>
      <c r="CD8" s="145">
        <v>1</v>
      </c>
      <c r="CE8" s="145">
        <v>0</v>
      </c>
      <c r="CF8" s="145">
        <v>0</v>
      </c>
      <c r="CG8" s="145">
        <v>0</v>
      </c>
      <c r="CH8" s="145">
        <v>15</v>
      </c>
      <c r="CI8" s="145">
        <v>0</v>
      </c>
      <c r="CJ8" s="145">
        <v>0</v>
      </c>
      <c r="CK8" s="145">
        <v>15</v>
      </c>
      <c r="CL8" s="145">
        <v>0</v>
      </c>
      <c r="CM8" s="145">
        <v>21</v>
      </c>
      <c r="CN8" s="145">
        <v>0</v>
      </c>
      <c r="CO8" s="145">
        <v>0</v>
      </c>
      <c r="CP8" s="145">
        <v>0</v>
      </c>
      <c r="CQ8" s="145">
        <v>6</v>
      </c>
      <c r="CR8" s="145">
        <v>0</v>
      </c>
      <c r="CS8" s="145">
        <v>0</v>
      </c>
      <c r="CT8" s="145">
        <v>0</v>
      </c>
      <c r="CU8" s="145">
        <v>27</v>
      </c>
      <c r="CV8" s="145">
        <v>0</v>
      </c>
      <c r="CW8" s="145">
        <v>0</v>
      </c>
      <c r="CX8" s="145">
        <v>27</v>
      </c>
      <c r="CY8" s="145">
        <v>0</v>
      </c>
      <c r="CZ8" s="145">
        <v>0</v>
      </c>
      <c r="DA8" s="145">
        <v>0</v>
      </c>
      <c r="DB8" s="145">
        <v>0</v>
      </c>
      <c r="DC8" s="145">
        <v>0</v>
      </c>
      <c r="DD8" s="145">
        <v>0</v>
      </c>
      <c r="DE8" s="145">
        <v>0</v>
      </c>
      <c r="DF8" s="145">
        <v>0</v>
      </c>
      <c r="DG8" s="145">
        <v>0</v>
      </c>
      <c r="DH8" s="145">
        <v>0</v>
      </c>
      <c r="DI8" s="145">
        <v>0</v>
      </c>
      <c r="DJ8" s="145">
        <v>0</v>
      </c>
      <c r="DK8" s="145">
        <v>0</v>
      </c>
      <c r="DL8" s="145">
        <v>0</v>
      </c>
      <c r="DM8" s="145">
        <v>2</v>
      </c>
      <c r="DN8" s="145">
        <v>0</v>
      </c>
      <c r="DO8" s="145">
        <v>0</v>
      </c>
      <c r="DP8" s="145">
        <v>0</v>
      </c>
      <c r="DQ8" s="145">
        <v>0</v>
      </c>
      <c r="DR8" s="145">
        <v>0</v>
      </c>
      <c r="DS8" s="145">
        <v>0</v>
      </c>
      <c r="DT8" s="145">
        <v>0</v>
      </c>
      <c r="DU8" s="145">
        <v>2</v>
      </c>
      <c r="DV8" s="145">
        <v>0</v>
      </c>
      <c r="DW8" s="145">
        <v>0</v>
      </c>
      <c r="DX8" s="145">
        <v>2</v>
      </c>
      <c r="DY8" s="145">
        <v>0</v>
      </c>
      <c r="DZ8" s="145">
        <v>0</v>
      </c>
      <c r="EA8" s="145">
        <v>0</v>
      </c>
      <c r="EB8" s="145">
        <v>0</v>
      </c>
      <c r="EC8" s="145">
        <v>0</v>
      </c>
      <c r="ED8" s="145">
        <v>0</v>
      </c>
      <c r="EE8" s="145">
        <v>0</v>
      </c>
      <c r="EF8" s="145">
        <v>0</v>
      </c>
      <c r="EG8" s="145">
        <v>0</v>
      </c>
      <c r="EH8" s="145">
        <v>0</v>
      </c>
      <c r="EI8" s="145">
        <v>0</v>
      </c>
      <c r="EJ8" s="145">
        <v>0</v>
      </c>
      <c r="EK8" s="145">
        <v>0</v>
      </c>
      <c r="EL8" s="145">
        <v>0</v>
      </c>
      <c r="EM8" s="145">
        <v>8</v>
      </c>
      <c r="EN8" s="145">
        <v>8</v>
      </c>
      <c r="EO8" s="145">
        <v>0</v>
      </c>
      <c r="EP8" s="145">
        <v>8</v>
      </c>
      <c r="EQ8" s="145">
        <v>8</v>
      </c>
      <c r="ER8" s="145">
        <v>0</v>
      </c>
      <c r="ES8" s="145">
        <v>8</v>
      </c>
      <c r="ET8" s="145">
        <v>8</v>
      </c>
      <c r="EU8" s="145">
        <v>0</v>
      </c>
      <c r="EV8" s="145">
        <v>8</v>
      </c>
      <c r="EW8" s="145">
        <v>8</v>
      </c>
      <c r="EX8" s="145">
        <v>0</v>
      </c>
      <c r="EY8" s="145">
        <v>0</v>
      </c>
      <c r="EZ8" s="145">
        <v>0</v>
      </c>
      <c r="FA8" s="145">
        <v>0</v>
      </c>
      <c r="FB8" s="145">
        <v>0</v>
      </c>
      <c r="FC8" s="145">
        <v>0</v>
      </c>
      <c r="FD8" s="145">
        <v>33</v>
      </c>
      <c r="FE8" s="145">
        <v>33</v>
      </c>
      <c r="FF8" s="423">
        <f t="shared" si="0"/>
        <v>1</v>
      </c>
      <c r="FG8" s="423">
        <f t="shared" si="1"/>
        <v>1</v>
      </c>
      <c r="FH8" s="424">
        <v>81.819999999999993</v>
      </c>
    </row>
    <row r="9" spans="1:164" ht="30.75" customHeight="1" x14ac:dyDescent="0.25">
      <c r="A9" s="47" t="s">
        <v>1010</v>
      </c>
      <c r="B9" s="415" t="s">
        <v>1011</v>
      </c>
      <c r="C9" s="47" t="s">
        <v>38</v>
      </c>
      <c r="D9" s="145">
        <v>0</v>
      </c>
      <c r="E9" s="145">
        <v>212</v>
      </c>
      <c r="F9" s="145">
        <v>212</v>
      </c>
      <c r="G9" s="145">
        <v>114</v>
      </c>
      <c r="H9" s="145">
        <v>98</v>
      </c>
      <c r="I9" s="145">
        <v>24</v>
      </c>
      <c r="J9" s="145">
        <v>1</v>
      </c>
      <c r="K9" s="145">
        <v>0</v>
      </c>
      <c r="L9" s="145">
        <v>0</v>
      </c>
      <c r="M9" s="145">
        <v>3</v>
      </c>
      <c r="N9" s="145">
        <v>0</v>
      </c>
      <c r="O9" s="145">
        <v>0</v>
      </c>
      <c r="P9" s="145">
        <v>0</v>
      </c>
      <c r="Q9" s="145">
        <v>1</v>
      </c>
      <c r="R9" s="145">
        <v>0</v>
      </c>
      <c r="S9" s="145">
        <v>0</v>
      </c>
      <c r="T9" s="145">
        <v>0</v>
      </c>
      <c r="U9" s="145">
        <v>0</v>
      </c>
      <c r="V9" s="145">
        <v>0</v>
      </c>
      <c r="W9" s="145">
        <v>0</v>
      </c>
      <c r="X9" s="145">
        <v>0</v>
      </c>
      <c r="Y9" s="145">
        <v>0</v>
      </c>
      <c r="Z9" s="145">
        <v>0</v>
      </c>
      <c r="AA9" s="145">
        <v>0</v>
      </c>
      <c r="AB9" s="145">
        <v>0</v>
      </c>
      <c r="AC9" s="145">
        <v>0</v>
      </c>
      <c r="AD9" s="145">
        <v>0</v>
      </c>
      <c r="AE9" s="145">
        <v>0</v>
      </c>
      <c r="AF9" s="145">
        <v>0</v>
      </c>
      <c r="AG9" s="145">
        <v>0</v>
      </c>
      <c r="AH9" s="145">
        <v>0</v>
      </c>
      <c r="AI9" s="145">
        <v>0</v>
      </c>
      <c r="AJ9" s="145">
        <v>0</v>
      </c>
      <c r="AK9" s="145">
        <v>29</v>
      </c>
      <c r="AL9" s="145">
        <v>28</v>
      </c>
      <c r="AM9" s="145">
        <v>1</v>
      </c>
      <c r="AN9" s="145">
        <v>0</v>
      </c>
      <c r="AO9" s="145">
        <v>0</v>
      </c>
      <c r="AP9" s="145">
        <v>29</v>
      </c>
      <c r="AQ9" s="145">
        <v>0</v>
      </c>
      <c r="AR9" s="145">
        <v>0</v>
      </c>
      <c r="AS9" s="145">
        <v>0</v>
      </c>
      <c r="AT9" s="145">
        <v>0</v>
      </c>
      <c r="AU9" s="145">
        <v>10</v>
      </c>
      <c r="AV9" s="145">
        <v>2</v>
      </c>
      <c r="AW9" s="145">
        <v>0</v>
      </c>
      <c r="AX9" s="145">
        <v>0</v>
      </c>
      <c r="AY9" s="145">
        <v>0</v>
      </c>
      <c r="AZ9" s="145">
        <v>0</v>
      </c>
      <c r="BA9" s="145">
        <v>0</v>
      </c>
      <c r="BB9" s="145">
        <v>0</v>
      </c>
      <c r="BC9" s="145">
        <v>0</v>
      </c>
      <c r="BD9" s="145">
        <v>0</v>
      </c>
      <c r="BE9" s="145">
        <v>0</v>
      </c>
      <c r="BF9" s="145">
        <v>0</v>
      </c>
      <c r="BG9" s="145">
        <v>0</v>
      </c>
      <c r="BH9" s="145">
        <v>0</v>
      </c>
      <c r="BI9" s="145">
        <v>0</v>
      </c>
      <c r="BJ9" s="145">
        <v>0</v>
      </c>
      <c r="BK9" s="145">
        <v>0</v>
      </c>
      <c r="BL9" s="145">
        <v>0</v>
      </c>
      <c r="BM9" s="145">
        <v>0</v>
      </c>
      <c r="BN9" s="145">
        <v>0</v>
      </c>
      <c r="BO9" s="145">
        <v>0</v>
      </c>
      <c r="BP9" s="145">
        <v>0</v>
      </c>
      <c r="BQ9" s="145">
        <v>0</v>
      </c>
      <c r="BR9" s="145">
        <v>0</v>
      </c>
      <c r="BS9" s="145">
        <v>12</v>
      </c>
      <c r="BT9" s="145">
        <v>9</v>
      </c>
      <c r="BU9" s="145">
        <v>2</v>
      </c>
      <c r="BV9" s="145">
        <v>0</v>
      </c>
      <c r="BW9" s="145">
        <v>0</v>
      </c>
      <c r="BX9" s="145">
        <v>11</v>
      </c>
      <c r="BY9" s="145">
        <v>13</v>
      </c>
      <c r="BZ9" s="145">
        <v>0</v>
      </c>
      <c r="CA9" s="145">
        <v>0</v>
      </c>
      <c r="CB9" s="145">
        <v>0</v>
      </c>
      <c r="CC9" s="145">
        <v>0</v>
      </c>
      <c r="CD9" s="145">
        <v>0</v>
      </c>
      <c r="CE9" s="145">
        <v>0</v>
      </c>
      <c r="CF9" s="145">
        <v>0</v>
      </c>
      <c r="CG9" s="145">
        <v>13</v>
      </c>
      <c r="CH9" s="145">
        <v>0</v>
      </c>
      <c r="CI9" s="145">
        <v>0</v>
      </c>
      <c r="CJ9" s="145">
        <v>0</v>
      </c>
      <c r="CK9" s="145">
        <v>13</v>
      </c>
      <c r="CL9" s="145">
        <v>26</v>
      </c>
      <c r="CM9" s="145">
        <v>0</v>
      </c>
      <c r="CN9" s="145">
        <v>0</v>
      </c>
      <c r="CO9" s="145">
        <v>0</v>
      </c>
      <c r="CP9" s="145">
        <v>9</v>
      </c>
      <c r="CQ9" s="145">
        <v>1</v>
      </c>
      <c r="CR9" s="145">
        <v>0</v>
      </c>
      <c r="CS9" s="145">
        <v>0</v>
      </c>
      <c r="CT9" s="145">
        <v>35</v>
      </c>
      <c r="CU9" s="145">
        <v>1</v>
      </c>
      <c r="CV9" s="145">
        <v>0</v>
      </c>
      <c r="CW9" s="145">
        <v>0</v>
      </c>
      <c r="CX9" s="145">
        <v>36</v>
      </c>
      <c r="CY9" s="145">
        <v>0</v>
      </c>
      <c r="CZ9" s="145">
        <v>0</v>
      </c>
      <c r="DA9" s="145">
        <v>0</v>
      </c>
      <c r="DB9" s="145">
        <v>0</v>
      </c>
      <c r="DC9" s="145">
        <v>0</v>
      </c>
      <c r="DD9" s="145">
        <v>0</v>
      </c>
      <c r="DE9" s="145">
        <v>0</v>
      </c>
      <c r="DF9" s="145">
        <v>0</v>
      </c>
      <c r="DG9" s="145">
        <v>0</v>
      </c>
      <c r="DH9" s="145">
        <v>0</v>
      </c>
      <c r="DI9" s="145">
        <v>0</v>
      </c>
      <c r="DJ9" s="145">
        <v>0</v>
      </c>
      <c r="DK9" s="145">
        <v>0</v>
      </c>
      <c r="DL9" s="145">
        <v>3</v>
      </c>
      <c r="DM9" s="145">
        <v>0</v>
      </c>
      <c r="DN9" s="145">
        <v>0</v>
      </c>
      <c r="DO9" s="145">
        <v>0</v>
      </c>
      <c r="DP9" s="145">
        <v>0</v>
      </c>
      <c r="DQ9" s="145">
        <v>0</v>
      </c>
      <c r="DR9" s="145">
        <v>0</v>
      </c>
      <c r="DS9" s="145">
        <v>0</v>
      </c>
      <c r="DT9" s="145">
        <v>3</v>
      </c>
      <c r="DU9" s="145">
        <v>0</v>
      </c>
      <c r="DV9" s="145">
        <v>0</v>
      </c>
      <c r="DW9" s="145">
        <v>0</v>
      </c>
      <c r="DX9" s="145">
        <v>3</v>
      </c>
      <c r="DY9" s="145">
        <v>0</v>
      </c>
      <c r="DZ9" s="145">
        <v>0</v>
      </c>
      <c r="EA9" s="145">
        <v>0</v>
      </c>
      <c r="EB9" s="145">
        <v>0</v>
      </c>
      <c r="EC9" s="145">
        <v>0</v>
      </c>
      <c r="ED9" s="145">
        <v>0</v>
      </c>
      <c r="EE9" s="145">
        <v>0</v>
      </c>
      <c r="EF9" s="145">
        <v>0</v>
      </c>
      <c r="EG9" s="145">
        <v>0</v>
      </c>
      <c r="EH9" s="145">
        <v>0</v>
      </c>
      <c r="EI9" s="145">
        <v>0</v>
      </c>
      <c r="EJ9" s="145">
        <v>0</v>
      </c>
      <c r="EK9" s="145">
        <v>0</v>
      </c>
      <c r="EL9" s="145">
        <v>29</v>
      </c>
      <c r="EM9" s="145">
        <v>11</v>
      </c>
      <c r="EN9" s="145">
        <v>40</v>
      </c>
      <c r="EO9" s="145">
        <v>28</v>
      </c>
      <c r="EP9" s="145">
        <v>8</v>
      </c>
      <c r="EQ9" s="145">
        <v>36</v>
      </c>
      <c r="ER9" s="145">
        <v>29</v>
      </c>
      <c r="ES9" s="145">
        <v>11</v>
      </c>
      <c r="ET9" s="145">
        <v>40</v>
      </c>
      <c r="EU9" s="145">
        <v>25</v>
      </c>
      <c r="EV9" s="145">
        <v>8</v>
      </c>
      <c r="EW9" s="145">
        <v>33</v>
      </c>
      <c r="EX9" s="145">
        <v>0</v>
      </c>
      <c r="EY9" s="145">
        <v>0</v>
      </c>
      <c r="EZ9" s="145">
        <v>0</v>
      </c>
      <c r="FA9" s="145">
        <v>0</v>
      </c>
      <c r="FB9" s="145">
        <v>0</v>
      </c>
      <c r="FC9" s="145">
        <v>0</v>
      </c>
      <c r="FD9" s="145">
        <v>41</v>
      </c>
      <c r="FE9" s="145">
        <v>40</v>
      </c>
      <c r="FF9" s="423">
        <f t="shared" si="0"/>
        <v>0.9</v>
      </c>
      <c r="FG9" s="423">
        <f t="shared" si="1"/>
        <v>0.97560975609756095</v>
      </c>
      <c r="FH9" s="424">
        <v>87.8</v>
      </c>
    </row>
    <row r="10" spans="1:164" ht="30" customHeight="1" x14ac:dyDescent="0.25">
      <c r="A10" s="47" t="s">
        <v>1016</v>
      </c>
      <c r="B10" s="415" t="s">
        <v>238</v>
      </c>
      <c r="C10" s="47" t="s">
        <v>77</v>
      </c>
      <c r="D10" s="145">
        <v>0</v>
      </c>
      <c r="E10" s="145">
        <v>15</v>
      </c>
      <c r="F10" s="145">
        <v>15</v>
      </c>
      <c r="G10" s="145">
        <v>0</v>
      </c>
      <c r="H10" s="145">
        <v>15</v>
      </c>
      <c r="I10" s="145">
        <v>0</v>
      </c>
      <c r="J10" s="145">
        <v>0</v>
      </c>
      <c r="K10" s="145">
        <v>0</v>
      </c>
      <c r="L10" s="145">
        <v>0</v>
      </c>
      <c r="M10" s="145">
        <v>0</v>
      </c>
      <c r="N10" s="145">
        <v>0</v>
      </c>
      <c r="O10" s="145">
        <v>0</v>
      </c>
      <c r="P10" s="145">
        <v>0</v>
      </c>
      <c r="Q10" s="145">
        <v>0</v>
      </c>
      <c r="R10" s="145">
        <v>0</v>
      </c>
      <c r="S10" s="145">
        <v>0</v>
      </c>
      <c r="T10" s="145">
        <v>0</v>
      </c>
      <c r="U10" s="145">
        <v>0</v>
      </c>
      <c r="V10" s="145">
        <v>0</v>
      </c>
      <c r="W10" s="145">
        <v>0</v>
      </c>
      <c r="X10" s="145">
        <v>0</v>
      </c>
      <c r="Y10" s="145">
        <v>0</v>
      </c>
      <c r="Z10" s="145">
        <v>0</v>
      </c>
      <c r="AA10" s="145">
        <v>0</v>
      </c>
      <c r="AB10" s="145">
        <v>0</v>
      </c>
      <c r="AC10" s="145">
        <v>0</v>
      </c>
      <c r="AD10" s="145">
        <v>0</v>
      </c>
      <c r="AE10" s="145">
        <v>0</v>
      </c>
      <c r="AF10" s="145">
        <v>0</v>
      </c>
      <c r="AG10" s="145">
        <v>0</v>
      </c>
      <c r="AH10" s="145">
        <v>0</v>
      </c>
      <c r="AI10" s="145">
        <v>0</v>
      </c>
      <c r="AJ10" s="145">
        <v>0</v>
      </c>
      <c r="AK10" s="145">
        <v>0</v>
      </c>
      <c r="AL10" s="145">
        <v>0</v>
      </c>
      <c r="AM10" s="145">
        <v>0</v>
      </c>
      <c r="AN10" s="145">
        <v>0</v>
      </c>
      <c r="AO10" s="145">
        <v>0</v>
      </c>
      <c r="AP10" s="145">
        <v>0</v>
      </c>
      <c r="AQ10" s="145">
        <v>2</v>
      </c>
      <c r="AR10" s="145">
        <v>2</v>
      </c>
      <c r="AS10" s="145">
        <v>0</v>
      </c>
      <c r="AT10" s="145">
        <v>0</v>
      </c>
      <c r="AU10" s="145">
        <v>1</v>
      </c>
      <c r="AV10" s="145">
        <v>0</v>
      </c>
      <c r="AW10" s="145">
        <v>0</v>
      </c>
      <c r="AX10" s="145">
        <v>0</v>
      </c>
      <c r="AY10" s="145">
        <v>0</v>
      </c>
      <c r="AZ10" s="145">
        <v>3</v>
      </c>
      <c r="BA10" s="145">
        <v>0</v>
      </c>
      <c r="BB10" s="145">
        <v>0</v>
      </c>
      <c r="BC10" s="145">
        <v>0</v>
      </c>
      <c r="BD10" s="145">
        <v>0</v>
      </c>
      <c r="BE10" s="145">
        <v>0</v>
      </c>
      <c r="BF10" s="145">
        <v>0</v>
      </c>
      <c r="BG10" s="145">
        <v>0</v>
      </c>
      <c r="BH10" s="145">
        <v>0</v>
      </c>
      <c r="BI10" s="145">
        <v>0</v>
      </c>
      <c r="BJ10" s="145">
        <v>0</v>
      </c>
      <c r="BK10" s="145">
        <v>0</v>
      </c>
      <c r="BL10" s="145">
        <v>0</v>
      </c>
      <c r="BM10" s="145">
        <v>0</v>
      </c>
      <c r="BN10" s="145">
        <v>0</v>
      </c>
      <c r="BO10" s="145">
        <v>0</v>
      </c>
      <c r="BP10" s="145">
        <v>0</v>
      </c>
      <c r="BQ10" s="145">
        <v>0</v>
      </c>
      <c r="BR10" s="145">
        <v>0</v>
      </c>
      <c r="BS10" s="145">
        <v>8</v>
      </c>
      <c r="BT10" s="145">
        <v>3</v>
      </c>
      <c r="BU10" s="145">
        <v>5</v>
      </c>
      <c r="BV10" s="145">
        <v>0</v>
      </c>
      <c r="BW10" s="145">
        <v>0</v>
      </c>
      <c r="BX10" s="145">
        <v>8</v>
      </c>
      <c r="BY10" s="145">
        <v>0</v>
      </c>
      <c r="BZ10" s="145">
        <v>0</v>
      </c>
      <c r="CA10" s="145">
        <v>0</v>
      </c>
      <c r="CB10" s="145">
        <v>0</v>
      </c>
      <c r="CC10" s="145">
        <v>3</v>
      </c>
      <c r="CD10" s="145">
        <v>5</v>
      </c>
      <c r="CE10" s="145">
        <v>0</v>
      </c>
      <c r="CF10" s="145">
        <v>0</v>
      </c>
      <c r="CG10" s="145">
        <v>3</v>
      </c>
      <c r="CH10" s="145">
        <v>5</v>
      </c>
      <c r="CI10" s="145">
        <v>0</v>
      </c>
      <c r="CJ10" s="145">
        <v>0</v>
      </c>
      <c r="CK10" s="145">
        <v>8</v>
      </c>
      <c r="CL10" s="145">
        <v>0</v>
      </c>
      <c r="CM10" s="145">
        <v>0</v>
      </c>
      <c r="CN10" s="145">
        <v>0</v>
      </c>
      <c r="CO10" s="145">
        <v>0</v>
      </c>
      <c r="CP10" s="145">
        <v>1</v>
      </c>
      <c r="CQ10" s="145">
        <v>4</v>
      </c>
      <c r="CR10" s="145">
        <v>0</v>
      </c>
      <c r="CS10" s="145">
        <v>0</v>
      </c>
      <c r="CT10" s="145">
        <v>1</v>
      </c>
      <c r="CU10" s="145">
        <v>4</v>
      </c>
      <c r="CV10" s="145">
        <v>0</v>
      </c>
      <c r="CW10" s="145">
        <v>0</v>
      </c>
      <c r="CX10" s="145">
        <v>5</v>
      </c>
      <c r="CY10" s="145">
        <v>0</v>
      </c>
      <c r="CZ10" s="145">
        <v>0</v>
      </c>
      <c r="DA10" s="145">
        <v>0</v>
      </c>
      <c r="DB10" s="145">
        <v>0</v>
      </c>
      <c r="DC10" s="145">
        <v>0</v>
      </c>
      <c r="DD10" s="145">
        <v>0</v>
      </c>
      <c r="DE10" s="145">
        <v>0</v>
      </c>
      <c r="DF10" s="145">
        <v>0</v>
      </c>
      <c r="DG10" s="145">
        <v>0</v>
      </c>
      <c r="DH10" s="145">
        <v>0</v>
      </c>
      <c r="DI10" s="145">
        <v>0</v>
      </c>
      <c r="DJ10" s="145">
        <v>0</v>
      </c>
      <c r="DK10" s="145">
        <v>0</v>
      </c>
      <c r="DL10" s="145">
        <v>0</v>
      </c>
      <c r="DM10" s="145">
        <v>0</v>
      </c>
      <c r="DN10" s="145">
        <v>0</v>
      </c>
      <c r="DO10" s="145">
        <v>0</v>
      </c>
      <c r="DP10" s="145">
        <v>0</v>
      </c>
      <c r="DQ10" s="145">
        <v>0</v>
      </c>
      <c r="DR10" s="145">
        <v>0</v>
      </c>
      <c r="DS10" s="145">
        <v>0</v>
      </c>
      <c r="DT10" s="145">
        <v>0</v>
      </c>
      <c r="DU10" s="145">
        <v>0</v>
      </c>
      <c r="DV10" s="145">
        <v>0</v>
      </c>
      <c r="DW10" s="145">
        <v>0</v>
      </c>
      <c r="DX10" s="145">
        <v>0</v>
      </c>
      <c r="DY10" s="145">
        <v>0</v>
      </c>
      <c r="DZ10" s="145">
        <v>0</v>
      </c>
      <c r="EA10" s="145">
        <v>0</v>
      </c>
      <c r="EB10" s="145">
        <v>0</v>
      </c>
      <c r="EC10" s="145">
        <v>0</v>
      </c>
      <c r="ED10" s="145">
        <v>0</v>
      </c>
      <c r="EE10" s="145">
        <v>0</v>
      </c>
      <c r="EF10" s="145">
        <v>0</v>
      </c>
      <c r="EG10" s="145">
        <v>0</v>
      </c>
      <c r="EH10" s="145">
        <v>0</v>
      </c>
      <c r="EI10" s="145">
        <v>0</v>
      </c>
      <c r="EJ10" s="145">
        <v>0</v>
      </c>
      <c r="EK10" s="145">
        <v>0</v>
      </c>
      <c r="EL10" s="145">
        <v>0</v>
      </c>
      <c r="EM10" s="145">
        <v>8</v>
      </c>
      <c r="EN10" s="145">
        <v>8</v>
      </c>
      <c r="EO10" s="145">
        <v>0</v>
      </c>
      <c r="EP10" s="145">
        <v>5</v>
      </c>
      <c r="EQ10" s="145">
        <v>5</v>
      </c>
      <c r="ER10" s="145">
        <v>0</v>
      </c>
      <c r="ES10" s="145">
        <v>8</v>
      </c>
      <c r="ET10" s="145">
        <v>8</v>
      </c>
      <c r="EU10" s="145">
        <v>0</v>
      </c>
      <c r="EV10" s="145">
        <v>5</v>
      </c>
      <c r="EW10" s="145">
        <v>5</v>
      </c>
      <c r="EX10" s="145">
        <v>0</v>
      </c>
      <c r="EY10" s="145">
        <v>0</v>
      </c>
      <c r="EZ10" s="145">
        <v>0</v>
      </c>
      <c r="FA10" s="145">
        <v>0</v>
      </c>
      <c r="FB10" s="145">
        <v>0</v>
      </c>
      <c r="FC10" s="145">
        <v>0</v>
      </c>
      <c r="FD10" s="145">
        <v>8</v>
      </c>
      <c r="FE10" s="145">
        <v>8</v>
      </c>
      <c r="FF10" s="423">
        <f t="shared" si="0"/>
        <v>0.625</v>
      </c>
      <c r="FG10" s="423">
        <f t="shared" si="1"/>
        <v>1</v>
      </c>
      <c r="FH10" s="424">
        <v>62.5</v>
      </c>
    </row>
    <row r="11" spans="1:164" ht="30.75" customHeight="1" x14ac:dyDescent="0.25">
      <c r="A11" s="47" t="s">
        <v>1023</v>
      </c>
      <c r="B11" s="415" t="s">
        <v>241</v>
      </c>
      <c r="C11" s="47" t="s">
        <v>77</v>
      </c>
      <c r="D11" s="145">
        <v>1</v>
      </c>
      <c r="E11" s="145">
        <v>54</v>
      </c>
      <c r="F11" s="145">
        <v>54</v>
      </c>
      <c r="G11" s="145">
        <v>18</v>
      </c>
      <c r="H11" s="145">
        <v>36</v>
      </c>
      <c r="I11" s="145">
        <v>0</v>
      </c>
      <c r="J11" s="145">
        <v>0</v>
      </c>
      <c r="K11" s="145">
        <v>0</v>
      </c>
      <c r="L11" s="145">
        <v>0</v>
      </c>
      <c r="M11" s="145">
        <v>0</v>
      </c>
      <c r="N11" s="145">
        <v>0</v>
      </c>
      <c r="O11" s="145">
        <v>0</v>
      </c>
      <c r="P11" s="145">
        <v>0</v>
      </c>
      <c r="Q11" s="145">
        <v>0</v>
      </c>
      <c r="R11" s="145">
        <v>0</v>
      </c>
      <c r="S11" s="145">
        <v>0</v>
      </c>
      <c r="T11" s="145">
        <v>0</v>
      </c>
      <c r="U11" s="145">
        <v>0</v>
      </c>
      <c r="V11" s="145">
        <v>0</v>
      </c>
      <c r="W11" s="145">
        <v>0</v>
      </c>
      <c r="X11" s="145">
        <v>0</v>
      </c>
      <c r="Y11" s="145">
        <v>0</v>
      </c>
      <c r="Z11" s="145">
        <v>0</v>
      </c>
      <c r="AA11" s="145">
        <v>0</v>
      </c>
      <c r="AB11" s="145">
        <v>0</v>
      </c>
      <c r="AC11" s="145">
        <v>2</v>
      </c>
      <c r="AD11" s="145">
        <v>13</v>
      </c>
      <c r="AE11" s="145">
        <v>0</v>
      </c>
      <c r="AF11" s="145">
        <v>0</v>
      </c>
      <c r="AG11" s="145">
        <v>0</v>
      </c>
      <c r="AH11" s="145">
        <v>0</v>
      </c>
      <c r="AI11" s="145">
        <v>0</v>
      </c>
      <c r="AJ11" s="145">
        <v>0</v>
      </c>
      <c r="AK11" s="145">
        <v>15</v>
      </c>
      <c r="AL11" s="145">
        <v>2</v>
      </c>
      <c r="AM11" s="145">
        <v>13</v>
      </c>
      <c r="AN11" s="145">
        <v>0</v>
      </c>
      <c r="AO11" s="145">
        <v>0</v>
      </c>
      <c r="AP11" s="145">
        <v>15</v>
      </c>
      <c r="AQ11" s="145">
        <v>0</v>
      </c>
      <c r="AR11" s="145">
        <v>0</v>
      </c>
      <c r="AS11" s="145">
        <v>0</v>
      </c>
      <c r="AT11" s="145">
        <v>0</v>
      </c>
      <c r="AU11" s="145">
        <v>0</v>
      </c>
      <c r="AV11" s="145">
        <v>0</v>
      </c>
      <c r="AW11" s="145">
        <v>0</v>
      </c>
      <c r="AX11" s="145">
        <v>0</v>
      </c>
      <c r="AY11" s="145">
        <v>0</v>
      </c>
      <c r="AZ11" s="145">
        <v>0</v>
      </c>
      <c r="BA11" s="145">
        <v>0</v>
      </c>
      <c r="BB11" s="145">
        <v>0</v>
      </c>
      <c r="BC11" s="145">
        <v>0</v>
      </c>
      <c r="BD11" s="145">
        <v>0</v>
      </c>
      <c r="BE11" s="145">
        <v>0</v>
      </c>
      <c r="BF11" s="145">
        <v>0</v>
      </c>
      <c r="BG11" s="145">
        <v>0</v>
      </c>
      <c r="BH11" s="145">
        <v>0</v>
      </c>
      <c r="BI11" s="145">
        <v>0</v>
      </c>
      <c r="BJ11" s="145">
        <v>0</v>
      </c>
      <c r="BK11" s="145">
        <v>6</v>
      </c>
      <c r="BL11" s="145">
        <v>23</v>
      </c>
      <c r="BM11" s="145">
        <v>0</v>
      </c>
      <c r="BN11" s="145">
        <v>0</v>
      </c>
      <c r="BO11" s="145">
        <v>0</v>
      </c>
      <c r="BP11" s="145">
        <v>0</v>
      </c>
      <c r="BQ11" s="145">
        <v>0</v>
      </c>
      <c r="BR11" s="145">
        <v>0</v>
      </c>
      <c r="BS11" s="145">
        <v>29</v>
      </c>
      <c r="BT11" s="145">
        <v>6</v>
      </c>
      <c r="BU11" s="145">
        <v>22</v>
      </c>
      <c r="BV11" s="145">
        <v>0</v>
      </c>
      <c r="BW11" s="145">
        <v>0</v>
      </c>
      <c r="BX11" s="145">
        <v>28</v>
      </c>
      <c r="BY11" s="145">
        <v>0</v>
      </c>
      <c r="BZ11" s="145">
        <v>0</v>
      </c>
      <c r="CA11" s="145">
        <v>0</v>
      </c>
      <c r="CB11" s="145">
        <v>0</v>
      </c>
      <c r="CC11" s="145">
        <v>0</v>
      </c>
      <c r="CD11" s="145">
        <v>0</v>
      </c>
      <c r="CE11" s="145">
        <v>0</v>
      </c>
      <c r="CF11" s="145">
        <v>0</v>
      </c>
      <c r="CG11" s="145">
        <v>0</v>
      </c>
      <c r="CH11" s="145">
        <v>0</v>
      </c>
      <c r="CI11" s="145">
        <v>0</v>
      </c>
      <c r="CJ11" s="145">
        <v>0</v>
      </c>
      <c r="CK11" s="145">
        <v>0</v>
      </c>
      <c r="CL11" s="145">
        <v>2</v>
      </c>
      <c r="CM11" s="145">
        <v>13</v>
      </c>
      <c r="CN11" s="145">
        <v>0</v>
      </c>
      <c r="CO11" s="145">
        <v>0</v>
      </c>
      <c r="CP11" s="145">
        <v>6</v>
      </c>
      <c r="CQ11" s="145">
        <v>23</v>
      </c>
      <c r="CR11" s="145">
        <v>0</v>
      </c>
      <c r="CS11" s="145">
        <v>0</v>
      </c>
      <c r="CT11" s="145">
        <v>8</v>
      </c>
      <c r="CU11" s="145">
        <v>36</v>
      </c>
      <c r="CV11" s="145">
        <v>0</v>
      </c>
      <c r="CW11" s="145">
        <v>0</v>
      </c>
      <c r="CX11" s="145">
        <v>44</v>
      </c>
      <c r="CY11" s="145">
        <v>3</v>
      </c>
      <c r="CZ11" s="145">
        <v>8</v>
      </c>
      <c r="DA11" s="145">
        <v>0</v>
      </c>
      <c r="DB11" s="145">
        <v>0</v>
      </c>
      <c r="DC11" s="145">
        <v>6</v>
      </c>
      <c r="DD11" s="145">
        <v>23</v>
      </c>
      <c r="DE11" s="145">
        <v>0</v>
      </c>
      <c r="DF11" s="145">
        <v>0</v>
      </c>
      <c r="DG11" s="145">
        <v>9</v>
      </c>
      <c r="DH11" s="145">
        <v>31</v>
      </c>
      <c r="DI11" s="145">
        <v>0</v>
      </c>
      <c r="DJ11" s="145">
        <v>0</v>
      </c>
      <c r="DK11" s="145">
        <v>40</v>
      </c>
      <c r="DL11" s="145">
        <v>0</v>
      </c>
      <c r="DM11" s="145">
        <v>0</v>
      </c>
      <c r="DN11" s="145">
        <v>0</v>
      </c>
      <c r="DO11" s="145">
        <v>0</v>
      </c>
      <c r="DP11" s="145">
        <v>0</v>
      </c>
      <c r="DQ11" s="145">
        <v>0</v>
      </c>
      <c r="DR11" s="145">
        <v>0</v>
      </c>
      <c r="DS11" s="145">
        <v>0</v>
      </c>
      <c r="DT11" s="145">
        <v>0</v>
      </c>
      <c r="DU11" s="145">
        <v>0</v>
      </c>
      <c r="DV11" s="145">
        <v>0</v>
      </c>
      <c r="DW11" s="145">
        <v>0</v>
      </c>
      <c r="DX11" s="145">
        <v>0</v>
      </c>
      <c r="DY11" s="145">
        <v>0</v>
      </c>
      <c r="DZ11" s="145">
        <v>0</v>
      </c>
      <c r="EA11" s="145">
        <v>0</v>
      </c>
      <c r="EB11" s="145">
        <v>0</v>
      </c>
      <c r="EC11" s="145">
        <v>0</v>
      </c>
      <c r="ED11" s="145">
        <v>0</v>
      </c>
      <c r="EE11" s="145">
        <v>0</v>
      </c>
      <c r="EF11" s="145">
        <v>0</v>
      </c>
      <c r="EG11" s="145">
        <v>0</v>
      </c>
      <c r="EH11" s="145">
        <v>0</v>
      </c>
      <c r="EI11" s="145">
        <v>0</v>
      </c>
      <c r="EJ11" s="145">
        <v>0</v>
      </c>
      <c r="EK11" s="145">
        <v>0</v>
      </c>
      <c r="EL11" s="145">
        <v>15</v>
      </c>
      <c r="EM11" s="145">
        <v>0</v>
      </c>
      <c r="EN11" s="145">
        <v>15</v>
      </c>
      <c r="EO11" s="145">
        <v>14</v>
      </c>
      <c r="EP11" s="145">
        <v>0</v>
      </c>
      <c r="EQ11" s="145">
        <v>14</v>
      </c>
      <c r="ER11" s="145">
        <v>15</v>
      </c>
      <c r="ES11" s="145">
        <v>0</v>
      </c>
      <c r="ET11" s="145">
        <v>15</v>
      </c>
      <c r="EU11" s="145">
        <v>14</v>
      </c>
      <c r="EV11" s="145">
        <v>0</v>
      </c>
      <c r="EW11" s="145">
        <v>14</v>
      </c>
      <c r="EX11" s="145">
        <v>60.5</v>
      </c>
      <c r="EY11" s="145">
        <v>0</v>
      </c>
      <c r="EZ11" s="145">
        <v>61</v>
      </c>
      <c r="FA11" s="145">
        <v>61</v>
      </c>
      <c r="FB11" s="145">
        <v>0</v>
      </c>
      <c r="FC11" s="145">
        <v>61</v>
      </c>
      <c r="FD11" s="145">
        <v>44</v>
      </c>
      <c r="FE11" s="145">
        <v>43</v>
      </c>
      <c r="FF11" s="423">
        <f t="shared" si="0"/>
        <v>0.93333333333333335</v>
      </c>
      <c r="FG11" s="423">
        <f t="shared" si="1"/>
        <v>0.97727272727272729</v>
      </c>
      <c r="FH11" s="424">
        <v>100</v>
      </c>
    </row>
    <row r="12" spans="1:164" ht="25.5" customHeight="1" x14ac:dyDescent="0.25">
      <c r="A12" s="47" t="s">
        <v>1024</v>
      </c>
      <c r="B12" s="415" t="s">
        <v>564</v>
      </c>
      <c r="C12" s="47" t="s">
        <v>77</v>
      </c>
      <c r="D12" s="145">
        <v>1</v>
      </c>
      <c r="E12" s="145">
        <v>6</v>
      </c>
      <c r="F12" s="145">
        <v>6</v>
      </c>
      <c r="G12" s="145">
        <v>3</v>
      </c>
      <c r="H12" s="145">
        <v>3</v>
      </c>
      <c r="I12" s="145">
        <v>0</v>
      </c>
      <c r="J12" s="145">
        <v>0</v>
      </c>
      <c r="K12" s="145">
        <v>0</v>
      </c>
      <c r="L12" s="145">
        <v>0</v>
      </c>
      <c r="M12" s="145">
        <v>0</v>
      </c>
      <c r="N12" s="145">
        <v>0</v>
      </c>
      <c r="O12" s="145">
        <v>0</v>
      </c>
      <c r="P12" s="145">
        <v>0</v>
      </c>
      <c r="Q12" s="145">
        <v>0</v>
      </c>
      <c r="R12" s="145">
        <v>0</v>
      </c>
      <c r="S12" s="145">
        <v>0</v>
      </c>
      <c r="T12" s="145">
        <v>0</v>
      </c>
      <c r="U12" s="145">
        <v>0</v>
      </c>
      <c r="V12" s="145">
        <v>0</v>
      </c>
      <c r="W12" s="145">
        <v>0</v>
      </c>
      <c r="X12" s="145">
        <v>0</v>
      </c>
      <c r="Y12" s="145">
        <v>0</v>
      </c>
      <c r="Z12" s="145">
        <v>0</v>
      </c>
      <c r="AA12" s="145">
        <v>0</v>
      </c>
      <c r="AB12" s="145">
        <v>0</v>
      </c>
      <c r="AC12" s="145">
        <v>0</v>
      </c>
      <c r="AD12" s="145">
        <v>1</v>
      </c>
      <c r="AE12" s="145">
        <v>0</v>
      </c>
      <c r="AF12" s="145">
        <v>0</v>
      </c>
      <c r="AG12" s="145">
        <v>0</v>
      </c>
      <c r="AH12" s="145">
        <v>0</v>
      </c>
      <c r="AI12" s="145">
        <v>0</v>
      </c>
      <c r="AJ12" s="145">
        <v>0</v>
      </c>
      <c r="AK12" s="145">
        <v>1</v>
      </c>
      <c r="AL12" s="145">
        <v>0</v>
      </c>
      <c r="AM12" s="145">
        <v>1</v>
      </c>
      <c r="AN12" s="145">
        <v>0</v>
      </c>
      <c r="AO12" s="145">
        <v>0</v>
      </c>
      <c r="AP12" s="145">
        <v>1</v>
      </c>
      <c r="AQ12" s="145">
        <v>0</v>
      </c>
      <c r="AR12" s="145">
        <v>0</v>
      </c>
      <c r="AS12" s="145">
        <v>0</v>
      </c>
      <c r="AT12" s="145">
        <v>0</v>
      </c>
      <c r="AU12" s="145">
        <v>0</v>
      </c>
      <c r="AV12" s="145">
        <v>0</v>
      </c>
      <c r="AW12" s="145">
        <v>0</v>
      </c>
      <c r="AX12" s="145">
        <v>0</v>
      </c>
      <c r="AY12" s="145">
        <v>0</v>
      </c>
      <c r="AZ12" s="145">
        <v>0</v>
      </c>
      <c r="BA12" s="145">
        <v>0</v>
      </c>
      <c r="BB12" s="145">
        <v>0</v>
      </c>
      <c r="BC12" s="145">
        <v>2</v>
      </c>
      <c r="BD12" s="145">
        <v>1</v>
      </c>
      <c r="BE12" s="145">
        <v>0</v>
      </c>
      <c r="BF12" s="145">
        <v>0</v>
      </c>
      <c r="BG12" s="145">
        <v>0</v>
      </c>
      <c r="BH12" s="145">
        <v>0</v>
      </c>
      <c r="BI12" s="145">
        <v>0</v>
      </c>
      <c r="BJ12" s="145">
        <v>0</v>
      </c>
      <c r="BK12" s="145">
        <v>0</v>
      </c>
      <c r="BL12" s="145">
        <v>0</v>
      </c>
      <c r="BM12" s="145">
        <v>0</v>
      </c>
      <c r="BN12" s="145">
        <v>0</v>
      </c>
      <c r="BO12" s="145">
        <v>0</v>
      </c>
      <c r="BP12" s="145">
        <v>0</v>
      </c>
      <c r="BQ12" s="145">
        <v>0</v>
      </c>
      <c r="BR12" s="145">
        <v>0</v>
      </c>
      <c r="BS12" s="145">
        <v>3</v>
      </c>
      <c r="BT12" s="145">
        <v>2</v>
      </c>
      <c r="BU12" s="145">
        <v>1</v>
      </c>
      <c r="BV12" s="145">
        <v>0</v>
      </c>
      <c r="BW12" s="145">
        <v>0</v>
      </c>
      <c r="BX12" s="145">
        <v>3</v>
      </c>
      <c r="BY12" s="145">
        <v>0</v>
      </c>
      <c r="BZ12" s="145">
        <v>1</v>
      </c>
      <c r="CA12" s="145">
        <v>0</v>
      </c>
      <c r="CB12" s="145">
        <v>0</v>
      </c>
      <c r="CC12" s="145">
        <v>1</v>
      </c>
      <c r="CD12" s="145">
        <v>0</v>
      </c>
      <c r="CE12" s="145">
        <v>0</v>
      </c>
      <c r="CF12" s="145">
        <v>0</v>
      </c>
      <c r="CG12" s="145">
        <v>1</v>
      </c>
      <c r="CH12" s="145">
        <v>1</v>
      </c>
      <c r="CI12" s="145">
        <v>0</v>
      </c>
      <c r="CJ12" s="145">
        <v>0</v>
      </c>
      <c r="CK12" s="145">
        <v>2</v>
      </c>
      <c r="CL12" s="145">
        <v>0</v>
      </c>
      <c r="CM12" s="145">
        <v>1</v>
      </c>
      <c r="CN12" s="145">
        <v>0</v>
      </c>
      <c r="CO12" s="145">
        <v>0</v>
      </c>
      <c r="CP12" s="145">
        <v>2</v>
      </c>
      <c r="CQ12" s="145">
        <v>1</v>
      </c>
      <c r="CR12" s="145">
        <v>0</v>
      </c>
      <c r="CS12" s="145">
        <v>0</v>
      </c>
      <c r="CT12" s="145">
        <v>2</v>
      </c>
      <c r="CU12" s="145">
        <v>2</v>
      </c>
      <c r="CV12" s="145">
        <v>0</v>
      </c>
      <c r="CW12" s="145">
        <v>0</v>
      </c>
      <c r="CX12" s="145">
        <v>4</v>
      </c>
      <c r="CY12" s="145">
        <v>0</v>
      </c>
      <c r="CZ12" s="145">
        <v>0</v>
      </c>
      <c r="DA12" s="145">
        <v>0</v>
      </c>
      <c r="DB12" s="145">
        <v>0</v>
      </c>
      <c r="DC12" s="145">
        <v>2</v>
      </c>
      <c r="DD12" s="145">
        <v>1</v>
      </c>
      <c r="DE12" s="145">
        <v>0</v>
      </c>
      <c r="DF12" s="145">
        <v>0</v>
      </c>
      <c r="DG12" s="145">
        <v>2</v>
      </c>
      <c r="DH12" s="145">
        <v>1</v>
      </c>
      <c r="DI12" s="145">
        <v>0</v>
      </c>
      <c r="DJ12" s="145">
        <v>0</v>
      </c>
      <c r="DK12" s="145">
        <v>3</v>
      </c>
      <c r="DL12" s="145">
        <v>0</v>
      </c>
      <c r="DM12" s="145">
        <v>0</v>
      </c>
      <c r="DN12" s="145">
        <v>0</v>
      </c>
      <c r="DO12" s="145">
        <v>0</v>
      </c>
      <c r="DP12" s="145">
        <v>0</v>
      </c>
      <c r="DQ12" s="145">
        <v>0</v>
      </c>
      <c r="DR12" s="145">
        <v>0</v>
      </c>
      <c r="DS12" s="145">
        <v>0</v>
      </c>
      <c r="DT12" s="145">
        <v>0</v>
      </c>
      <c r="DU12" s="145">
        <v>0</v>
      </c>
      <c r="DV12" s="145">
        <v>0</v>
      </c>
      <c r="DW12" s="145">
        <v>0</v>
      </c>
      <c r="DX12" s="145">
        <v>0</v>
      </c>
      <c r="DY12" s="145">
        <v>0</v>
      </c>
      <c r="DZ12" s="145">
        <v>0</v>
      </c>
      <c r="EA12" s="145">
        <v>0</v>
      </c>
      <c r="EB12" s="145">
        <v>0</v>
      </c>
      <c r="EC12" s="145">
        <v>0</v>
      </c>
      <c r="ED12" s="145">
        <v>0</v>
      </c>
      <c r="EE12" s="145">
        <v>0</v>
      </c>
      <c r="EF12" s="145">
        <v>0</v>
      </c>
      <c r="EG12" s="145">
        <v>0</v>
      </c>
      <c r="EH12" s="145">
        <v>0</v>
      </c>
      <c r="EI12" s="145">
        <v>0</v>
      </c>
      <c r="EJ12" s="145">
        <v>0</v>
      </c>
      <c r="EK12" s="145">
        <v>0</v>
      </c>
      <c r="EL12" s="145">
        <v>1</v>
      </c>
      <c r="EM12" s="145">
        <v>3</v>
      </c>
      <c r="EN12" s="145">
        <v>4</v>
      </c>
      <c r="EO12" s="145">
        <v>1</v>
      </c>
      <c r="EP12" s="145">
        <v>3</v>
      </c>
      <c r="EQ12" s="145">
        <v>4</v>
      </c>
      <c r="ER12" s="145">
        <v>1</v>
      </c>
      <c r="ES12" s="145">
        <v>3</v>
      </c>
      <c r="ET12" s="145">
        <v>4</v>
      </c>
      <c r="EU12" s="145">
        <v>1</v>
      </c>
      <c r="EV12" s="145">
        <v>3</v>
      </c>
      <c r="EW12" s="145">
        <v>4</v>
      </c>
      <c r="EX12" s="145">
        <v>2</v>
      </c>
      <c r="EY12" s="145">
        <v>4</v>
      </c>
      <c r="EZ12" s="145">
        <v>6</v>
      </c>
      <c r="FA12" s="145">
        <v>2</v>
      </c>
      <c r="FB12" s="145">
        <v>4</v>
      </c>
      <c r="FC12" s="145">
        <v>6</v>
      </c>
      <c r="FD12" s="145">
        <v>4</v>
      </c>
      <c r="FE12" s="145">
        <v>4</v>
      </c>
      <c r="FF12" s="423">
        <f t="shared" si="0"/>
        <v>1</v>
      </c>
      <c r="FG12" s="423">
        <f t="shared" si="1"/>
        <v>1</v>
      </c>
      <c r="FH12" s="424">
        <v>100</v>
      </c>
    </row>
    <row r="13" spans="1:164" s="417" customFormat="1" ht="25.5" customHeight="1" x14ac:dyDescent="0.3">
      <c r="A13" s="416"/>
      <c r="B13" s="416" t="s">
        <v>1039</v>
      </c>
      <c r="C13" s="416"/>
      <c r="D13" s="398">
        <v>3</v>
      </c>
      <c r="E13" s="398">
        <v>2146</v>
      </c>
      <c r="F13" s="398">
        <v>2146</v>
      </c>
      <c r="G13" s="398">
        <v>748</v>
      </c>
      <c r="H13" s="398">
        <v>1398</v>
      </c>
      <c r="I13" s="398">
        <v>39</v>
      </c>
      <c r="J13" s="398">
        <v>13</v>
      </c>
      <c r="K13" s="398">
        <v>0</v>
      </c>
      <c r="L13" s="398">
        <v>0</v>
      </c>
      <c r="M13" s="398">
        <v>10</v>
      </c>
      <c r="N13" s="398">
        <v>24</v>
      </c>
      <c r="O13" s="398">
        <v>0</v>
      </c>
      <c r="P13" s="398">
        <v>0</v>
      </c>
      <c r="Q13" s="398">
        <v>3</v>
      </c>
      <c r="R13" s="398">
        <v>6</v>
      </c>
      <c r="S13" s="398">
        <v>0</v>
      </c>
      <c r="T13" s="398">
        <v>0</v>
      </c>
      <c r="U13" s="398">
        <v>1</v>
      </c>
      <c r="V13" s="398">
        <v>2</v>
      </c>
      <c r="W13" s="398">
        <v>0</v>
      </c>
      <c r="X13" s="398">
        <v>0</v>
      </c>
      <c r="Y13" s="398">
        <v>0</v>
      </c>
      <c r="Z13" s="398">
        <v>0</v>
      </c>
      <c r="AA13" s="398">
        <v>0</v>
      </c>
      <c r="AB13" s="398">
        <v>0</v>
      </c>
      <c r="AC13" s="398">
        <v>2</v>
      </c>
      <c r="AD13" s="398">
        <v>14</v>
      </c>
      <c r="AE13" s="398">
        <v>0</v>
      </c>
      <c r="AF13" s="398">
        <v>0</v>
      </c>
      <c r="AG13" s="398">
        <v>0</v>
      </c>
      <c r="AH13" s="398">
        <v>0</v>
      </c>
      <c r="AI13" s="398">
        <v>0</v>
      </c>
      <c r="AJ13" s="398">
        <v>0</v>
      </c>
      <c r="AK13" s="398">
        <v>114</v>
      </c>
      <c r="AL13" s="398">
        <v>51</v>
      </c>
      <c r="AM13" s="398">
        <v>58</v>
      </c>
      <c r="AN13" s="398">
        <v>0</v>
      </c>
      <c r="AO13" s="398">
        <v>0</v>
      </c>
      <c r="AP13" s="398">
        <v>109</v>
      </c>
      <c r="AQ13" s="398">
        <v>3</v>
      </c>
      <c r="AR13" s="398">
        <v>10</v>
      </c>
      <c r="AS13" s="398">
        <v>0</v>
      </c>
      <c r="AT13" s="398">
        <v>0</v>
      </c>
      <c r="AU13" s="398">
        <v>91</v>
      </c>
      <c r="AV13" s="398">
        <v>72</v>
      </c>
      <c r="AW13" s="398">
        <v>0</v>
      </c>
      <c r="AX13" s="398">
        <v>0</v>
      </c>
      <c r="AY13" s="398">
        <v>85</v>
      </c>
      <c r="AZ13" s="398">
        <v>78</v>
      </c>
      <c r="BA13" s="398">
        <v>0</v>
      </c>
      <c r="BB13" s="398">
        <v>0</v>
      </c>
      <c r="BC13" s="398">
        <v>10</v>
      </c>
      <c r="BD13" s="398">
        <v>6</v>
      </c>
      <c r="BE13" s="398">
        <v>0</v>
      </c>
      <c r="BF13" s="398">
        <v>0</v>
      </c>
      <c r="BG13" s="398">
        <v>1</v>
      </c>
      <c r="BH13" s="398">
        <v>0</v>
      </c>
      <c r="BI13" s="398">
        <v>0</v>
      </c>
      <c r="BJ13" s="398">
        <v>0</v>
      </c>
      <c r="BK13" s="398">
        <v>6</v>
      </c>
      <c r="BL13" s="398">
        <v>23</v>
      </c>
      <c r="BM13" s="398">
        <v>0</v>
      </c>
      <c r="BN13" s="398">
        <v>0</v>
      </c>
      <c r="BO13" s="398">
        <v>0</v>
      </c>
      <c r="BP13" s="398">
        <v>0</v>
      </c>
      <c r="BQ13" s="398">
        <v>0</v>
      </c>
      <c r="BR13" s="398">
        <v>0</v>
      </c>
      <c r="BS13" s="398">
        <v>385</v>
      </c>
      <c r="BT13" s="398">
        <v>189</v>
      </c>
      <c r="BU13" s="398">
        <v>176</v>
      </c>
      <c r="BV13" s="398">
        <v>0</v>
      </c>
      <c r="BW13" s="398">
        <v>0</v>
      </c>
      <c r="BX13" s="398">
        <v>365</v>
      </c>
      <c r="BY13" s="398">
        <v>21</v>
      </c>
      <c r="BZ13" s="398">
        <v>21</v>
      </c>
      <c r="CA13" s="398">
        <v>0</v>
      </c>
      <c r="CB13" s="398">
        <v>0</v>
      </c>
      <c r="CC13" s="398">
        <v>59</v>
      </c>
      <c r="CD13" s="398">
        <v>36</v>
      </c>
      <c r="CE13" s="398">
        <v>0</v>
      </c>
      <c r="CF13" s="398">
        <v>0</v>
      </c>
      <c r="CG13" s="398">
        <v>80</v>
      </c>
      <c r="CH13" s="398">
        <v>57</v>
      </c>
      <c r="CI13" s="398">
        <v>0</v>
      </c>
      <c r="CJ13" s="398">
        <v>0</v>
      </c>
      <c r="CK13" s="398">
        <v>137</v>
      </c>
      <c r="CL13" s="398">
        <v>384</v>
      </c>
      <c r="CM13" s="398">
        <v>48</v>
      </c>
      <c r="CN13" s="398">
        <v>53</v>
      </c>
      <c r="CO13" s="398">
        <v>0</v>
      </c>
      <c r="CP13" s="398">
        <v>0</v>
      </c>
      <c r="CQ13" s="398">
        <v>145</v>
      </c>
      <c r="CR13" s="398">
        <v>138</v>
      </c>
      <c r="CS13" s="398">
        <v>0</v>
      </c>
      <c r="CT13" s="398">
        <v>0</v>
      </c>
      <c r="CU13" s="398">
        <v>193</v>
      </c>
      <c r="CV13" s="398">
        <v>191</v>
      </c>
      <c r="CW13" s="398">
        <v>421</v>
      </c>
      <c r="CX13" s="398">
        <v>0</v>
      </c>
      <c r="CY13" s="398">
        <v>3</v>
      </c>
      <c r="CZ13" s="398">
        <v>8</v>
      </c>
      <c r="DA13" s="398">
        <v>0</v>
      </c>
      <c r="DB13" s="398">
        <v>0</v>
      </c>
      <c r="DC13" s="398">
        <v>9</v>
      </c>
      <c r="DD13" s="398">
        <v>24</v>
      </c>
      <c r="DE13" s="398">
        <v>0</v>
      </c>
      <c r="DF13" s="398">
        <v>0</v>
      </c>
      <c r="DG13" s="398">
        <v>12</v>
      </c>
      <c r="DH13" s="398">
        <v>32</v>
      </c>
      <c r="DI13" s="398">
        <v>0</v>
      </c>
      <c r="DJ13" s="398">
        <v>0</v>
      </c>
      <c r="DK13" s="398">
        <v>44</v>
      </c>
      <c r="DL13" s="398">
        <v>6</v>
      </c>
      <c r="DM13" s="398">
        <v>2</v>
      </c>
      <c r="DN13" s="398">
        <v>0</v>
      </c>
      <c r="DO13" s="398">
        <v>0</v>
      </c>
      <c r="DP13" s="398">
        <v>22</v>
      </c>
      <c r="DQ13" s="398">
        <v>25</v>
      </c>
      <c r="DR13" s="398">
        <v>0</v>
      </c>
      <c r="DS13" s="398">
        <v>0</v>
      </c>
      <c r="DT13" s="398">
        <v>28</v>
      </c>
      <c r="DU13" s="398">
        <v>27</v>
      </c>
      <c r="DV13" s="398">
        <v>0</v>
      </c>
      <c r="DW13" s="398">
        <v>0</v>
      </c>
      <c r="DX13" s="398">
        <v>55</v>
      </c>
      <c r="DY13" s="398">
        <v>0</v>
      </c>
      <c r="DZ13" s="398">
        <v>0</v>
      </c>
      <c r="EA13" s="398">
        <v>0</v>
      </c>
      <c r="EB13" s="398">
        <v>0</v>
      </c>
      <c r="EC13" s="398">
        <v>5</v>
      </c>
      <c r="ED13" s="398">
        <v>2</v>
      </c>
      <c r="EE13" s="398">
        <v>0</v>
      </c>
      <c r="EF13" s="398">
        <v>0</v>
      </c>
      <c r="EG13" s="398">
        <v>5</v>
      </c>
      <c r="EH13" s="398">
        <v>2</v>
      </c>
      <c r="EI13" s="398">
        <v>0</v>
      </c>
      <c r="EJ13" s="398">
        <v>0</v>
      </c>
      <c r="EK13" s="398">
        <v>7</v>
      </c>
      <c r="EL13" s="398">
        <v>84</v>
      </c>
      <c r="EM13" s="398">
        <v>345</v>
      </c>
      <c r="EN13" s="398">
        <v>429</v>
      </c>
      <c r="EO13" s="398">
        <v>78</v>
      </c>
      <c r="EP13" s="398">
        <v>321</v>
      </c>
      <c r="EQ13" s="398">
        <v>399</v>
      </c>
      <c r="ER13" s="398">
        <v>84</v>
      </c>
      <c r="ES13" s="398">
        <v>337</v>
      </c>
      <c r="ET13" s="398">
        <v>421</v>
      </c>
      <c r="EU13" s="398">
        <v>77</v>
      </c>
      <c r="EV13" s="398">
        <v>274</v>
      </c>
      <c r="EW13" s="398">
        <v>351</v>
      </c>
      <c r="EX13" s="398">
        <v>82.5</v>
      </c>
      <c r="EY13" s="398">
        <v>28</v>
      </c>
      <c r="EZ13" s="398">
        <v>110.5</v>
      </c>
      <c r="FA13" s="398">
        <v>80.5</v>
      </c>
      <c r="FB13" s="398">
        <v>24.5</v>
      </c>
      <c r="FC13" s="398">
        <v>105</v>
      </c>
      <c r="FD13" s="398">
        <v>499</v>
      </c>
      <c r="FE13" s="398">
        <v>474</v>
      </c>
      <c r="FF13" s="397">
        <f t="shared" ref="FF13" si="2">SUM(EQ13/EN13)</f>
        <v>0.93006993006993011</v>
      </c>
      <c r="FG13" s="397">
        <f t="shared" ref="FG13" si="3">SUM(FE13/FD13)</f>
        <v>0.94989979959919835</v>
      </c>
      <c r="FH13" s="398">
        <v>76.95</v>
      </c>
    </row>
    <row r="14" spans="1:164" ht="24" customHeight="1" x14ac:dyDescent="0.25">
      <c r="A14" s="47" t="s">
        <v>959</v>
      </c>
      <c r="B14" s="415" t="s">
        <v>960</v>
      </c>
      <c r="C14" s="47" t="s">
        <v>38</v>
      </c>
      <c r="D14" s="145">
        <v>1</v>
      </c>
      <c r="E14" s="145">
        <v>339</v>
      </c>
      <c r="F14" s="145">
        <v>339</v>
      </c>
      <c r="G14" s="145">
        <v>166</v>
      </c>
      <c r="H14" s="145">
        <v>173</v>
      </c>
      <c r="I14" s="145">
        <v>0</v>
      </c>
      <c r="J14" s="145">
        <v>0</v>
      </c>
      <c r="K14" s="145">
        <v>0</v>
      </c>
      <c r="L14" s="145">
        <v>0</v>
      </c>
      <c r="M14" s="145">
        <v>2</v>
      </c>
      <c r="N14" s="145">
        <v>2</v>
      </c>
      <c r="O14" s="145">
        <v>0</v>
      </c>
      <c r="P14" s="145">
        <v>0</v>
      </c>
      <c r="Q14" s="145">
        <v>40</v>
      </c>
      <c r="R14" s="145">
        <v>20</v>
      </c>
      <c r="S14" s="145">
        <v>0</v>
      </c>
      <c r="T14" s="145">
        <v>0</v>
      </c>
      <c r="U14" s="145">
        <v>11</v>
      </c>
      <c r="V14" s="145">
        <v>7</v>
      </c>
      <c r="W14" s="145">
        <v>0</v>
      </c>
      <c r="X14" s="145">
        <v>0</v>
      </c>
      <c r="Y14" s="145">
        <v>6</v>
      </c>
      <c r="Z14" s="145">
        <v>8</v>
      </c>
      <c r="AA14" s="145">
        <v>0</v>
      </c>
      <c r="AB14" s="145">
        <v>0</v>
      </c>
      <c r="AC14" s="145">
        <v>2</v>
      </c>
      <c r="AD14" s="145">
        <v>0</v>
      </c>
      <c r="AE14" s="145">
        <v>0</v>
      </c>
      <c r="AF14" s="145">
        <v>0</v>
      </c>
      <c r="AG14" s="145">
        <v>0</v>
      </c>
      <c r="AH14" s="145">
        <v>0</v>
      </c>
      <c r="AI14" s="145">
        <v>0</v>
      </c>
      <c r="AJ14" s="145">
        <v>0</v>
      </c>
      <c r="AK14" s="145">
        <v>98</v>
      </c>
      <c r="AL14" s="145">
        <v>59</v>
      </c>
      <c r="AM14" s="145">
        <v>30</v>
      </c>
      <c r="AN14" s="145">
        <v>0</v>
      </c>
      <c r="AO14" s="145">
        <v>0</v>
      </c>
      <c r="AP14" s="145">
        <v>89</v>
      </c>
      <c r="AQ14" s="145">
        <v>0</v>
      </c>
      <c r="AR14" s="145">
        <v>0</v>
      </c>
      <c r="AS14" s="145">
        <v>0</v>
      </c>
      <c r="AT14" s="145">
        <v>0</v>
      </c>
      <c r="AU14" s="145">
        <v>0</v>
      </c>
      <c r="AV14" s="145">
        <v>0</v>
      </c>
      <c r="AW14" s="145">
        <v>0</v>
      </c>
      <c r="AX14" s="145">
        <v>0</v>
      </c>
      <c r="AY14" s="145">
        <v>33</v>
      </c>
      <c r="AZ14" s="145">
        <v>25</v>
      </c>
      <c r="BA14" s="145">
        <v>0</v>
      </c>
      <c r="BB14" s="145">
        <v>0</v>
      </c>
      <c r="BC14" s="145">
        <v>21</v>
      </c>
      <c r="BD14" s="145">
        <v>13</v>
      </c>
      <c r="BE14" s="145">
        <v>0</v>
      </c>
      <c r="BF14" s="145">
        <v>0</v>
      </c>
      <c r="BG14" s="145">
        <v>6</v>
      </c>
      <c r="BH14" s="145">
        <v>4</v>
      </c>
      <c r="BI14" s="145">
        <v>0</v>
      </c>
      <c r="BJ14" s="145">
        <v>0</v>
      </c>
      <c r="BK14" s="145">
        <v>3</v>
      </c>
      <c r="BL14" s="145">
        <v>3</v>
      </c>
      <c r="BM14" s="145">
        <v>0</v>
      </c>
      <c r="BN14" s="145">
        <v>0</v>
      </c>
      <c r="BO14" s="145">
        <v>0</v>
      </c>
      <c r="BP14" s="145">
        <v>0</v>
      </c>
      <c r="BQ14" s="145">
        <v>0</v>
      </c>
      <c r="BR14" s="145">
        <v>0</v>
      </c>
      <c r="BS14" s="145">
        <v>108</v>
      </c>
      <c r="BT14" s="145">
        <v>59</v>
      </c>
      <c r="BU14" s="145">
        <v>42</v>
      </c>
      <c r="BV14" s="145">
        <v>0</v>
      </c>
      <c r="BW14" s="145">
        <v>0</v>
      </c>
      <c r="BX14" s="145">
        <v>101</v>
      </c>
      <c r="BY14" s="145">
        <v>21</v>
      </c>
      <c r="BZ14" s="145">
        <v>14</v>
      </c>
      <c r="CA14" s="145">
        <v>0</v>
      </c>
      <c r="CB14" s="145">
        <v>0</v>
      </c>
      <c r="CC14" s="145">
        <v>29</v>
      </c>
      <c r="CD14" s="145">
        <v>13</v>
      </c>
      <c r="CE14" s="145">
        <v>0</v>
      </c>
      <c r="CF14" s="145">
        <v>0</v>
      </c>
      <c r="CG14" s="145">
        <v>50</v>
      </c>
      <c r="CH14" s="145">
        <v>27</v>
      </c>
      <c r="CI14" s="145">
        <v>0</v>
      </c>
      <c r="CJ14" s="145">
        <v>0</v>
      </c>
      <c r="CK14" s="145">
        <v>77</v>
      </c>
      <c r="CL14" s="145">
        <v>61</v>
      </c>
      <c r="CM14" s="145">
        <v>37</v>
      </c>
      <c r="CN14" s="145">
        <v>0</v>
      </c>
      <c r="CO14" s="145">
        <v>0</v>
      </c>
      <c r="CP14" s="145">
        <v>62</v>
      </c>
      <c r="CQ14" s="145">
        <v>46</v>
      </c>
      <c r="CR14" s="145">
        <v>0</v>
      </c>
      <c r="CS14" s="145">
        <v>0</v>
      </c>
      <c r="CT14" s="145">
        <v>123</v>
      </c>
      <c r="CU14" s="145">
        <v>83</v>
      </c>
      <c r="CV14" s="145">
        <v>0</v>
      </c>
      <c r="CW14" s="145">
        <v>0</v>
      </c>
      <c r="CX14" s="145">
        <v>206</v>
      </c>
      <c r="CY14" s="145">
        <v>10</v>
      </c>
      <c r="CZ14" s="145">
        <v>10</v>
      </c>
      <c r="DA14" s="145">
        <v>0</v>
      </c>
      <c r="DB14" s="145">
        <v>0</v>
      </c>
      <c r="DC14" s="145">
        <v>15</v>
      </c>
      <c r="DD14" s="145">
        <v>4</v>
      </c>
      <c r="DE14" s="145">
        <v>0</v>
      </c>
      <c r="DF14" s="145">
        <v>0</v>
      </c>
      <c r="DG14" s="145">
        <v>25</v>
      </c>
      <c r="DH14" s="145">
        <v>14</v>
      </c>
      <c r="DI14" s="145">
        <v>0</v>
      </c>
      <c r="DJ14" s="145">
        <v>0</v>
      </c>
      <c r="DK14" s="145">
        <v>39</v>
      </c>
      <c r="DL14" s="145">
        <v>1</v>
      </c>
      <c r="DM14" s="145">
        <v>5</v>
      </c>
      <c r="DN14" s="145">
        <v>0</v>
      </c>
      <c r="DO14" s="145">
        <v>0</v>
      </c>
      <c r="DP14" s="145">
        <v>4</v>
      </c>
      <c r="DQ14" s="145">
        <v>7</v>
      </c>
      <c r="DR14" s="145">
        <v>0</v>
      </c>
      <c r="DS14" s="145">
        <v>0</v>
      </c>
      <c r="DT14" s="145">
        <v>5</v>
      </c>
      <c r="DU14" s="145">
        <v>12</v>
      </c>
      <c r="DV14" s="145">
        <v>0</v>
      </c>
      <c r="DW14" s="145">
        <v>0</v>
      </c>
      <c r="DX14" s="145">
        <v>17</v>
      </c>
      <c r="DY14" s="145">
        <v>0</v>
      </c>
      <c r="DZ14" s="145">
        <v>0</v>
      </c>
      <c r="EA14" s="145">
        <v>0</v>
      </c>
      <c r="EB14" s="145">
        <v>0</v>
      </c>
      <c r="EC14" s="145">
        <v>0</v>
      </c>
      <c r="ED14" s="145">
        <v>0</v>
      </c>
      <c r="EE14" s="145">
        <v>0</v>
      </c>
      <c r="EF14" s="145">
        <v>0</v>
      </c>
      <c r="EG14" s="145">
        <v>0</v>
      </c>
      <c r="EH14" s="145">
        <v>0</v>
      </c>
      <c r="EI14" s="145">
        <v>0</v>
      </c>
      <c r="EJ14" s="145">
        <v>0</v>
      </c>
      <c r="EK14" s="145">
        <v>0</v>
      </c>
      <c r="EL14" s="145">
        <v>89</v>
      </c>
      <c r="EM14" s="145">
        <v>101</v>
      </c>
      <c r="EN14" s="145">
        <v>190</v>
      </c>
      <c r="EO14" s="145">
        <v>77</v>
      </c>
      <c r="EP14" s="145">
        <v>86</v>
      </c>
      <c r="EQ14" s="145">
        <v>163</v>
      </c>
      <c r="ER14" s="145">
        <v>89</v>
      </c>
      <c r="ES14" s="145">
        <v>101</v>
      </c>
      <c r="ET14" s="145">
        <v>190</v>
      </c>
      <c r="EU14" s="145">
        <v>77</v>
      </c>
      <c r="EV14" s="145">
        <v>86</v>
      </c>
      <c r="EW14" s="145">
        <v>163</v>
      </c>
      <c r="EX14" s="145">
        <v>404.5</v>
      </c>
      <c r="EY14" s="145">
        <v>459</v>
      </c>
      <c r="EZ14" s="145">
        <v>864</v>
      </c>
      <c r="FA14" s="145">
        <v>368</v>
      </c>
      <c r="FB14" s="145">
        <v>425</v>
      </c>
      <c r="FC14" s="145">
        <v>793</v>
      </c>
      <c r="FD14" s="145">
        <v>206</v>
      </c>
      <c r="FE14" s="145">
        <v>190</v>
      </c>
      <c r="FF14" s="423">
        <f t="shared" si="0"/>
        <v>0.85789473684210527</v>
      </c>
      <c r="FG14" s="423">
        <f t="shared" si="1"/>
        <v>0.92233009708737868</v>
      </c>
      <c r="FH14" s="424">
        <v>100</v>
      </c>
    </row>
    <row r="15" spans="1:164" ht="36" customHeight="1" x14ac:dyDescent="0.25">
      <c r="A15" s="47" t="s">
        <v>961</v>
      </c>
      <c r="B15" s="415" t="s">
        <v>962</v>
      </c>
      <c r="C15" s="47" t="s">
        <v>38</v>
      </c>
      <c r="D15" s="145">
        <v>1</v>
      </c>
      <c r="E15" s="145">
        <v>31</v>
      </c>
      <c r="F15" s="145">
        <v>31</v>
      </c>
      <c r="G15" s="145">
        <v>16</v>
      </c>
      <c r="H15" s="145">
        <v>15</v>
      </c>
      <c r="I15" s="145">
        <v>0</v>
      </c>
      <c r="J15" s="145">
        <v>0</v>
      </c>
      <c r="K15" s="145">
        <v>0</v>
      </c>
      <c r="L15" s="145">
        <v>0</v>
      </c>
      <c r="M15" s="145">
        <v>0</v>
      </c>
      <c r="N15" s="145">
        <v>0</v>
      </c>
      <c r="O15" s="145">
        <v>0</v>
      </c>
      <c r="P15" s="145">
        <v>0</v>
      </c>
      <c r="Q15" s="145">
        <v>0</v>
      </c>
      <c r="R15" s="145">
        <v>0</v>
      </c>
      <c r="S15" s="145">
        <v>0</v>
      </c>
      <c r="T15" s="145">
        <v>0</v>
      </c>
      <c r="U15" s="145">
        <v>0</v>
      </c>
      <c r="V15" s="145">
        <v>0</v>
      </c>
      <c r="W15" s="145">
        <v>0</v>
      </c>
      <c r="X15" s="145">
        <v>0</v>
      </c>
      <c r="Y15" s="145">
        <v>0</v>
      </c>
      <c r="Z15" s="145">
        <v>0</v>
      </c>
      <c r="AA15" s="145">
        <v>0</v>
      </c>
      <c r="AB15" s="145">
        <v>0</v>
      </c>
      <c r="AC15" s="145">
        <v>0</v>
      </c>
      <c r="AD15" s="145">
        <v>0</v>
      </c>
      <c r="AE15" s="145">
        <v>0</v>
      </c>
      <c r="AF15" s="145">
        <v>0</v>
      </c>
      <c r="AG15" s="145">
        <v>0</v>
      </c>
      <c r="AH15" s="145">
        <v>0</v>
      </c>
      <c r="AI15" s="145">
        <v>0</v>
      </c>
      <c r="AJ15" s="145">
        <v>0</v>
      </c>
      <c r="AK15" s="145">
        <v>0</v>
      </c>
      <c r="AL15" s="145">
        <v>0</v>
      </c>
      <c r="AM15" s="145">
        <v>0</v>
      </c>
      <c r="AN15" s="145">
        <v>0</v>
      </c>
      <c r="AO15" s="145">
        <v>0</v>
      </c>
      <c r="AP15" s="145">
        <v>0</v>
      </c>
      <c r="AQ15" s="145">
        <v>0</v>
      </c>
      <c r="AR15" s="145">
        <v>0</v>
      </c>
      <c r="AS15" s="145">
        <v>0</v>
      </c>
      <c r="AT15" s="145">
        <v>0</v>
      </c>
      <c r="AU15" s="145">
        <v>7</v>
      </c>
      <c r="AV15" s="145">
        <v>1</v>
      </c>
      <c r="AW15" s="145">
        <v>0</v>
      </c>
      <c r="AX15" s="145">
        <v>0</v>
      </c>
      <c r="AY15" s="145">
        <v>2</v>
      </c>
      <c r="AZ15" s="145">
        <v>0</v>
      </c>
      <c r="BA15" s="145">
        <v>0</v>
      </c>
      <c r="BB15" s="145">
        <v>0</v>
      </c>
      <c r="BC15" s="145">
        <v>0</v>
      </c>
      <c r="BD15" s="145">
        <v>0</v>
      </c>
      <c r="BE15" s="145">
        <v>0</v>
      </c>
      <c r="BF15" s="145">
        <v>0</v>
      </c>
      <c r="BG15" s="145">
        <v>0</v>
      </c>
      <c r="BH15" s="145">
        <v>0</v>
      </c>
      <c r="BI15" s="145">
        <v>0</v>
      </c>
      <c r="BJ15" s="145">
        <v>0</v>
      </c>
      <c r="BK15" s="145">
        <v>0</v>
      </c>
      <c r="BL15" s="145">
        <v>0</v>
      </c>
      <c r="BM15" s="145">
        <v>0</v>
      </c>
      <c r="BN15" s="145">
        <v>0</v>
      </c>
      <c r="BO15" s="145">
        <v>0</v>
      </c>
      <c r="BP15" s="145">
        <v>0</v>
      </c>
      <c r="BQ15" s="145">
        <v>0</v>
      </c>
      <c r="BR15" s="145">
        <v>0</v>
      </c>
      <c r="BS15" s="145">
        <v>10</v>
      </c>
      <c r="BT15" s="145">
        <v>7</v>
      </c>
      <c r="BU15" s="145">
        <v>1</v>
      </c>
      <c r="BV15" s="145">
        <v>0</v>
      </c>
      <c r="BW15" s="145">
        <v>0</v>
      </c>
      <c r="BX15" s="145">
        <v>8</v>
      </c>
      <c r="BY15" s="145">
        <v>0</v>
      </c>
      <c r="BZ15" s="145">
        <v>0</v>
      </c>
      <c r="CA15" s="145">
        <v>0</v>
      </c>
      <c r="CB15" s="145">
        <v>0</v>
      </c>
      <c r="CC15" s="145">
        <v>7</v>
      </c>
      <c r="CD15" s="145">
        <v>1</v>
      </c>
      <c r="CE15" s="145">
        <v>0</v>
      </c>
      <c r="CF15" s="145">
        <v>0</v>
      </c>
      <c r="CG15" s="145">
        <v>7</v>
      </c>
      <c r="CH15" s="145">
        <v>1</v>
      </c>
      <c r="CI15" s="145">
        <v>0</v>
      </c>
      <c r="CJ15" s="145">
        <v>0</v>
      </c>
      <c r="CK15" s="145">
        <v>8</v>
      </c>
      <c r="CL15" s="145">
        <v>0</v>
      </c>
      <c r="CM15" s="145">
        <v>0</v>
      </c>
      <c r="CN15" s="145">
        <v>0</v>
      </c>
      <c r="CO15" s="145">
        <v>0</v>
      </c>
      <c r="CP15" s="145">
        <v>9</v>
      </c>
      <c r="CQ15" s="145">
        <v>1</v>
      </c>
      <c r="CR15" s="145">
        <v>0</v>
      </c>
      <c r="CS15" s="145">
        <v>0</v>
      </c>
      <c r="CT15" s="145">
        <v>9</v>
      </c>
      <c r="CU15" s="145">
        <v>1</v>
      </c>
      <c r="CV15" s="145">
        <v>0</v>
      </c>
      <c r="CW15" s="145">
        <v>0</v>
      </c>
      <c r="CX15" s="145">
        <v>10</v>
      </c>
      <c r="CY15" s="145">
        <v>0</v>
      </c>
      <c r="CZ15" s="145">
        <v>0</v>
      </c>
      <c r="DA15" s="145">
        <v>0</v>
      </c>
      <c r="DB15" s="145">
        <v>0</v>
      </c>
      <c r="DC15" s="145">
        <v>0</v>
      </c>
      <c r="DD15" s="145">
        <v>0</v>
      </c>
      <c r="DE15" s="145">
        <v>0</v>
      </c>
      <c r="DF15" s="145">
        <v>0</v>
      </c>
      <c r="DG15" s="145">
        <v>0</v>
      </c>
      <c r="DH15" s="145">
        <v>0</v>
      </c>
      <c r="DI15" s="145">
        <v>0</v>
      </c>
      <c r="DJ15" s="145">
        <v>0</v>
      </c>
      <c r="DK15" s="145">
        <v>0</v>
      </c>
      <c r="DL15" s="145">
        <v>0</v>
      </c>
      <c r="DM15" s="145">
        <v>0</v>
      </c>
      <c r="DN15" s="145">
        <v>0</v>
      </c>
      <c r="DO15" s="145">
        <v>0</v>
      </c>
      <c r="DP15" s="145">
        <v>4</v>
      </c>
      <c r="DQ15" s="145">
        <v>0</v>
      </c>
      <c r="DR15" s="145">
        <v>0</v>
      </c>
      <c r="DS15" s="145">
        <v>0</v>
      </c>
      <c r="DT15" s="145">
        <v>4</v>
      </c>
      <c r="DU15" s="145">
        <v>0</v>
      </c>
      <c r="DV15" s="145">
        <v>0</v>
      </c>
      <c r="DW15" s="145">
        <v>0</v>
      </c>
      <c r="DX15" s="145">
        <v>4</v>
      </c>
      <c r="DY15" s="145">
        <v>0</v>
      </c>
      <c r="DZ15" s="145">
        <v>0</v>
      </c>
      <c r="EA15" s="145">
        <v>0</v>
      </c>
      <c r="EB15" s="145">
        <v>0</v>
      </c>
      <c r="EC15" s="145">
        <v>0</v>
      </c>
      <c r="ED15" s="145">
        <v>0</v>
      </c>
      <c r="EE15" s="145">
        <v>0</v>
      </c>
      <c r="EF15" s="145">
        <v>0</v>
      </c>
      <c r="EG15" s="145">
        <v>0</v>
      </c>
      <c r="EH15" s="145">
        <v>0</v>
      </c>
      <c r="EI15" s="145">
        <v>0</v>
      </c>
      <c r="EJ15" s="145">
        <v>0</v>
      </c>
      <c r="EK15" s="145">
        <v>0</v>
      </c>
      <c r="EL15" s="145">
        <v>0</v>
      </c>
      <c r="EM15" s="145">
        <v>8</v>
      </c>
      <c r="EN15" s="145">
        <v>8</v>
      </c>
      <c r="EO15" s="145">
        <v>0</v>
      </c>
      <c r="EP15" s="145">
        <v>8</v>
      </c>
      <c r="EQ15" s="145">
        <v>8</v>
      </c>
      <c r="ER15" s="145">
        <v>0</v>
      </c>
      <c r="ES15" s="145">
        <v>8</v>
      </c>
      <c r="ET15" s="145">
        <v>8</v>
      </c>
      <c r="EU15" s="145">
        <v>0</v>
      </c>
      <c r="EV15" s="145">
        <v>8</v>
      </c>
      <c r="EW15" s="145">
        <v>8</v>
      </c>
      <c r="EX15" s="145">
        <v>0</v>
      </c>
      <c r="EY15" s="145">
        <v>0</v>
      </c>
      <c r="EZ15" s="145">
        <v>0</v>
      </c>
      <c r="FA15" s="145">
        <v>0</v>
      </c>
      <c r="FB15" s="145">
        <v>0</v>
      </c>
      <c r="FC15" s="145">
        <v>0</v>
      </c>
      <c r="FD15" s="145">
        <v>10</v>
      </c>
      <c r="FE15" s="145">
        <v>8</v>
      </c>
      <c r="FF15" s="423">
        <f t="shared" si="0"/>
        <v>1</v>
      </c>
      <c r="FG15" s="423">
        <f t="shared" si="1"/>
        <v>0.8</v>
      </c>
      <c r="FH15" s="424">
        <v>100</v>
      </c>
    </row>
    <row r="16" spans="1:164" ht="46.5" customHeight="1" x14ac:dyDescent="0.25">
      <c r="A16" s="47" t="s">
        <v>967</v>
      </c>
      <c r="B16" s="415" t="s">
        <v>968</v>
      </c>
      <c r="C16" s="47" t="s">
        <v>38</v>
      </c>
      <c r="D16" s="145">
        <v>0</v>
      </c>
      <c r="E16" s="145">
        <v>191</v>
      </c>
      <c r="F16" s="145">
        <v>191</v>
      </c>
      <c r="G16" s="145">
        <v>49</v>
      </c>
      <c r="H16" s="145">
        <v>142</v>
      </c>
      <c r="I16" s="145">
        <v>0</v>
      </c>
      <c r="J16" s="145">
        <v>0</v>
      </c>
      <c r="K16" s="145">
        <v>0</v>
      </c>
      <c r="L16" s="145">
        <v>0</v>
      </c>
      <c r="M16" s="145">
        <v>0</v>
      </c>
      <c r="N16" s="145">
        <v>0</v>
      </c>
      <c r="O16" s="145">
        <v>0</v>
      </c>
      <c r="P16" s="145">
        <v>0</v>
      </c>
      <c r="Q16" s="145">
        <v>0</v>
      </c>
      <c r="R16" s="145">
        <v>0</v>
      </c>
      <c r="S16" s="145">
        <v>0</v>
      </c>
      <c r="T16" s="145">
        <v>0</v>
      </c>
      <c r="U16" s="145">
        <v>0</v>
      </c>
      <c r="V16" s="145">
        <v>0</v>
      </c>
      <c r="W16" s="145">
        <v>0</v>
      </c>
      <c r="X16" s="145">
        <v>0</v>
      </c>
      <c r="Y16" s="145">
        <v>0</v>
      </c>
      <c r="Z16" s="145">
        <v>0</v>
      </c>
      <c r="AA16" s="145">
        <v>0</v>
      </c>
      <c r="AB16" s="145">
        <v>0</v>
      </c>
      <c r="AC16" s="145">
        <v>0</v>
      </c>
      <c r="AD16" s="145">
        <v>0</v>
      </c>
      <c r="AE16" s="145">
        <v>0</v>
      </c>
      <c r="AF16" s="145">
        <v>0</v>
      </c>
      <c r="AG16" s="145">
        <v>0</v>
      </c>
      <c r="AH16" s="145">
        <v>0</v>
      </c>
      <c r="AI16" s="145">
        <v>0</v>
      </c>
      <c r="AJ16" s="145">
        <v>0</v>
      </c>
      <c r="AK16" s="145">
        <v>0</v>
      </c>
      <c r="AL16" s="145">
        <v>0</v>
      </c>
      <c r="AM16" s="145">
        <v>0</v>
      </c>
      <c r="AN16" s="145">
        <v>0</v>
      </c>
      <c r="AO16" s="145">
        <v>0</v>
      </c>
      <c r="AP16" s="145">
        <v>0</v>
      </c>
      <c r="AQ16" s="145">
        <v>2</v>
      </c>
      <c r="AR16" s="145">
        <v>4</v>
      </c>
      <c r="AS16" s="145">
        <v>0</v>
      </c>
      <c r="AT16" s="145">
        <v>0</v>
      </c>
      <c r="AU16" s="145">
        <v>1</v>
      </c>
      <c r="AV16" s="145">
        <v>10</v>
      </c>
      <c r="AW16" s="145">
        <v>0</v>
      </c>
      <c r="AX16" s="145">
        <v>0</v>
      </c>
      <c r="AY16" s="145">
        <v>2</v>
      </c>
      <c r="AZ16" s="145">
        <v>3</v>
      </c>
      <c r="BA16" s="145">
        <v>0</v>
      </c>
      <c r="BB16" s="145">
        <v>0</v>
      </c>
      <c r="BC16" s="145">
        <v>0</v>
      </c>
      <c r="BD16" s="145">
        <v>5</v>
      </c>
      <c r="BE16" s="145">
        <v>0</v>
      </c>
      <c r="BF16" s="145">
        <v>0</v>
      </c>
      <c r="BG16" s="145">
        <v>0</v>
      </c>
      <c r="BH16" s="145">
        <v>2</v>
      </c>
      <c r="BI16" s="145">
        <v>0</v>
      </c>
      <c r="BJ16" s="145">
        <v>0</v>
      </c>
      <c r="BK16" s="145">
        <v>0</v>
      </c>
      <c r="BL16" s="145">
        <v>0</v>
      </c>
      <c r="BM16" s="145">
        <v>0</v>
      </c>
      <c r="BN16" s="145">
        <v>0</v>
      </c>
      <c r="BO16" s="145">
        <v>0</v>
      </c>
      <c r="BP16" s="145">
        <v>0</v>
      </c>
      <c r="BQ16" s="145">
        <v>0</v>
      </c>
      <c r="BR16" s="145">
        <v>0</v>
      </c>
      <c r="BS16" s="145">
        <v>29</v>
      </c>
      <c r="BT16" s="145">
        <v>1</v>
      </c>
      <c r="BU16" s="145">
        <v>12</v>
      </c>
      <c r="BV16" s="145">
        <v>0</v>
      </c>
      <c r="BW16" s="145">
        <v>0</v>
      </c>
      <c r="BX16" s="145">
        <v>13</v>
      </c>
      <c r="BY16" s="145">
        <v>0</v>
      </c>
      <c r="BZ16" s="145">
        <v>0</v>
      </c>
      <c r="CA16" s="145">
        <v>0</v>
      </c>
      <c r="CB16" s="145">
        <v>0</v>
      </c>
      <c r="CC16" s="145">
        <v>3</v>
      </c>
      <c r="CD16" s="145">
        <v>8</v>
      </c>
      <c r="CE16" s="145">
        <v>0</v>
      </c>
      <c r="CF16" s="145">
        <v>0</v>
      </c>
      <c r="CG16" s="145">
        <v>3</v>
      </c>
      <c r="CH16" s="145">
        <v>8</v>
      </c>
      <c r="CI16" s="145">
        <v>0</v>
      </c>
      <c r="CJ16" s="145">
        <v>0</v>
      </c>
      <c r="CK16" s="145">
        <v>11</v>
      </c>
      <c r="CL16" s="145">
        <v>0</v>
      </c>
      <c r="CM16" s="145">
        <v>0</v>
      </c>
      <c r="CN16" s="145">
        <v>0</v>
      </c>
      <c r="CO16" s="145">
        <v>0</v>
      </c>
      <c r="CP16" s="145">
        <v>4</v>
      </c>
      <c r="CQ16" s="145">
        <v>23</v>
      </c>
      <c r="CR16" s="145">
        <v>0</v>
      </c>
      <c r="CS16" s="145">
        <v>0</v>
      </c>
      <c r="CT16" s="145">
        <v>4</v>
      </c>
      <c r="CU16" s="145">
        <v>23</v>
      </c>
      <c r="CV16" s="145">
        <v>0</v>
      </c>
      <c r="CW16" s="145">
        <v>0</v>
      </c>
      <c r="CX16" s="145">
        <v>27</v>
      </c>
      <c r="CY16" s="145">
        <v>0</v>
      </c>
      <c r="CZ16" s="145">
        <v>0</v>
      </c>
      <c r="DA16" s="145">
        <v>0</v>
      </c>
      <c r="DB16" s="145">
        <v>0</v>
      </c>
      <c r="DC16" s="145">
        <v>0</v>
      </c>
      <c r="DD16" s="145">
        <v>0</v>
      </c>
      <c r="DE16" s="145">
        <v>0</v>
      </c>
      <c r="DF16" s="145">
        <v>0</v>
      </c>
      <c r="DG16" s="145">
        <v>0</v>
      </c>
      <c r="DH16" s="145">
        <v>0</v>
      </c>
      <c r="DI16" s="145">
        <v>0</v>
      </c>
      <c r="DJ16" s="145">
        <v>0</v>
      </c>
      <c r="DK16" s="145">
        <v>0</v>
      </c>
      <c r="DL16" s="145">
        <v>0</v>
      </c>
      <c r="DM16" s="145">
        <v>0</v>
      </c>
      <c r="DN16" s="145">
        <v>0</v>
      </c>
      <c r="DO16" s="145">
        <v>0</v>
      </c>
      <c r="DP16" s="145">
        <v>0</v>
      </c>
      <c r="DQ16" s="145">
        <v>1</v>
      </c>
      <c r="DR16" s="145">
        <v>0</v>
      </c>
      <c r="DS16" s="145">
        <v>0</v>
      </c>
      <c r="DT16" s="145">
        <v>0</v>
      </c>
      <c r="DU16" s="145">
        <v>1</v>
      </c>
      <c r="DV16" s="145">
        <v>0</v>
      </c>
      <c r="DW16" s="145">
        <v>0</v>
      </c>
      <c r="DX16" s="145">
        <v>1</v>
      </c>
      <c r="DY16" s="145">
        <v>0</v>
      </c>
      <c r="DZ16" s="145">
        <v>0</v>
      </c>
      <c r="EA16" s="145">
        <v>0</v>
      </c>
      <c r="EB16" s="145">
        <v>0</v>
      </c>
      <c r="EC16" s="145">
        <v>0</v>
      </c>
      <c r="ED16" s="145">
        <v>0</v>
      </c>
      <c r="EE16" s="145">
        <v>0</v>
      </c>
      <c r="EF16" s="145">
        <v>0</v>
      </c>
      <c r="EG16" s="145">
        <v>0</v>
      </c>
      <c r="EH16" s="145">
        <v>0</v>
      </c>
      <c r="EI16" s="145">
        <v>0</v>
      </c>
      <c r="EJ16" s="145">
        <v>0</v>
      </c>
      <c r="EK16" s="145">
        <v>0</v>
      </c>
      <c r="EL16" s="145">
        <v>0</v>
      </c>
      <c r="EM16" s="145">
        <v>13</v>
      </c>
      <c r="EN16" s="145">
        <v>13</v>
      </c>
      <c r="EO16" s="145">
        <v>0</v>
      </c>
      <c r="EP16" s="145">
        <v>13</v>
      </c>
      <c r="EQ16" s="145">
        <v>13</v>
      </c>
      <c r="ER16" s="145">
        <v>0</v>
      </c>
      <c r="ES16" s="145">
        <v>13</v>
      </c>
      <c r="ET16" s="145">
        <v>13</v>
      </c>
      <c r="EU16" s="145">
        <v>0</v>
      </c>
      <c r="EV16" s="145">
        <v>13</v>
      </c>
      <c r="EW16" s="145">
        <v>13</v>
      </c>
      <c r="EX16" s="145">
        <v>0</v>
      </c>
      <c r="EY16" s="145">
        <v>0</v>
      </c>
      <c r="EZ16" s="145">
        <v>0</v>
      </c>
      <c r="FA16" s="145">
        <v>0</v>
      </c>
      <c r="FB16" s="145">
        <v>0</v>
      </c>
      <c r="FC16" s="145">
        <v>0</v>
      </c>
      <c r="FD16" s="145">
        <v>29</v>
      </c>
      <c r="FE16" s="145">
        <v>13</v>
      </c>
      <c r="FF16" s="423">
        <f t="shared" si="0"/>
        <v>1</v>
      </c>
      <c r="FG16" s="423">
        <f t="shared" si="1"/>
        <v>0.44827586206896552</v>
      </c>
      <c r="FH16" s="424">
        <v>93.1</v>
      </c>
    </row>
    <row r="17" spans="1:164" ht="29.25" customHeight="1" x14ac:dyDescent="0.25">
      <c r="A17" s="47" t="s">
        <v>969</v>
      </c>
      <c r="B17" s="415" t="s">
        <v>970</v>
      </c>
      <c r="C17" s="47" t="s">
        <v>77</v>
      </c>
      <c r="D17" s="145">
        <v>0</v>
      </c>
      <c r="E17" s="145">
        <v>446</v>
      </c>
      <c r="F17" s="145">
        <v>446</v>
      </c>
      <c r="G17" s="145">
        <v>62</v>
      </c>
      <c r="H17" s="145">
        <v>384</v>
      </c>
      <c r="I17" s="145">
        <v>0</v>
      </c>
      <c r="J17" s="145">
        <v>0</v>
      </c>
      <c r="K17" s="145">
        <v>0</v>
      </c>
      <c r="L17" s="145">
        <v>0</v>
      </c>
      <c r="M17" s="145">
        <v>25</v>
      </c>
      <c r="N17" s="145">
        <v>21</v>
      </c>
      <c r="O17" s="145">
        <v>0</v>
      </c>
      <c r="P17" s="145">
        <v>0</v>
      </c>
      <c r="Q17" s="145">
        <v>1</v>
      </c>
      <c r="R17" s="145">
        <v>0</v>
      </c>
      <c r="S17" s="145">
        <v>0</v>
      </c>
      <c r="T17" s="145">
        <v>0</v>
      </c>
      <c r="U17" s="145">
        <v>1</v>
      </c>
      <c r="V17" s="145">
        <v>1</v>
      </c>
      <c r="W17" s="145">
        <v>0</v>
      </c>
      <c r="X17" s="145">
        <v>0</v>
      </c>
      <c r="Y17" s="145">
        <v>0</v>
      </c>
      <c r="Z17" s="145">
        <v>0</v>
      </c>
      <c r="AA17" s="145">
        <v>0</v>
      </c>
      <c r="AB17" s="145">
        <v>0</v>
      </c>
      <c r="AC17" s="145">
        <v>0</v>
      </c>
      <c r="AD17" s="145">
        <v>0</v>
      </c>
      <c r="AE17" s="145">
        <v>0</v>
      </c>
      <c r="AF17" s="145">
        <v>0</v>
      </c>
      <c r="AG17" s="145">
        <v>0</v>
      </c>
      <c r="AH17" s="145">
        <v>0</v>
      </c>
      <c r="AI17" s="145">
        <v>0</v>
      </c>
      <c r="AJ17" s="145">
        <v>0</v>
      </c>
      <c r="AK17" s="145">
        <v>49</v>
      </c>
      <c r="AL17" s="145">
        <v>27</v>
      </c>
      <c r="AM17" s="145">
        <v>22</v>
      </c>
      <c r="AN17" s="145">
        <v>0</v>
      </c>
      <c r="AO17" s="145">
        <v>0</v>
      </c>
      <c r="AP17" s="145">
        <v>49</v>
      </c>
      <c r="AQ17" s="145">
        <v>0</v>
      </c>
      <c r="AR17" s="145">
        <v>1</v>
      </c>
      <c r="AS17" s="145">
        <v>0</v>
      </c>
      <c r="AT17" s="145">
        <v>0</v>
      </c>
      <c r="AU17" s="145">
        <v>22</v>
      </c>
      <c r="AV17" s="145">
        <v>28</v>
      </c>
      <c r="AW17" s="145">
        <v>0</v>
      </c>
      <c r="AX17" s="145">
        <v>0</v>
      </c>
      <c r="AY17" s="145">
        <v>34</v>
      </c>
      <c r="AZ17" s="145">
        <v>48</v>
      </c>
      <c r="BA17" s="145">
        <v>0</v>
      </c>
      <c r="BB17" s="145">
        <v>0</v>
      </c>
      <c r="BC17" s="145">
        <v>11</v>
      </c>
      <c r="BD17" s="145">
        <v>8</v>
      </c>
      <c r="BE17" s="145">
        <v>0</v>
      </c>
      <c r="BF17" s="145">
        <v>0</v>
      </c>
      <c r="BG17" s="145">
        <v>2</v>
      </c>
      <c r="BH17" s="145">
        <v>7</v>
      </c>
      <c r="BI17" s="145">
        <v>0</v>
      </c>
      <c r="BJ17" s="145">
        <v>0</v>
      </c>
      <c r="BK17" s="145">
        <v>3</v>
      </c>
      <c r="BL17" s="145">
        <v>0</v>
      </c>
      <c r="BM17" s="145">
        <v>0</v>
      </c>
      <c r="BN17" s="145">
        <v>0</v>
      </c>
      <c r="BO17" s="145">
        <v>0</v>
      </c>
      <c r="BP17" s="145">
        <v>0</v>
      </c>
      <c r="BQ17" s="145">
        <v>0</v>
      </c>
      <c r="BR17" s="145">
        <v>0</v>
      </c>
      <c r="BS17" s="145">
        <v>164</v>
      </c>
      <c r="BT17" s="145">
        <v>58</v>
      </c>
      <c r="BU17" s="145">
        <v>84</v>
      </c>
      <c r="BV17" s="145">
        <v>0</v>
      </c>
      <c r="BW17" s="145">
        <v>0</v>
      </c>
      <c r="BX17" s="145">
        <v>142</v>
      </c>
      <c r="BY17" s="145">
        <v>9</v>
      </c>
      <c r="BZ17" s="145">
        <v>5</v>
      </c>
      <c r="CA17" s="145">
        <v>0</v>
      </c>
      <c r="CB17" s="145">
        <v>0</v>
      </c>
      <c r="CC17" s="145">
        <v>24</v>
      </c>
      <c r="CD17" s="145">
        <v>22</v>
      </c>
      <c r="CE17" s="145">
        <v>0</v>
      </c>
      <c r="CF17" s="145">
        <v>0</v>
      </c>
      <c r="CG17" s="145">
        <v>33</v>
      </c>
      <c r="CH17" s="145">
        <v>27</v>
      </c>
      <c r="CI17" s="145">
        <v>0</v>
      </c>
      <c r="CJ17" s="145">
        <v>0</v>
      </c>
      <c r="CK17" s="145">
        <v>60</v>
      </c>
      <c r="CL17" s="145">
        <v>26</v>
      </c>
      <c r="CM17" s="145">
        <v>19</v>
      </c>
      <c r="CN17" s="145">
        <v>0</v>
      </c>
      <c r="CO17" s="145">
        <v>0</v>
      </c>
      <c r="CP17" s="145">
        <v>71</v>
      </c>
      <c r="CQ17" s="145">
        <v>89</v>
      </c>
      <c r="CR17" s="145">
        <v>0</v>
      </c>
      <c r="CS17" s="145">
        <v>0</v>
      </c>
      <c r="CT17" s="145">
        <v>97</v>
      </c>
      <c r="CU17" s="145">
        <v>108</v>
      </c>
      <c r="CV17" s="145">
        <v>0</v>
      </c>
      <c r="CW17" s="145">
        <v>0</v>
      </c>
      <c r="CX17" s="145">
        <v>205</v>
      </c>
      <c r="CY17" s="145">
        <v>0</v>
      </c>
      <c r="CZ17" s="145">
        <v>0</v>
      </c>
      <c r="DA17" s="145">
        <v>0</v>
      </c>
      <c r="DB17" s="145">
        <v>0</v>
      </c>
      <c r="DC17" s="145">
        <v>15</v>
      </c>
      <c r="DD17" s="145">
        <v>9</v>
      </c>
      <c r="DE17" s="145">
        <v>0</v>
      </c>
      <c r="DF17" s="145">
        <v>0</v>
      </c>
      <c r="DG17" s="145">
        <v>15</v>
      </c>
      <c r="DH17" s="145">
        <v>9</v>
      </c>
      <c r="DI17" s="145">
        <v>0</v>
      </c>
      <c r="DJ17" s="145">
        <v>0</v>
      </c>
      <c r="DK17" s="145">
        <v>24</v>
      </c>
      <c r="DL17" s="145">
        <v>10</v>
      </c>
      <c r="DM17" s="145">
        <v>8</v>
      </c>
      <c r="DN17" s="145">
        <v>0</v>
      </c>
      <c r="DO17" s="145">
        <v>0</v>
      </c>
      <c r="DP17" s="145">
        <v>14</v>
      </c>
      <c r="DQ17" s="145">
        <v>16</v>
      </c>
      <c r="DR17" s="145">
        <v>0</v>
      </c>
      <c r="DS17" s="145">
        <v>0</v>
      </c>
      <c r="DT17" s="145">
        <v>24</v>
      </c>
      <c r="DU17" s="145">
        <v>24</v>
      </c>
      <c r="DV17" s="145">
        <v>0</v>
      </c>
      <c r="DW17" s="145">
        <v>0</v>
      </c>
      <c r="DX17" s="145">
        <v>48</v>
      </c>
      <c r="DY17" s="145">
        <v>0</v>
      </c>
      <c r="DZ17" s="145">
        <v>0</v>
      </c>
      <c r="EA17" s="145">
        <v>0</v>
      </c>
      <c r="EB17" s="145">
        <v>0</v>
      </c>
      <c r="EC17" s="145">
        <v>2</v>
      </c>
      <c r="ED17" s="145">
        <v>1</v>
      </c>
      <c r="EE17" s="145">
        <v>0</v>
      </c>
      <c r="EF17" s="145">
        <v>0</v>
      </c>
      <c r="EG17" s="145">
        <v>2</v>
      </c>
      <c r="EH17" s="145">
        <v>1</v>
      </c>
      <c r="EI17" s="145">
        <v>0</v>
      </c>
      <c r="EJ17" s="145">
        <v>0</v>
      </c>
      <c r="EK17" s="145">
        <v>3</v>
      </c>
      <c r="EL17" s="145">
        <v>49</v>
      </c>
      <c r="EM17" s="145">
        <v>142</v>
      </c>
      <c r="EN17" s="145">
        <v>191</v>
      </c>
      <c r="EO17" s="145">
        <v>47</v>
      </c>
      <c r="EP17" s="145">
        <v>117</v>
      </c>
      <c r="EQ17" s="145">
        <v>164</v>
      </c>
      <c r="ER17" s="145">
        <v>49</v>
      </c>
      <c r="ES17" s="145">
        <v>142</v>
      </c>
      <c r="ET17" s="145">
        <v>191</v>
      </c>
      <c r="EU17" s="145">
        <v>25</v>
      </c>
      <c r="EV17" s="145">
        <v>106</v>
      </c>
      <c r="EW17" s="145">
        <v>131</v>
      </c>
      <c r="EX17" s="145">
        <v>0</v>
      </c>
      <c r="EY17" s="145">
        <v>0</v>
      </c>
      <c r="EZ17" s="145">
        <v>0</v>
      </c>
      <c r="FA17" s="145">
        <v>0</v>
      </c>
      <c r="FB17" s="145">
        <v>0</v>
      </c>
      <c r="FC17" s="145">
        <v>0</v>
      </c>
      <c r="FD17" s="145">
        <v>213</v>
      </c>
      <c r="FE17" s="145">
        <v>191</v>
      </c>
      <c r="FF17" s="423">
        <f t="shared" si="0"/>
        <v>0.8586387434554974</v>
      </c>
      <c r="FG17" s="423">
        <f t="shared" si="1"/>
        <v>0.89671361502347413</v>
      </c>
      <c r="FH17" s="424">
        <v>96.24</v>
      </c>
    </row>
    <row r="18" spans="1:164" ht="39" x14ac:dyDescent="0.25">
      <c r="A18" s="47" t="s">
        <v>973</v>
      </c>
      <c r="B18" s="415" t="s">
        <v>974</v>
      </c>
      <c r="C18" s="47" t="s">
        <v>77</v>
      </c>
      <c r="D18" s="145">
        <v>0</v>
      </c>
      <c r="E18" s="145">
        <v>172</v>
      </c>
      <c r="F18" s="145">
        <v>172</v>
      </c>
      <c r="G18" s="145">
        <v>86</v>
      </c>
      <c r="H18" s="145">
        <v>86</v>
      </c>
      <c r="I18" s="145">
        <v>0</v>
      </c>
      <c r="J18" s="145">
        <v>0</v>
      </c>
      <c r="K18" s="145">
        <v>0</v>
      </c>
      <c r="L18" s="145">
        <v>0</v>
      </c>
      <c r="M18" s="145">
        <v>0</v>
      </c>
      <c r="N18" s="145">
        <v>0</v>
      </c>
      <c r="O18" s="145">
        <v>0</v>
      </c>
      <c r="P18" s="145">
        <v>0</v>
      </c>
      <c r="Q18" s="145">
        <v>0</v>
      </c>
      <c r="R18" s="145">
        <v>0</v>
      </c>
      <c r="S18" s="145">
        <v>0</v>
      </c>
      <c r="T18" s="145">
        <v>0</v>
      </c>
      <c r="U18" s="145">
        <v>0</v>
      </c>
      <c r="V18" s="145">
        <v>0</v>
      </c>
      <c r="W18" s="145">
        <v>0</v>
      </c>
      <c r="X18" s="145">
        <v>0</v>
      </c>
      <c r="Y18" s="145">
        <v>0</v>
      </c>
      <c r="Z18" s="145">
        <v>0</v>
      </c>
      <c r="AA18" s="145">
        <v>0</v>
      </c>
      <c r="AB18" s="145">
        <v>0</v>
      </c>
      <c r="AC18" s="145">
        <v>0</v>
      </c>
      <c r="AD18" s="145">
        <v>0</v>
      </c>
      <c r="AE18" s="145">
        <v>0</v>
      </c>
      <c r="AF18" s="145">
        <v>0</v>
      </c>
      <c r="AG18" s="145">
        <v>0</v>
      </c>
      <c r="AH18" s="145">
        <v>0</v>
      </c>
      <c r="AI18" s="145">
        <v>0</v>
      </c>
      <c r="AJ18" s="145">
        <v>0</v>
      </c>
      <c r="AK18" s="145">
        <v>0</v>
      </c>
      <c r="AL18" s="145">
        <v>0</v>
      </c>
      <c r="AM18" s="145">
        <v>0</v>
      </c>
      <c r="AN18" s="145">
        <v>0</v>
      </c>
      <c r="AO18" s="145">
        <v>0</v>
      </c>
      <c r="AP18" s="145">
        <v>0</v>
      </c>
      <c r="AQ18" s="145">
        <v>37</v>
      </c>
      <c r="AR18" s="145">
        <v>11</v>
      </c>
      <c r="AS18" s="145">
        <v>0</v>
      </c>
      <c r="AT18" s="145">
        <v>0</v>
      </c>
      <c r="AU18" s="145">
        <v>8</v>
      </c>
      <c r="AV18" s="145">
        <v>3</v>
      </c>
      <c r="AW18" s="145">
        <v>0</v>
      </c>
      <c r="AX18" s="145">
        <v>0</v>
      </c>
      <c r="AY18" s="145">
        <v>1</v>
      </c>
      <c r="AZ18" s="145">
        <v>0</v>
      </c>
      <c r="BA18" s="145">
        <v>0</v>
      </c>
      <c r="BB18" s="145">
        <v>0</v>
      </c>
      <c r="BC18" s="145">
        <v>0</v>
      </c>
      <c r="BD18" s="145">
        <v>0</v>
      </c>
      <c r="BE18" s="145">
        <v>0</v>
      </c>
      <c r="BF18" s="145">
        <v>0</v>
      </c>
      <c r="BG18" s="145">
        <v>0</v>
      </c>
      <c r="BH18" s="145">
        <v>0</v>
      </c>
      <c r="BI18" s="145">
        <v>0</v>
      </c>
      <c r="BJ18" s="145">
        <v>0</v>
      </c>
      <c r="BK18" s="145">
        <v>0</v>
      </c>
      <c r="BL18" s="145">
        <v>0</v>
      </c>
      <c r="BM18" s="145">
        <v>0</v>
      </c>
      <c r="BN18" s="145">
        <v>0</v>
      </c>
      <c r="BO18" s="145">
        <v>0</v>
      </c>
      <c r="BP18" s="145">
        <v>0</v>
      </c>
      <c r="BQ18" s="145">
        <v>0</v>
      </c>
      <c r="BR18" s="145">
        <v>0</v>
      </c>
      <c r="BS18" s="145">
        <v>60</v>
      </c>
      <c r="BT18" s="145">
        <v>24</v>
      </c>
      <c r="BU18" s="145">
        <v>13</v>
      </c>
      <c r="BV18" s="145">
        <v>0</v>
      </c>
      <c r="BW18" s="145">
        <v>0</v>
      </c>
      <c r="BX18" s="145">
        <v>37</v>
      </c>
      <c r="BY18" s="145">
        <v>0</v>
      </c>
      <c r="BZ18" s="145">
        <v>0</v>
      </c>
      <c r="CA18" s="145">
        <v>0</v>
      </c>
      <c r="CB18" s="145">
        <v>0</v>
      </c>
      <c r="CC18" s="145">
        <v>10</v>
      </c>
      <c r="CD18" s="145">
        <v>3</v>
      </c>
      <c r="CE18" s="145">
        <v>0</v>
      </c>
      <c r="CF18" s="145">
        <v>0</v>
      </c>
      <c r="CG18" s="145">
        <v>10</v>
      </c>
      <c r="CH18" s="145">
        <v>3</v>
      </c>
      <c r="CI18" s="145">
        <v>0</v>
      </c>
      <c r="CJ18" s="145">
        <v>0</v>
      </c>
      <c r="CK18" s="145">
        <v>13</v>
      </c>
      <c r="CL18" s="145">
        <v>0</v>
      </c>
      <c r="CM18" s="145">
        <v>0</v>
      </c>
      <c r="CN18" s="145">
        <v>0</v>
      </c>
      <c r="CO18" s="145">
        <v>0</v>
      </c>
      <c r="CP18" s="145">
        <v>33</v>
      </c>
      <c r="CQ18" s="145">
        <v>7</v>
      </c>
      <c r="CR18" s="145">
        <v>0</v>
      </c>
      <c r="CS18" s="145">
        <v>0</v>
      </c>
      <c r="CT18" s="145">
        <v>33</v>
      </c>
      <c r="CU18" s="145">
        <v>7</v>
      </c>
      <c r="CV18" s="145">
        <v>0</v>
      </c>
      <c r="CW18" s="145">
        <v>0</v>
      </c>
      <c r="CX18" s="145">
        <v>40</v>
      </c>
      <c r="CY18" s="145">
        <v>0</v>
      </c>
      <c r="CZ18" s="145">
        <v>0</v>
      </c>
      <c r="DA18" s="145">
        <v>0</v>
      </c>
      <c r="DB18" s="145">
        <v>0</v>
      </c>
      <c r="DC18" s="145">
        <v>0</v>
      </c>
      <c r="DD18" s="145">
        <v>0</v>
      </c>
      <c r="DE18" s="145">
        <v>0</v>
      </c>
      <c r="DF18" s="145">
        <v>0</v>
      </c>
      <c r="DG18" s="145">
        <v>0</v>
      </c>
      <c r="DH18" s="145">
        <v>0</v>
      </c>
      <c r="DI18" s="145">
        <v>0</v>
      </c>
      <c r="DJ18" s="145">
        <v>0</v>
      </c>
      <c r="DK18" s="145">
        <v>0</v>
      </c>
      <c r="DL18" s="145">
        <v>0</v>
      </c>
      <c r="DM18" s="145">
        <v>0</v>
      </c>
      <c r="DN18" s="145">
        <v>0</v>
      </c>
      <c r="DO18" s="145">
        <v>0</v>
      </c>
      <c r="DP18" s="145">
        <v>45</v>
      </c>
      <c r="DQ18" s="145">
        <v>14</v>
      </c>
      <c r="DR18" s="145">
        <v>0</v>
      </c>
      <c r="DS18" s="145">
        <v>0</v>
      </c>
      <c r="DT18" s="145">
        <v>45</v>
      </c>
      <c r="DU18" s="145">
        <v>14</v>
      </c>
      <c r="DV18" s="145">
        <v>0</v>
      </c>
      <c r="DW18" s="145">
        <v>0</v>
      </c>
      <c r="DX18" s="145">
        <v>59</v>
      </c>
      <c r="DY18" s="145">
        <v>0</v>
      </c>
      <c r="DZ18" s="145">
        <v>0</v>
      </c>
      <c r="EA18" s="145">
        <v>0</v>
      </c>
      <c r="EB18" s="145">
        <v>0</v>
      </c>
      <c r="EC18" s="145">
        <v>1</v>
      </c>
      <c r="ED18" s="145">
        <v>0</v>
      </c>
      <c r="EE18" s="145">
        <v>0</v>
      </c>
      <c r="EF18" s="145">
        <v>0</v>
      </c>
      <c r="EG18" s="145">
        <v>1</v>
      </c>
      <c r="EH18" s="145">
        <v>0</v>
      </c>
      <c r="EI18" s="145">
        <v>0</v>
      </c>
      <c r="EJ18" s="145">
        <v>0</v>
      </c>
      <c r="EK18" s="145">
        <v>1</v>
      </c>
      <c r="EL18" s="145">
        <v>0</v>
      </c>
      <c r="EM18" s="145">
        <v>37</v>
      </c>
      <c r="EN18" s="145">
        <v>37</v>
      </c>
      <c r="EO18" s="145">
        <v>0</v>
      </c>
      <c r="EP18" s="145">
        <v>37</v>
      </c>
      <c r="EQ18" s="145">
        <v>37</v>
      </c>
      <c r="ER18" s="145">
        <v>0</v>
      </c>
      <c r="ES18" s="145">
        <v>37</v>
      </c>
      <c r="ET18" s="145">
        <v>37</v>
      </c>
      <c r="EU18" s="145">
        <v>0</v>
      </c>
      <c r="EV18" s="145">
        <v>37</v>
      </c>
      <c r="EW18" s="145">
        <v>37</v>
      </c>
      <c r="EX18" s="145">
        <v>0</v>
      </c>
      <c r="EY18" s="145">
        <v>0</v>
      </c>
      <c r="EZ18" s="145">
        <v>0</v>
      </c>
      <c r="FA18" s="145">
        <v>0</v>
      </c>
      <c r="FB18" s="145">
        <v>0</v>
      </c>
      <c r="FC18" s="145">
        <v>0</v>
      </c>
      <c r="FD18" s="145">
        <v>60</v>
      </c>
      <c r="FE18" s="145">
        <v>37</v>
      </c>
      <c r="FF18" s="423">
        <f t="shared" si="0"/>
        <v>1</v>
      </c>
      <c r="FG18" s="423">
        <f t="shared" si="1"/>
        <v>0.6166666666666667</v>
      </c>
      <c r="FH18" s="424">
        <v>66.67</v>
      </c>
    </row>
    <row r="19" spans="1:164" ht="39" x14ac:dyDescent="0.25">
      <c r="A19" s="47" t="s">
        <v>975</v>
      </c>
      <c r="B19" s="415" t="s">
        <v>976</v>
      </c>
      <c r="C19" s="47" t="s">
        <v>77</v>
      </c>
      <c r="D19" s="145">
        <v>0</v>
      </c>
      <c r="E19" s="145">
        <v>44</v>
      </c>
      <c r="F19" s="145">
        <v>44</v>
      </c>
      <c r="G19" s="145">
        <v>0</v>
      </c>
      <c r="H19" s="145">
        <v>44</v>
      </c>
      <c r="I19" s="145">
        <v>0</v>
      </c>
      <c r="J19" s="145">
        <v>0</v>
      </c>
      <c r="K19" s="145">
        <v>0</v>
      </c>
      <c r="L19" s="145">
        <v>0</v>
      </c>
      <c r="M19" s="145">
        <v>0</v>
      </c>
      <c r="N19" s="145">
        <v>0</v>
      </c>
      <c r="O19" s="145">
        <v>0</v>
      </c>
      <c r="P19" s="145">
        <v>0</v>
      </c>
      <c r="Q19" s="145">
        <v>0</v>
      </c>
      <c r="R19" s="145">
        <v>0</v>
      </c>
      <c r="S19" s="145">
        <v>0</v>
      </c>
      <c r="T19" s="145">
        <v>0</v>
      </c>
      <c r="U19" s="145">
        <v>0</v>
      </c>
      <c r="V19" s="145">
        <v>0</v>
      </c>
      <c r="W19" s="145">
        <v>0</v>
      </c>
      <c r="X19" s="145">
        <v>0</v>
      </c>
      <c r="Y19" s="145">
        <v>0</v>
      </c>
      <c r="Z19" s="145">
        <v>0</v>
      </c>
      <c r="AA19" s="145">
        <v>0</v>
      </c>
      <c r="AB19" s="145">
        <v>0</v>
      </c>
      <c r="AC19" s="145">
        <v>0</v>
      </c>
      <c r="AD19" s="145">
        <v>0</v>
      </c>
      <c r="AE19" s="145">
        <v>0</v>
      </c>
      <c r="AF19" s="145">
        <v>0</v>
      </c>
      <c r="AG19" s="145">
        <v>0</v>
      </c>
      <c r="AH19" s="145">
        <v>0</v>
      </c>
      <c r="AI19" s="145">
        <v>0</v>
      </c>
      <c r="AJ19" s="145">
        <v>0</v>
      </c>
      <c r="AK19" s="145">
        <v>0</v>
      </c>
      <c r="AL19" s="145">
        <v>0</v>
      </c>
      <c r="AM19" s="145">
        <v>0</v>
      </c>
      <c r="AN19" s="145">
        <v>0</v>
      </c>
      <c r="AO19" s="145">
        <v>0</v>
      </c>
      <c r="AP19" s="145">
        <v>0</v>
      </c>
      <c r="AQ19" s="145">
        <v>0</v>
      </c>
      <c r="AR19" s="145">
        <v>1</v>
      </c>
      <c r="AS19" s="145">
        <v>0</v>
      </c>
      <c r="AT19" s="145">
        <v>0</v>
      </c>
      <c r="AU19" s="145">
        <v>14</v>
      </c>
      <c r="AV19" s="145">
        <v>7</v>
      </c>
      <c r="AW19" s="145">
        <v>0</v>
      </c>
      <c r="AX19" s="145">
        <v>0</v>
      </c>
      <c r="AY19" s="145">
        <v>3</v>
      </c>
      <c r="AZ19" s="145">
        <v>0</v>
      </c>
      <c r="BA19" s="145">
        <v>0</v>
      </c>
      <c r="BB19" s="145">
        <v>0</v>
      </c>
      <c r="BC19" s="145">
        <v>3</v>
      </c>
      <c r="BD19" s="145">
        <v>0</v>
      </c>
      <c r="BE19" s="145">
        <v>0</v>
      </c>
      <c r="BF19" s="145">
        <v>0</v>
      </c>
      <c r="BG19" s="145">
        <v>0</v>
      </c>
      <c r="BH19" s="145">
        <v>0</v>
      </c>
      <c r="BI19" s="145">
        <v>0</v>
      </c>
      <c r="BJ19" s="145">
        <v>0</v>
      </c>
      <c r="BK19" s="145">
        <v>0</v>
      </c>
      <c r="BL19" s="145">
        <v>0</v>
      </c>
      <c r="BM19" s="145">
        <v>0</v>
      </c>
      <c r="BN19" s="145">
        <v>0</v>
      </c>
      <c r="BO19" s="145">
        <v>0</v>
      </c>
      <c r="BP19" s="145">
        <v>0</v>
      </c>
      <c r="BQ19" s="145">
        <v>0</v>
      </c>
      <c r="BR19" s="145">
        <v>0</v>
      </c>
      <c r="BS19" s="145">
        <v>28</v>
      </c>
      <c r="BT19" s="145">
        <v>13</v>
      </c>
      <c r="BU19" s="145">
        <v>5</v>
      </c>
      <c r="BV19" s="145">
        <v>0</v>
      </c>
      <c r="BW19" s="145">
        <v>0</v>
      </c>
      <c r="BX19" s="145">
        <v>18</v>
      </c>
      <c r="BY19" s="145">
        <v>0</v>
      </c>
      <c r="BZ19" s="145">
        <v>0</v>
      </c>
      <c r="CA19" s="145">
        <v>0</v>
      </c>
      <c r="CB19" s="145">
        <v>0</v>
      </c>
      <c r="CC19" s="145">
        <v>5</v>
      </c>
      <c r="CD19" s="145">
        <v>2</v>
      </c>
      <c r="CE19" s="145">
        <v>0</v>
      </c>
      <c r="CF19" s="145">
        <v>0</v>
      </c>
      <c r="CG19" s="145">
        <v>5</v>
      </c>
      <c r="CH19" s="145">
        <v>2</v>
      </c>
      <c r="CI19" s="145">
        <v>0</v>
      </c>
      <c r="CJ19" s="145">
        <v>0</v>
      </c>
      <c r="CK19" s="145">
        <v>7</v>
      </c>
      <c r="CL19" s="145">
        <v>0</v>
      </c>
      <c r="CM19" s="145">
        <v>0</v>
      </c>
      <c r="CN19" s="145">
        <v>0</v>
      </c>
      <c r="CO19" s="145">
        <v>0</v>
      </c>
      <c r="CP19" s="145">
        <v>20</v>
      </c>
      <c r="CQ19" s="145">
        <v>7</v>
      </c>
      <c r="CR19" s="145">
        <v>0</v>
      </c>
      <c r="CS19" s="145">
        <v>0</v>
      </c>
      <c r="CT19" s="145">
        <v>20</v>
      </c>
      <c r="CU19" s="145">
        <v>7</v>
      </c>
      <c r="CV19" s="145">
        <v>0</v>
      </c>
      <c r="CW19" s="145">
        <v>0</v>
      </c>
      <c r="CX19" s="145">
        <v>27</v>
      </c>
      <c r="CY19" s="145">
        <v>0</v>
      </c>
      <c r="CZ19" s="145">
        <v>0</v>
      </c>
      <c r="DA19" s="145">
        <v>0</v>
      </c>
      <c r="DB19" s="145">
        <v>0</v>
      </c>
      <c r="DC19" s="145">
        <v>0</v>
      </c>
      <c r="DD19" s="145">
        <v>0</v>
      </c>
      <c r="DE19" s="145">
        <v>0</v>
      </c>
      <c r="DF19" s="145">
        <v>0</v>
      </c>
      <c r="DG19" s="145">
        <v>0</v>
      </c>
      <c r="DH19" s="145">
        <v>0</v>
      </c>
      <c r="DI19" s="145">
        <v>0</v>
      </c>
      <c r="DJ19" s="145">
        <v>0</v>
      </c>
      <c r="DK19" s="145">
        <v>0</v>
      </c>
      <c r="DL19" s="145">
        <v>0</v>
      </c>
      <c r="DM19" s="145">
        <v>0</v>
      </c>
      <c r="DN19" s="145">
        <v>0</v>
      </c>
      <c r="DO19" s="145">
        <v>0</v>
      </c>
      <c r="DP19" s="145">
        <v>1</v>
      </c>
      <c r="DQ19" s="145">
        <v>1</v>
      </c>
      <c r="DR19" s="145">
        <v>0</v>
      </c>
      <c r="DS19" s="145">
        <v>0</v>
      </c>
      <c r="DT19" s="145">
        <v>1</v>
      </c>
      <c r="DU19" s="145">
        <v>1</v>
      </c>
      <c r="DV19" s="145">
        <v>0</v>
      </c>
      <c r="DW19" s="145">
        <v>0</v>
      </c>
      <c r="DX19" s="145">
        <v>2</v>
      </c>
      <c r="DY19" s="145">
        <v>0</v>
      </c>
      <c r="DZ19" s="145">
        <v>0</v>
      </c>
      <c r="EA19" s="145">
        <v>0</v>
      </c>
      <c r="EB19" s="145">
        <v>0</v>
      </c>
      <c r="EC19" s="145">
        <v>0</v>
      </c>
      <c r="ED19" s="145">
        <v>0</v>
      </c>
      <c r="EE19" s="145">
        <v>0</v>
      </c>
      <c r="EF19" s="145">
        <v>0</v>
      </c>
      <c r="EG19" s="145">
        <v>0</v>
      </c>
      <c r="EH19" s="145">
        <v>0</v>
      </c>
      <c r="EI19" s="145">
        <v>0</v>
      </c>
      <c r="EJ19" s="145">
        <v>0</v>
      </c>
      <c r="EK19" s="145">
        <v>0</v>
      </c>
      <c r="EL19" s="145">
        <v>0</v>
      </c>
      <c r="EM19" s="145">
        <v>18</v>
      </c>
      <c r="EN19" s="145">
        <v>18</v>
      </c>
      <c r="EO19" s="145">
        <v>0</v>
      </c>
      <c r="EP19" s="145">
        <v>18</v>
      </c>
      <c r="EQ19" s="145">
        <v>18</v>
      </c>
      <c r="ER19" s="145">
        <v>0</v>
      </c>
      <c r="ES19" s="145">
        <v>18</v>
      </c>
      <c r="ET19" s="145">
        <v>18</v>
      </c>
      <c r="EU19" s="145">
        <v>0</v>
      </c>
      <c r="EV19" s="145">
        <v>18</v>
      </c>
      <c r="EW19" s="145">
        <v>18</v>
      </c>
      <c r="EX19" s="145">
        <v>0</v>
      </c>
      <c r="EY19" s="145">
        <v>0</v>
      </c>
      <c r="EZ19" s="145">
        <v>0</v>
      </c>
      <c r="FA19" s="145">
        <v>0</v>
      </c>
      <c r="FB19" s="145">
        <v>0</v>
      </c>
      <c r="FC19" s="145">
        <v>0</v>
      </c>
      <c r="FD19" s="145">
        <v>28</v>
      </c>
      <c r="FE19" s="145">
        <v>18</v>
      </c>
      <c r="FF19" s="423">
        <f t="shared" si="0"/>
        <v>1</v>
      </c>
      <c r="FG19" s="423">
        <f t="shared" si="1"/>
        <v>0.6428571428571429</v>
      </c>
      <c r="FH19" s="424">
        <v>96.43</v>
      </c>
    </row>
    <row r="20" spans="1:164" ht="35.25" customHeight="1" x14ac:dyDescent="0.25">
      <c r="A20" s="47" t="s">
        <v>979</v>
      </c>
      <c r="B20" s="415" t="s">
        <v>980</v>
      </c>
      <c r="C20" s="47" t="s">
        <v>77</v>
      </c>
      <c r="D20" s="145">
        <v>0</v>
      </c>
      <c r="E20" s="145">
        <v>74</v>
      </c>
      <c r="F20" s="145">
        <v>74</v>
      </c>
      <c r="G20" s="145">
        <v>37</v>
      </c>
      <c r="H20" s="145">
        <v>37</v>
      </c>
      <c r="I20" s="145">
        <v>14</v>
      </c>
      <c r="J20" s="145">
        <v>11</v>
      </c>
      <c r="K20" s="145">
        <v>0</v>
      </c>
      <c r="L20" s="145">
        <v>0</v>
      </c>
      <c r="M20" s="145">
        <v>0</v>
      </c>
      <c r="N20" s="145">
        <v>0</v>
      </c>
      <c r="O20" s="145">
        <v>0</v>
      </c>
      <c r="P20" s="145">
        <v>0</v>
      </c>
      <c r="Q20" s="145">
        <v>0</v>
      </c>
      <c r="R20" s="145">
        <v>0</v>
      </c>
      <c r="S20" s="145">
        <v>0</v>
      </c>
      <c r="T20" s="145">
        <v>0</v>
      </c>
      <c r="U20" s="145">
        <v>0</v>
      </c>
      <c r="V20" s="145">
        <v>0</v>
      </c>
      <c r="W20" s="145">
        <v>0</v>
      </c>
      <c r="X20" s="145">
        <v>0</v>
      </c>
      <c r="Y20" s="145">
        <v>0</v>
      </c>
      <c r="Z20" s="145">
        <v>0</v>
      </c>
      <c r="AA20" s="145">
        <v>0</v>
      </c>
      <c r="AB20" s="145">
        <v>0</v>
      </c>
      <c r="AC20" s="145">
        <v>0</v>
      </c>
      <c r="AD20" s="145">
        <v>0</v>
      </c>
      <c r="AE20" s="145">
        <v>0</v>
      </c>
      <c r="AF20" s="145">
        <v>0</v>
      </c>
      <c r="AG20" s="145">
        <v>0</v>
      </c>
      <c r="AH20" s="145">
        <v>0</v>
      </c>
      <c r="AI20" s="145">
        <v>0</v>
      </c>
      <c r="AJ20" s="145">
        <v>0</v>
      </c>
      <c r="AK20" s="145">
        <v>25</v>
      </c>
      <c r="AL20" s="145">
        <v>13</v>
      </c>
      <c r="AM20" s="145">
        <v>11</v>
      </c>
      <c r="AN20" s="145">
        <v>0</v>
      </c>
      <c r="AO20" s="145">
        <v>0</v>
      </c>
      <c r="AP20" s="145">
        <v>24</v>
      </c>
      <c r="AQ20" s="145">
        <v>0</v>
      </c>
      <c r="AR20" s="145">
        <v>0</v>
      </c>
      <c r="AS20" s="145">
        <v>0</v>
      </c>
      <c r="AT20" s="145">
        <v>0</v>
      </c>
      <c r="AU20" s="145">
        <v>0</v>
      </c>
      <c r="AV20" s="145">
        <v>0</v>
      </c>
      <c r="AW20" s="145">
        <v>0</v>
      </c>
      <c r="AX20" s="145">
        <v>0</v>
      </c>
      <c r="AY20" s="145">
        <v>0</v>
      </c>
      <c r="AZ20" s="145">
        <v>0</v>
      </c>
      <c r="BA20" s="145">
        <v>0</v>
      </c>
      <c r="BB20" s="145">
        <v>0</v>
      </c>
      <c r="BC20" s="145">
        <v>0</v>
      </c>
      <c r="BD20" s="145">
        <v>0</v>
      </c>
      <c r="BE20" s="145">
        <v>0</v>
      </c>
      <c r="BF20" s="145">
        <v>0</v>
      </c>
      <c r="BG20" s="145">
        <v>0</v>
      </c>
      <c r="BH20" s="145">
        <v>0</v>
      </c>
      <c r="BI20" s="145">
        <v>0</v>
      </c>
      <c r="BJ20" s="145">
        <v>0</v>
      </c>
      <c r="BK20" s="145">
        <v>0</v>
      </c>
      <c r="BL20" s="145">
        <v>0</v>
      </c>
      <c r="BM20" s="145">
        <v>0</v>
      </c>
      <c r="BN20" s="145">
        <v>0</v>
      </c>
      <c r="BO20" s="145">
        <v>0</v>
      </c>
      <c r="BP20" s="145">
        <v>0</v>
      </c>
      <c r="BQ20" s="145">
        <v>0</v>
      </c>
      <c r="BR20" s="145">
        <v>0</v>
      </c>
      <c r="BS20" s="145">
        <v>0</v>
      </c>
      <c r="BT20" s="145">
        <v>0</v>
      </c>
      <c r="BU20" s="145">
        <v>0</v>
      </c>
      <c r="BV20" s="145">
        <v>0</v>
      </c>
      <c r="BW20" s="145">
        <v>0</v>
      </c>
      <c r="BX20" s="145">
        <v>0</v>
      </c>
      <c r="BY20" s="145">
        <v>2</v>
      </c>
      <c r="BZ20" s="145">
        <v>2</v>
      </c>
      <c r="CA20" s="145">
        <v>0</v>
      </c>
      <c r="CB20" s="145">
        <v>0</v>
      </c>
      <c r="CC20" s="145">
        <v>0</v>
      </c>
      <c r="CD20" s="145">
        <v>0</v>
      </c>
      <c r="CE20" s="145">
        <v>0</v>
      </c>
      <c r="CF20" s="145">
        <v>0</v>
      </c>
      <c r="CG20" s="145">
        <v>2</v>
      </c>
      <c r="CH20" s="145">
        <v>2</v>
      </c>
      <c r="CI20" s="145">
        <v>0</v>
      </c>
      <c r="CJ20" s="145">
        <v>0</v>
      </c>
      <c r="CK20" s="145">
        <v>4</v>
      </c>
      <c r="CL20" s="145">
        <v>12</v>
      </c>
      <c r="CM20" s="145">
        <v>9</v>
      </c>
      <c r="CN20" s="145">
        <v>0</v>
      </c>
      <c r="CO20" s="145">
        <v>0</v>
      </c>
      <c r="CP20" s="145">
        <v>0</v>
      </c>
      <c r="CQ20" s="145">
        <v>0</v>
      </c>
      <c r="CR20" s="145">
        <v>0</v>
      </c>
      <c r="CS20" s="145">
        <v>0</v>
      </c>
      <c r="CT20" s="145">
        <v>12</v>
      </c>
      <c r="CU20" s="145">
        <v>9</v>
      </c>
      <c r="CV20" s="145">
        <v>0</v>
      </c>
      <c r="CW20" s="145">
        <v>0</v>
      </c>
      <c r="CX20" s="145">
        <v>21</v>
      </c>
      <c r="CY20" s="145">
        <v>0</v>
      </c>
      <c r="CZ20" s="145">
        <v>0</v>
      </c>
      <c r="DA20" s="145">
        <v>0</v>
      </c>
      <c r="DB20" s="145">
        <v>0</v>
      </c>
      <c r="DC20" s="145">
        <v>0</v>
      </c>
      <c r="DD20" s="145">
        <v>0</v>
      </c>
      <c r="DE20" s="145">
        <v>0</v>
      </c>
      <c r="DF20" s="145">
        <v>0</v>
      </c>
      <c r="DG20" s="145">
        <v>0</v>
      </c>
      <c r="DH20" s="145">
        <v>0</v>
      </c>
      <c r="DI20" s="145">
        <v>0</v>
      </c>
      <c r="DJ20" s="145">
        <v>0</v>
      </c>
      <c r="DK20" s="145">
        <v>0</v>
      </c>
      <c r="DL20" s="145">
        <v>10</v>
      </c>
      <c r="DM20" s="145">
        <v>9</v>
      </c>
      <c r="DN20" s="145">
        <v>0</v>
      </c>
      <c r="DO20" s="145">
        <v>0</v>
      </c>
      <c r="DP20" s="145">
        <v>0</v>
      </c>
      <c r="DQ20" s="145">
        <v>0</v>
      </c>
      <c r="DR20" s="145">
        <v>0</v>
      </c>
      <c r="DS20" s="145">
        <v>0</v>
      </c>
      <c r="DT20" s="145">
        <v>10</v>
      </c>
      <c r="DU20" s="145">
        <v>9</v>
      </c>
      <c r="DV20" s="145">
        <v>0</v>
      </c>
      <c r="DW20" s="145">
        <v>0</v>
      </c>
      <c r="DX20" s="145">
        <v>19</v>
      </c>
      <c r="DY20" s="145">
        <v>0</v>
      </c>
      <c r="DZ20" s="145">
        <v>0</v>
      </c>
      <c r="EA20" s="145">
        <v>0</v>
      </c>
      <c r="EB20" s="145">
        <v>0</v>
      </c>
      <c r="EC20" s="145">
        <v>0</v>
      </c>
      <c r="ED20" s="145">
        <v>0</v>
      </c>
      <c r="EE20" s="145">
        <v>0</v>
      </c>
      <c r="EF20" s="145">
        <v>0</v>
      </c>
      <c r="EG20" s="145">
        <v>0</v>
      </c>
      <c r="EH20" s="145">
        <v>0</v>
      </c>
      <c r="EI20" s="145">
        <v>0</v>
      </c>
      <c r="EJ20" s="145">
        <v>0</v>
      </c>
      <c r="EK20" s="145">
        <v>0</v>
      </c>
      <c r="EL20" s="145">
        <v>24</v>
      </c>
      <c r="EM20" s="145">
        <v>0</v>
      </c>
      <c r="EN20" s="145">
        <v>24</v>
      </c>
      <c r="EO20" s="145">
        <v>24</v>
      </c>
      <c r="EP20" s="145">
        <v>0</v>
      </c>
      <c r="EQ20" s="145">
        <v>24</v>
      </c>
      <c r="ER20" s="145">
        <v>24</v>
      </c>
      <c r="ES20" s="145">
        <v>0</v>
      </c>
      <c r="ET20" s="145">
        <v>24</v>
      </c>
      <c r="EU20" s="145">
        <v>24</v>
      </c>
      <c r="EV20" s="145">
        <v>0</v>
      </c>
      <c r="EW20" s="145">
        <v>24</v>
      </c>
      <c r="EX20" s="145">
        <v>0</v>
      </c>
      <c r="EY20" s="145">
        <v>0</v>
      </c>
      <c r="EZ20" s="145">
        <v>0</v>
      </c>
      <c r="FA20" s="145">
        <v>0</v>
      </c>
      <c r="FB20" s="145">
        <v>0</v>
      </c>
      <c r="FC20" s="145">
        <v>0</v>
      </c>
      <c r="FD20" s="145">
        <v>25</v>
      </c>
      <c r="FE20" s="145">
        <v>24</v>
      </c>
      <c r="FF20" s="423">
        <f t="shared" si="0"/>
        <v>1</v>
      </c>
      <c r="FG20" s="423">
        <f t="shared" si="1"/>
        <v>0.96</v>
      </c>
      <c r="FH20" s="424">
        <v>84</v>
      </c>
    </row>
    <row r="21" spans="1:164" ht="35.25" customHeight="1" x14ac:dyDescent="0.25">
      <c r="A21" s="47" t="s">
        <v>981</v>
      </c>
      <c r="B21" s="415" t="s">
        <v>982</v>
      </c>
      <c r="C21" s="47" t="s">
        <v>22</v>
      </c>
      <c r="D21" s="145">
        <v>0</v>
      </c>
      <c r="E21" s="145">
        <v>47</v>
      </c>
      <c r="F21" s="145">
        <v>47</v>
      </c>
      <c r="G21" s="145">
        <v>20</v>
      </c>
      <c r="H21" s="145">
        <v>27</v>
      </c>
      <c r="I21" s="145">
        <v>8</v>
      </c>
      <c r="J21" s="145">
        <v>18</v>
      </c>
      <c r="K21" s="145">
        <v>0</v>
      </c>
      <c r="L21" s="145">
        <v>0</v>
      </c>
      <c r="M21" s="145">
        <v>0</v>
      </c>
      <c r="N21" s="145">
        <v>0</v>
      </c>
      <c r="O21" s="145">
        <v>0</v>
      </c>
      <c r="P21" s="145">
        <v>0</v>
      </c>
      <c r="Q21" s="145">
        <v>1</v>
      </c>
      <c r="R21" s="145">
        <v>0</v>
      </c>
      <c r="S21" s="145">
        <v>0</v>
      </c>
      <c r="T21" s="145">
        <v>0</v>
      </c>
      <c r="U21" s="145">
        <v>0</v>
      </c>
      <c r="V21" s="145">
        <v>0</v>
      </c>
      <c r="W21" s="145">
        <v>0</v>
      </c>
      <c r="X21" s="145">
        <v>0</v>
      </c>
      <c r="Y21" s="145">
        <v>0</v>
      </c>
      <c r="Z21" s="145">
        <v>0</v>
      </c>
      <c r="AA21" s="145">
        <v>0</v>
      </c>
      <c r="AB21" s="145">
        <v>0</v>
      </c>
      <c r="AC21" s="145">
        <v>0</v>
      </c>
      <c r="AD21" s="145">
        <v>0</v>
      </c>
      <c r="AE21" s="145">
        <v>0</v>
      </c>
      <c r="AF21" s="145">
        <v>0</v>
      </c>
      <c r="AG21" s="145">
        <v>0</v>
      </c>
      <c r="AH21" s="145">
        <v>0</v>
      </c>
      <c r="AI21" s="145">
        <v>0</v>
      </c>
      <c r="AJ21" s="145">
        <v>0</v>
      </c>
      <c r="AK21" s="145">
        <v>27</v>
      </c>
      <c r="AL21" s="145">
        <v>9</v>
      </c>
      <c r="AM21" s="145">
        <v>18</v>
      </c>
      <c r="AN21" s="145">
        <v>0</v>
      </c>
      <c r="AO21" s="145">
        <v>0</v>
      </c>
      <c r="AP21" s="145">
        <v>27</v>
      </c>
      <c r="AQ21" s="145">
        <v>0</v>
      </c>
      <c r="AR21" s="145">
        <v>0</v>
      </c>
      <c r="AS21" s="145">
        <v>0</v>
      </c>
      <c r="AT21" s="145">
        <v>0</v>
      </c>
      <c r="AU21" s="145">
        <v>0</v>
      </c>
      <c r="AV21" s="145">
        <v>0</v>
      </c>
      <c r="AW21" s="145">
        <v>0</v>
      </c>
      <c r="AX21" s="145">
        <v>0</v>
      </c>
      <c r="AY21" s="145">
        <v>0</v>
      </c>
      <c r="AZ21" s="145">
        <v>0</v>
      </c>
      <c r="BA21" s="145">
        <v>0</v>
      </c>
      <c r="BB21" s="145">
        <v>0</v>
      </c>
      <c r="BC21" s="145">
        <v>0</v>
      </c>
      <c r="BD21" s="145">
        <v>0</v>
      </c>
      <c r="BE21" s="145">
        <v>0</v>
      </c>
      <c r="BF21" s="145">
        <v>0</v>
      </c>
      <c r="BG21" s="145">
        <v>0</v>
      </c>
      <c r="BH21" s="145">
        <v>0</v>
      </c>
      <c r="BI21" s="145">
        <v>0</v>
      </c>
      <c r="BJ21" s="145">
        <v>0</v>
      </c>
      <c r="BK21" s="145">
        <v>0</v>
      </c>
      <c r="BL21" s="145">
        <v>0</v>
      </c>
      <c r="BM21" s="145">
        <v>0</v>
      </c>
      <c r="BN21" s="145">
        <v>0</v>
      </c>
      <c r="BO21" s="145">
        <v>0</v>
      </c>
      <c r="BP21" s="145">
        <v>0</v>
      </c>
      <c r="BQ21" s="145">
        <v>0</v>
      </c>
      <c r="BR21" s="145">
        <v>0</v>
      </c>
      <c r="BS21" s="145">
        <v>0</v>
      </c>
      <c r="BT21" s="145">
        <v>0</v>
      </c>
      <c r="BU21" s="145">
        <v>0</v>
      </c>
      <c r="BV21" s="145">
        <v>0</v>
      </c>
      <c r="BW21" s="145">
        <v>0</v>
      </c>
      <c r="BX21" s="145">
        <v>0</v>
      </c>
      <c r="BY21" s="145">
        <v>1</v>
      </c>
      <c r="BZ21" s="145">
        <v>6</v>
      </c>
      <c r="CA21" s="145">
        <v>0</v>
      </c>
      <c r="CB21" s="145">
        <v>0</v>
      </c>
      <c r="CC21" s="145">
        <v>0</v>
      </c>
      <c r="CD21" s="145">
        <v>0</v>
      </c>
      <c r="CE21" s="145">
        <v>0</v>
      </c>
      <c r="CF21" s="145">
        <v>0</v>
      </c>
      <c r="CG21" s="145">
        <v>1</v>
      </c>
      <c r="CH21" s="145">
        <v>6</v>
      </c>
      <c r="CI21" s="145">
        <v>0</v>
      </c>
      <c r="CJ21" s="145">
        <v>0</v>
      </c>
      <c r="CK21" s="145">
        <v>7</v>
      </c>
      <c r="CL21" s="145">
        <v>9</v>
      </c>
      <c r="CM21" s="145">
        <v>18</v>
      </c>
      <c r="CN21" s="145">
        <v>0</v>
      </c>
      <c r="CO21" s="145">
        <v>0</v>
      </c>
      <c r="CP21" s="145">
        <v>0</v>
      </c>
      <c r="CQ21" s="145">
        <v>0</v>
      </c>
      <c r="CR21" s="145">
        <v>0</v>
      </c>
      <c r="CS21" s="145">
        <v>0</v>
      </c>
      <c r="CT21" s="145">
        <v>9</v>
      </c>
      <c r="CU21" s="145">
        <v>18</v>
      </c>
      <c r="CV21" s="145">
        <v>0</v>
      </c>
      <c r="CW21" s="145">
        <v>0</v>
      </c>
      <c r="CX21" s="145">
        <v>27</v>
      </c>
      <c r="CY21" s="145">
        <v>0</v>
      </c>
      <c r="CZ21" s="145">
        <v>0</v>
      </c>
      <c r="DA21" s="145">
        <v>0</v>
      </c>
      <c r="DB21" s="145">
        <v>0</v>
      </c>
      <c r="DC21" s="145">
        <v>0</v>
      </c>
      <c r="DD21" s="145">
        <v>0</v>
      </c>
      <c r="DE21" s="145">
        <v>0</v>
      </c>
      <c r="DF21" s="145">
        <v>0</v>
      </c>
      <c r="DG21" s="145">
        <v>0</v>
      </c>
      <c r="DH21" s="145">
        <v>0</v>
      </c>
      <c r="DI21" s="145">
        <v>0</v>
      </c>
      <c r="DJ21" s="145">
        <v>0</v>
      </c>
      <c r="DK21" s="145">
        <v>0</v>
      </c>
      <c r="DL21" s="145">
        <v>9</v>
      </c>
      <c r="DM21" s="145">
        <v>18</v>
      </c>
      <c r="DN21" s="145">
        <v>0</v>
      </c>
      <c r="DO21" s="145">
        <v>0</v>
      </c>
      <c r="DP21" s="145">
        <v>0</v>
      </c>
      <c r="DQ21" s="145">
        <v>0</v>
      </c>
      <c r="DR21" s="145">
        <v>0</v>
      </c>
      <c r="DS21" s="145">
        <v>0</v>
      </c>
      <c r="DT21" s="145">
        <v>9</v>
      </c>
      <c r="DU21" s="145">
        <v>18</v>
      </c>
      <c r="DV21" s="145">
        <v>0</v>
      </c>
      <c r="DW21" s="145">
        <v>0</v>
      </c>
      <c r="DX21" s="145">
        <v>27</v>
      </c>
      <c r="DY21" s="145">
        <v>0</v>
      </c>
      <c r="DZ21" s="145">
        <v>0</v>
      </c>
      <c r="EA21" s="145">
        <v>0</v>
      </c>
      <c r="EB21" s="145">
        <v>0</v>
      </c>
      <c r="EC21" s="145">
        <v>0</v>
      </c>
      <c r="ED21" s="145">
        <v>0</v>
      </c>
      <c r="EE21" s="145">
        <v>0</v>
      </c>
      <c r="EF21" s="145">
        <v>0</v>
      </c>
      <c r="EG21" s="145">
        <v>0</v>
      </c>
      <c r="EH21" s="145">
        <v>0</v>
      </c>
      <c r="EI21" s="145">
        <v>0</v>
      </c>
      <c r="EJ21" s="145">
        <v>0</v>
      </c>
      <c r="EK21" s="145">
        <v>0</v>
      </c>
      <c r="EL21" s="145">
        <v>27</v>
      </c>
      <c r="EM21" s="145">
        <v>0</v>
      </c>
      <c r="EN21" s="145">
        <v>27</v>
      </c>
      <c r="EO21" s="145">
        <v>27</v>
      </c>
      <c r="EP21" s="145">
        <v>0</v>
      </c>
      <c r="EQ21" s="145">
        <v>27</v>
      </c>
      <c r="ER21" s="145">
        <v>27</v>
      </c>
      <c r="ES21" s="145">
        <v>0</v>
      </c>
      <c r="ET21" s="145">
        <v>27</v>
      </c>
      <c r="EU21" s="145">
        <v>26</v>
      </c>
      <c r="EV21" s="145">
        <v>0</v>
      </c>
      <c r="EW21" s="145">
        <v>26</v>
      </c>
      <c r="EX21" s="145">
        <v>0</v>
      </c>
      <c r="EY21" s="145">
        <v>0</v>
      </c>
      <c r="EZ21" s="145">
        <v>0</v>
      </c>
      <c r="FA21" s="145">
        <v>0</v>
      </c>
      <c r="FB21" s="145">
        <v>0</v>
      </c>
      <c r="FC21" s="145">
        <v>0</v>
      </c>
      <c r="FD21" s="145">
        <v>27</v>
      </c>
      <c r="FE21" s="145">
        <v>27</v>
      </c>
      <c r="FF21" s="423">
        <f t="shared" si="0"/>
        <v>1</v>
      </c>
      <c r="FG21" s="423">
        <f t="shared" si="1"/>
        <v>1</v>
      </c>
      <c r="FH21" s="424">
        <v>100</v>
      </c>
    </row>
    <row r="22" spans="1:164" ht="26.25" x14ac:dyDescent="0.25">
      <c r="A22" s="47" t="s">
        <v>983</v>
      </c>
      <c r="B22" s="415" t="s">
        <v>984</v>
      </c>
      <c r="C22" s="47" t="s">
        <v>22</v>
      </c>
      <c r="D22" s="145">
        <v>0</v>
      </c>
      <c r="E22" s="145">
        <v>33</v>
      </c>
      <c r="F22" s="145">
        <v>33</v>
      </c>
      <c r="G22" s="145">
        <v>0</v>
      </c>
      <c r="H22" s="145">
        <v>33</v>
      </c>
      <c r="I22" s="145">
        <v>0</v>
      </c>
      <c r="J22" s="145">
        <v>0</v>
      </c>
      <c r="K22" s="145">
        <v>0</v>
      </c>
      <c r="L22" s="145">
        <v>0</v>
      </c>
      <c r="M22" s="145">
        <v>0</v>
      </c>
      <c r="N22" s="145">
        <v>0</v>
      </c>
      <c r="O22" s="145">
        <v>0</v>
      </c>
      <c r="P22" s="145">
        <v>0</v>
      </c>
      <c r="Q22" s="145">
        <v>0</v>
      </c>
      <c r="R22" s="145">
        <v>0</v>
      </c>
      <c r="S22" s="145">
        <v>0</v>
      </c>
      <c r="T22" s="145">
        <v>0</v>
      </c>
      <c r="U22" s="145">
        <v>0</v>
      </c>
      <c r="V22" s="145">
        <v>0</v>
      </c>
      <c r="W22" s="145">
        <v>0</v>
      </c>
      <c r="X22" s="145">
        <v>0</v>
      </c>
      <c r="Y22" s="145">
        <v>0</v>
      </c>
      <c r="Z22" s="145">
        <v>0</v>
      </c>
      <c r="AA22" s="145">
        <v>0</v>
      </c>
      <c r="AB22" s="145">
        <v>0</v>
      </c>
      <c r="AC22" s="145">
        <v>0</v>
      </c>
      <c r="AD22" s="145">
        <v>0</v>
      </c>
      <c r="AE22" s="145">
        <v>0</v>
      </c>
      <c r="AF22" s="145">
        <v>0</v>
      </c>
      <c r="AG22" s="145">
        <v>0</v>
      </c>
      <c r="AH22" s="145">
        <v>0</v>
      </c>
      <c r="AI22" s="145">
        <v>0</v>
      </c>
      <c r="AJ22" s="145">
        <v>0</v>
      </c>
      <c r="AK22" s="145">
        <v>0</v>
      </c>
      <c r="AL22" s="145">
        <v>0</v>
      </c>
      <c r="AM22" s="145">
        <v>0</v>
      </c>
      <c r="AN22" s="145">
        <v>0</v>
      </c>
      <c r="AO22" s="145">
        <v>0</v>
      </c>
      <c r="AP22" s="145">
        <v>0</v>
      </c>
      <c r="AQ22" s="145">
        <v>0</v>
      </c>
      <c r="AR22" s="145">
        <v>0</v>
      </c>
      <c r="AS22" s="145">
        <v>0</v>
      </c>
      <c r="AT22" s="145">
        <v>0</v>
      </c>
      <c r="AU22" s="145">
        <v>2</v>
      </c>
      <c r="AV22" s="145">
        <v>1</v>
      </c>
      <c r="AW22" s="145">
        <v>0</v>
      </c>
      <c r="AX22" s="145">
        <v>0</v>
      </c>
      <c r="AY22" s="145">
        <v>4</v>
      </c>
      <c r="AZ22" s="145">
        <v>34</v>
      </c>
      <c r="BA22" s="145">
        <v>0</v>
      </c>
      <c r="BB22" s="145">
        <v>0</v>
      </c>
      <c r="BC22" s="145">
        <v>0</v>
      </c>
      <c r="BD22" s="145">
        <v>1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42</v>
      </c>
      <c r="BT22" s="145">
        <v>6</v>
      </c>
      <c r="BU22" s="145">
        <v>35</v>
      </c>
      <c r="BV22" s="145">
        <v>0</v>
      </c>
      <c r="BW22" s="145">
        <v>0</v>
      </c>
      <c r="BX22" s="145">
        <v>41</v>
      </c>
      <c r="BY22" s="145">
        <v>0</v>
      </c>
      <c r="BZ22" s="145">
        <v>0</v>
      </c>
      <c r="CA22" s="145">
        <v>0</v>
      </c>
      <c r="CB22" s="145">
        <v>0</v>
      </c>
      <c r="CC22" s="145">
        <v>2</v>
      </c>
      <c r="CD22" s="145">
        <v>5</v>
      </c>
      <c r="CE22" s="145">
        <v>0</v>
      </c>
      <c r="CF22" s="145">
        <v>0</v>
      </c>
      <c r="CG22" s="145">
        <v>2</v>
      </c>
      <c r="CH22" s="145">
        <v>5</v>
      </c>
      <c r="CI22" s="145">
        <v>0</v>
      </c>
      <c r="CJ22" s="145">
        <v>0</v>
      </c>
      <c r="CK22" s="145">
        <v>7</v>
      </c>
      <c r="CL22" s="145">
        <v>0</v>
      </c>
      <c r="CM22" s="145">
        <v>0</v>
      </c>
      <c r="CN22" s="145">
        <v>0</v>
      </c>
      <c r="CO22" s="145">
        <v>0</v>
      </c>
      <c r="CP22" s="145">
        <v>6</v>
      </c>
      <c r="CQ22" s="145">
        <v>36</v>
      </c>
      <c r="CR22" s="145">
        <v>0</v>
      </c>
      <c r="CS22" s="145">
        <v>0</v>
      </c>
      <c r="CT22" s="145">
        <v>6</v>
      </c>
      <c r="CU22" s="145">
        <v>36</v>
      </c>
      <c r="CV22" s="145">
        <v>0</v>
      </c>
      <c r="CW22" s="145">
        <v>0</v>
      </c>
      <c r="CX22" s="145">
        <v>42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0</v>
      </c>
      <c r="DO22" s="145">
        <v>0</v>
      </c>
      <c r="DP22" s="145">
        <v>3</v>
      </c>
      <c r="DQ22" s="145">
        <v>29</v>
      </c>
      <c r="DR22" s="145">
        <v>0</v>
      </c>
      <c r="DS22" s="145">
        <v>0</v>
      </c>
      <c r="DT22" s="145">
        <v>3</v>
      </c>
      <c r="DU22" s="145">
        <v>29</v>
      </c>
      <c r="DV22" s="145">
        <v>0</v>
      </c>
      <c r="DW22" s="145">
        <v>0</v>
      </c>
      <c r="DX22" s="145">
        <v>32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L22" s="145">
        <v>0</v>
      </c>
      <c r="EM22" s="145">
        <v>41</v>
      </c>
      <c r="EN22" s="145">
        <v>41</v>
      </c>
      <c r="EO22" s="145">
        <v>0</v>
      </c>
      <c r="EP22" s="145">
        <v>41</v>
      </c>
      <c r="EQ22" s="145">
        <v>41</v>
      </c>
      <c r="ER22" s="145">
        <v>0</v>
      </c>
      <c r="ES22" s="145">
        <v>41</v>
      </c>
      <c r="ET22" s="145">
        <v>41</v>
      </c>
      <c r="EU22" s="145">
        <v>0</v>
      </c>
      <c r="EV22" s="145">
        <v>39</v>
      </c>
      <c r="EW22" s="145">
        <v>39</v>
      </c>
      <c r="EX22" s="145">
        <v>0</v>
      </c>
      <c r="EY22" s="145">
        <v>0</v>
      </c>
      <c r="EZ22" s="145">
        <v>0</v>
      </c>
      <c r="FA22" s="145">
        <v>0</v>
      </c>
      <c r="FB22" s="145">
        <v>0</v>
      </c>
      <c r="FC22" s="145">
        <v>0</v>
      </c>
      <c r="FD22" s="145">
        <v>42</v>
      </c>
      <c r="FE22" s="145">
        <v>41</v>
      </c>
      <c r="FF22" s="423">
        <f t="shared" si="0"/>
        <v>1</v>
      </c>
      <c r="FG22" s="423">
        <f t="shared" si="1"/>
        <v>0.97619047619047616</v>
      </c>
      <c r="FH22" s="424">
        <v>100</v>
      </c>
    </row>
    <row r="23" spans="1:164" ht="34.5" customHeight="1" x14ac:dyDescent="0.25">
      <c r="A23" s="47" t="s">
        <v>986</v>
      </c>
      <c r="B23" s="415" t="s">
        <v>987</v>
      </c>
      <c r="C23" s="47" t="s">
        <v>988</v>
      </c>
      <c r="D23" s="145">
        <v>0</v>
      </c>
      <c r="E23" s="145">
        <v>60</v>
      </c>
      <c r="F23" s="145">
        <v>60</v>
      </c>
      <c r="G23" s="145">
        <v>0</v>
      </c>
      <c r="H23" s="145">
        <v>60</v>
      </c>
      <c r="I23" s="145">
        <v>0</v>
      </c>
      <c r="J23" s="145">
        <v>0</v>
      </c>
      <c r="K23" s="145">
        <v>0</v>
      </c>
      <c r="L23" s="145">
        <v>0</v>
      </c>
      <c r="M23" s="145">
        <v>0</v>
      </c>
      <c r="N23" s="145">
        <v>0</v>
      </c>
      <c r="O23" s="145">
        <v>0</v>
      </c>
      <c r="P23" s="145">
        <v>0</v>
      </c>
      <c r="Q23" s="145">
        <v>0</v>
      </c>
      <c r="R23" s="145">
        <v>0</v>
      </c>
      <c r="S23" s="145">
        <v>0</v>
      </c>
      <c r="T23" s="145">
        <v>0</v>
      </c>
      <c r="U23" s="145">
        <v>0</v>
      </c>
      <c r="V23" s="145">
        <v>0</v>
      </c>
      <c r="W23" s="145">
        <v>0</v>
      </c>
      <c r="X23" s="145">
        <v>0</v>
      </c>
      <c r="Y23" s="145">
        <v>0</v>
      </c>
      <c r="Z23" s="145">
        <v>0</v>
      </c>
      <c r="AA23" s="145">
        <v>0</v>
      </c>
      <c r="AB23" s="145">
        <v>0</v>
      </c>
      <c r="AC23" s="145">
        <v>0</v>
      </c>
      <c r="AD23" s="145">
        <v>0</v>
      </c>
      <c r="AE23" s="145">
        <v>0</v>
      </c>
      <c r="AF23" s="145">
        <v>0</v>
      </c>
      <c r="AG23" s="145">
        <v>0</v>
      </c>
      <c r="AH23" s="145">
        <v>0</v>
      </c>
      <c r="AI23" s="145">
        <v>0</v>
      </c>
      <c r="AJ23" s="145">
        <v>0</v>
      </c>
      <c r="AK23" s="145">
        <v>0</v>
      </c>
      <c r="AL23" s="145">
        <v>0</v>
      </c>
      <c r="AM23" s="145">
        <v>0</v>
      </c>
      <c r="AN23" s="145">
        <v>0</v>
      </c>
      <c r="AO23" s="145">
        <v>0</v>
      </c>
      <c r="AP23" s="145">
        <v>0</v>
      </c>
      <c r="AQ23" s="145">
        <v>0</v>
      </c>
      <c r="AR23" s="145">
        <v>0</v>
      </c>
      <c r="AS23" s="145">
        <v>0</v>
      </c>
      <c r="AT23" s="145">
        <v>0</v>
      </c>
      <c r="AU23" s="145">
        <v>0</v>
      </c>
      <c r="AV23" s="145">
        <v>0</v>
      </c>
      <c r="AW23" s="145">
        <v>0</v>
      </c>
      <c r="AX23" s="145">
        <v>0</v>
      </c>
      <c r="AY23" s="145">
        <v>27</v>
      </c>
      <c r="AZ23" s="145">
        <v>9</v>
      </c>
      <c r="BA23" s="145">
        <v>0</v>
      </c>
      <c r="BB23" s="145">
        <v>0</v>
      </c>
      <c r="BC23" s="145">
        <v>0</v>
      </c>
      <c r="BD23" s="145">
        <v>0</v>
      </c>
      <c r="BE23" s="145">
        <v>0</v>
      </c>
      <c r="BF23" s="145">
        <v>0</v>
      </c>
      <c r="BG23" s="145">
        <v>0</v>
      </c>
      <c r="BH23" s="145">
        <v>0</v>
      </c>
      <c r="BI23" s="145">
        <v>0</v>
      </c>
      <c r="BJ23" s="145">
        <v>0</v>
      </c>
      <c r="BK23" s="145">
        <v>0</v>
      </c>
      <c r="BL23" s="145">
        <v>0</v>
      </c>
      <c r="BM23" s="145">
        <v>0</v>
      </c>
      <c r="BN23" s="145">
        <v>0</v>
      </c>
      <c r="BO23" s="145">
        <v>0</v>
      </c>
      <c r="BP23" s="145">
        <v>0</v>
      </c>
      <c r="BQ23" s="145">
        <v>0</v>
      </c>
      <c r="BR23" s="145">
        <v>0</v>
      </c>
      <c r="BS23" s="145">
        <v>36</v>
      </c>
      <c r="BT23" s="145">
        <v>27</v>
      </c>
      <c r="BU23" s="145">
        <v>7</v>
      </c>
      <c r="BV23" s="145">
        <v>0</v>
      </c>
      <c r="BW23" s="145">
        <v>0</v>
      </c>
      <c r="BX23" s="145">
        <v>34</v>
      </c>
      <c r="BY23" s="145">
        <v>0</v>
      </c>
      <c r="BZ23" s="145">
        <v>0</v>
      </c>
      <c r="CA23" s="145">
        <v>0</v>
      </c>
      <c r="CB23" s="145">
        <v>0</v>
      </c>
      <c r="CC23" s="145">
        <v>0</v>
      </c>
      <c r="CD23" s="145">
        <v>0</v>
      </c>
      <c r="CE23" s="145">
        <v>0</v>
      </c>
      <c r="CF23" s="145">
        <v>0</v>
      </c>
      <c r="CG23" s="145">
        <v>0</v>
      </c>
      <c r="CH23" s="145">
        <v>0</v>
      </c>
      <c r="CI23" s="145">
        <v>0</v>
      </c>
      <c r="CJ23" s="145">
        <v>0</v>
      </c>
      <c r="CK23" s="145">
        <v>0</v>
      </c>
      <c r="CL23" s="145">
        <v>0</v>
      </c>
      <c r="CM23" s="145">
        <v>0</v>
      </c>
      <c r="CN23" s="145">
        <v>0</v>
      </c>
      <c r="CO23" s="145">
        <v>0</v>
      </c>
      <c r="CP23" s="145">
        <v>0</v>
      </c>
      <c r="CQ23" s="145">
        <v>0</v>
      </c>
      <c r="CR23" s="145">
        <v>0</v>
      </c>
      <c r="CS23" s="145">
        <v>0</v>
      </c>
      <c r="CT23" s="145">
        <v>0</v>
      </c>
      <c r="CU23" s="145">
        <v>0</v>
      </c>
      <c r="CV23" s="145">
        <v>0</v>
      </c>
      <c r="CW23" s="145">
        <v>0</v>
      </c>
      <c r="CX23" s="145">
        <v>0</v>
      </c>
      <c r="CY23" s="145">
        <v>0</v>
      </c>
      <c r="CZ23" s="145">
        <v>0</v>
      </c>
      <c r="DA23" s="145">
        <v>0</v>
      </c>
      <c r="DB23" s="145">
        <v>0</v>
      </c>
      <c r="DC23" s="145">
        <v>0</v>
      </c>
      <c r="DD23" s="145">
        <v>0</v>
      </c>
      <c r="DE23" s="145">
        <v>0</v>
      </c>
      <c r="DF23" s="145">
        <v>0</v>
      </c>
      <c r="DG23" s="145">
        <v>0</v>
      </c>
      <c r="DH23" s="145">
        <v>0</v>
      </c>
      <c r="DI23" s="145">
        <v>0</v>
      </c>
      <c r="DJ23" s="145">
        <v>0</v>
      </c>
      <c r="DK23" s="145">
        <v>0</v>
      </c>
      <c r="DL23" s="145">
        <v>0</v>
      </c>
      <c r="DM23" s="145">
        <v>0</v>
      </c>
      <c r="DN23" s="145">
        <v>0</v>
      </c>
      <c r="DO23" s="145">
        <v>0</v>
      </c>
      <c r="DP23" s="145">
        <v>0</v>
      </c>
      <c r="DQ23" s="145">
        <v>0</v>
      </c>
      <c r="DR23" s="145">
        <v>0</v>
      </c>
      <c r="DS23" s="145">
        <v>0</v>
      </c>
      <c r="DT23" s="145">
        <v>0</v>
      </c>
      <c r="DU23" s="145">
        <v>0</v>
      </c>
      <c r="DV23" s="145">
        <v>0</v>
      </c>
      <c r="DW23" s="145">
        <v>0</v>
      </c>
      <c r="DX23" s="145">
        <v>0</v>
      </c>
      <c r="DY23" s="145">
        <v>0</v>
      </c>
      <c r="DZ23" s="145">
        <v>0</v>
      </c>
      <c r="EA23" s="145">
        <v>0</v>
      </c>
      <c r="EB23" s="145">
        <v>0</v>
      </c>
      <c r="EC23" s="145">
        <v>27</v>
      </c>
      <c r="ED23" s="145">
        <v>9</v>
      </c>
      <c r="EE23" s="145">
        <v>0</v>
      </c>
      <c r="EF23" s="145">
        <v>0</v>
      </c>
      <c r="EG23" s="145">
        <v>27</v>
      </c>
      <c r="EH23" s="145">
        <v>9</v>
      </c>
      <c r="EI23" s="145">
        <v>0</v>
      </c>
      <c r="EJ23" s="145">
        <v>0</v>
      </c>
      <c r="EK23" s="145">
        <v>36</v>
      </c>
      <c r="EL23" s="145">
        <v>0</v>
      </c>
      <c r="EM23" s="145">
        <v>83</v>
      </c>
      <c r="EN23" s="145">
        <v>83</v>
      </c>
      <c r="EO23" s="145">
        <v>0</v>
      </c>
      <c r="EP23" s="145">
        <v>72</v>
      </c>
      <c r="EQ23" s="145">
        <v>72</v>
      </c>
      <c r="ER23" s="145">
        <v>0</v>
      </c>
      <c r="ES23" s="145">
        <v>34</v>
      </c>
      <c r="ET23" s="145">
        <v>34</v>
      </c>
      <c r="EU23" s="145">
        <v>0</v>
      </c>
      <c r="EV23" s="145">
        <v>30</v>
      </c>
      <c r="EW23" s="145">
        <v>30</v>
      </c>
      <c r="EX23" s="145">
        <v>0</v>
      </c>
      <c r="EY23" s="145">
        <v>0</v>
      </c>
      <c r="EZ23" s="145">
        <v>0</v>
      </c>
      <c r="FA23" s="145">
        <v>0</v>
      </c>
      <c r="FB23" s="145">
        <v>0</v>
      </c>
      <c r="FC23" s="145">
        <v>0</v>
      </c>
      <c r="FD23" s="145">
        <v>36</v>
      </c>
      <c r="FE23" s="145">
        <v>34</v>
      </c>
      <c r="FF23" s="423">
        <f t="shared" si="0"/>
        <v>0.86746987951807231</v>
      </c>
      <c r="FG23" s="423">
        <f t="shared" si="1"/>
        <v>0.94444444444444442</v>
      </c>
      <c r="FH23" s="424">
        <v>0</v>
      </c>
    </row>
    <row r="24" spans="1:164" ht="45" x14ac:dyDescent="0.25">
      <c r="A24" s="47" t="s">
        <v>989</v>
      </c>
      <c r="B24" s="415" t="s">
        <v>990</v>
      </c>
      <c r="C24" s="47" t="s">
        <v>988</v>
      </c>
      <c r="D24" s="145">
        <v>0</v>
      </c>
      <c r="E24" s="145">
        <v>18</v>
      </c>
      <c r="F24" s="145">
        <v>18</v>
      </c>
      <c r="G24" s="145">
        <v>0</v>
      </c>
      <c r="H24" s="145">
        <v>18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5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45">
        <v>0</v>
      </c>
      <c r="AH24" s="145">
        <v>0</v>
      </c>
      <c r="AI24" s="145">
        <v>0</v>
      </c>
      <c r="AJ24" s="145">
        <v>0</v>
      </c>
      <c r="AK24" s="145">
        <v>0</v>
      </c>
      <c r="AL24" s="145">
        <v>0</v>
      </c>
      <c r="AM24" s="145">
        <v>0</v>
      </c>
      <c r="AN24" s="145">
        <v>0</v>
      </c>
      <c r="AO24" s="145">
        <v>0</v>
      </c>
      <c r="AP24" s="145">
        <v>0</v>
      </c>
      <c r="AQ24" s="145">
        <v>0</v>
      </c>
      <c r="AR24" s="145">
        <v>0</v>
      </c>
      <c r="AS24" s="145">
        <v>0</v>
      </c>
      <c r="AT24" s="145">
        <v>0</v>
      </c>
      <c r="AU24" s="145">
        <v>2</v>
      </c>
      <c r="AV24" s="145">
        <v>0</v>
      </c>
      <c r="AW24" s="145">
        <v>0</v>
      </c>
      <c r="AX24" s="145">
        <v>0</v>
      </c>
      <c r="AY24" s="145">
        <v>0</v>
      </c>
      <c r="AZ24" s="145">
        <v>0</v>
      </c>
      <c r="BA24" s="145">
        <v>0</v>
      </c>
      <c r="BB24" s="145">
        <v>0</v>
      </c>
      <c r="BC24" s="145">
        <v>0</v>
      </c>
      <c r="BD24" s="145">
        <v>0</v>
      </c>
      <c r="BE24" s="145">
        <v>0</v>
      </c>
      <c r="BF24" s="145">
        <v>0</v>
      </c>
      <c r="BG24" s="145">
        <v>0</v>
      </c>
      <c r="BH24" s="145">
        <v>0</v>
      </c>
      <c r="BI24" s="145">
        <v>0</v>
      </c>
      <c r="BJ24" s="145">
        <v>0</v>
      </c>
      <c r="BK24" s="145">
        <v>0</v>
      </c>
      <c r="BL24" s="145">
        <v>0</v>
      </c>
      <c r="BM24" s="145">
        <v>0</v>
      </c>
      <c r="BN24" s="145">
        <v>0</v>
      </c>
      <c r="BO24" s="145">
        <v>0</v>
      </c>
      <c r="BP24" s="145">
        <v>0</v>
      </c>
      <c r="BQ24" s="145">
        <v>0</v>
      </c>
      <c r="BR24" s="145">
        <v>0</v>
      </c>
      <c r="BS24" s="145">
        <v>2</v>
      </c>
      <c r="BT24" s="145">
        <v>2</v>
      </c>
      <c r="BU24" s="145">
        <v>0</v>
      </c>
      <c r="BV24" s="145">
        <v>0</v>
      </c>
      <c r="BW24" s="145">
        <v>0</v>
      </c>
      <c r="BX24" s="145">
        <v>2</v>
      </c>
      <c r="BY24" s="145">
        <v>0</v>
      </c>
      <c r="BZ24" s="145">
        <v>0</v>
      </c>
      <c r="CA24" s="145">
        <v>0</v>
      </c>
      <c r="CB24" s="145">
        <v>0</v>
      </c>
      <c r="CC24" s="145">
        <v>0</v>
      </c>
      <c r="CD24" s="145">
        <v>0</v>
      </c>
      <c r="CE24" s="145">
        <v>0</v>
      </c>
      <c r="CF24" s="145">
        <v>0</v>
      </c>
      <c r="CG24" s="145">
        <v>0</v>
      </c>
      <c r="CH24" s="145">
        <v>0</v>
      </c>
      <c r="CI24" s="145">
        <v>0</v>
      </c>
      <c r="CJ24" s="145">
        <v>0</v>
      </c>
      <c r="CK24" s="145">
        <v>0</v>
      </c>
      <c r="CL24" s="145">
        <v>0</v>
      </c>
      <c r="CM24" s="145">
        <v>0</v>
      </c>
      <c r="CN24" s="145">
        <v>0</v>
      </c>
      <c r="CO24" s="145">
        <v>0</v>
      </c>
      <c r="CP24" s="145">
        <v>0</v>
      </c>
      <c r="CQ24" s="145">
        <v>0</v>
      </c>
      <c r="CR24" s="145">
        <v>0</v>
      </c>
      <c r="CS24" s="145">
        <v>0</v>
      </c>
      <c r="CT24" s="145">
        <v>0</v>
      </c>
      <c r="CU24" s="145">
        <v>0</v>
      </c>
      <c r="CV24" s="145">
        <v>0</v>
      </c>
      <c r="CW24" s="145">
        <v>0</v>
      </c>
      <c r="CX24" s="145">
        <v>0</v>
      </c>
      <c r="CY24" s="145">
        <v>0</v>
      </c>
      <c r="CZ24" s="145">
        <v>0</v>
      </c>
      <c r="DA24" s="145">
        <v>0</v>
      </c>
      <c r="DB24" s="145">
        <v>0</v>
      </c>
      <c r="DC24" s="145">
        <v>0</v>
      </c>
      <c r="DD24" s="145">
        <v>0</v>
      </c>
      <c r="DE24" s="145">
        <v>0</v>
      </c>
      <c r="DF24" s="145">
        <v>0</v>
      </c>
      <c r="DG24" s="145">
        <v>0</v>
      </c>
      <c r="DH24" s="145">
        <v>0</v>
      </c>
      <c r="DI24" s="145">
        <v>0</v>
      </c>
      <c r="DJ24" s="145">
        <v>0</v>
      </c>
      <c r="DK24" s="145">
        <v>0</v>
      </c>
      <c r="DL24" s="145">
        <v>0</v>
      </c>
      <c r="DM24" s="145">
        <v>0</v>
      </c>
      <c r="DN24" s="145">
        <v>0</v>
      </c>
      <c r="DO24" s="145">
        <v>0</v>
      </c>
      <c r="DP24" s="145">
        <v>0</v>
      </c>
      <c r="DQ24" s="145">
        <v>0</v>
      </c>
      <c r="DR24" s="145">
        <v>0</v>
      </c>
      <c r="DS24" s="145">
        <v>0</v>
      </c>
      <c r="DT24" s="145">
        <v>0</v>
      </c>
      <c r="DU24" s="145">
        <v>0</v>
      </c>
      <c r="DV24" s="145">
        <v>0</v>
      </c>
      <c r="DW24" s="145">
        <v>0</v>
      </c>
      <c r="DX24" s="145">
        <v>0</v>
      </c>
      <c r="DY24" s="145">
        <v>0</v>
      </c>
      <c r="DZ24" s="145">
        <v>0</v>
      </c>
      <c r="EA24" s="145">
        <v>0</v>
      </c>
      <c r="EB24" s="145">
        <v>0</v>
      </c>
      <c r="EC24" s="145">
        <v>2</v>
      </c>
      <c r="ED24" s="145">
        <v>0</v>
      </c>
      <c r="EE24" s="145">
        <v>0</v>
      </c>
      <c r="EF24" s="145">
        <v>0</v>
      </c>
      <c r="EG24" s="145">
        <v>2</v>
      </c>
      <c r="EH24" s="145">
        <v>0</v>
      </c>
      <c r="EI24" s="145">
        <v>0</v>
      </c>
      <c r="EJ24" s="145">
        <v>0</v>
      </c>
      <c r="EK24" s="145">
        <v>2</v>
      </c>
      <c r="EL24" s="145">
        <v>0</v>
      </c>
      <c r="EM24" s="145">
        <v>4</v>
      </c>
      <c r="EN24" s="145">
        <v>4</v>
      </c>
      <c r="EO24" s="145">
        <v>0</v>
      </c>
      <c r="EP24" s="145">
        <v>3</v>
      </c>
      <c r="EQ24" s="145">
        <v>3</v>
      </c>
      <c r="ER24" s="145">
        <v>0</v>
      </c>
      <c r="ES24" s="145">
        <v>2</v>
      </c>
      <c r="ET24" s="145">
        <v>2</v>
      </c>
      <c r="EU24" s="145">
        <v>0</v>
      </c>
      <c r="EV24" s="145">
        <v>1</v>
      </c>
      <c r="EW24" s="145">
        <v>1</v>
      </c>
      <c r="EX24" s="145">
        <v>0</v>
      </c>
      <c r="EY24" s="145">
        <v>0</v>
      </c>
      <c r="EZ24" s="145">
        <v>0</v>
      </c>
      <c r="FA24" s="145">
        <v>0</v>
      </c>
      <c r="FB24" s="145">
        <v>0</v>
      </c>
      <c r="FC24" s="145">
        <v>0</v>
      </c>
      <c r="FD24" s="145">
        <v>2</v>
      </c>
      <c r="FE24" s="145">
        <v>2</v>
      </c>
      <c r="FF24" s="423">
        <f t="shared" si="0"/>
        <v>0.75</v>
      </c>
      <c r="FG24" s="423">
        <f t="shared" si="1"/>
        <v>1</v>
      </c>
      <c r="FH24" s="424">
        <v>0</v>
      </c>
    </row>
    <row r="25" spans="1:164" ht="29.25" customHeight="1" x14ac:dyDescent="0.25">
      <c r="A25" s="47" t="s">
        <v>991</v>
      </c>
      <c r="B25" s="415" t="s">
        <v>992</v>
      </c>
      <c r="C25" s="47" t="s">
        <v>22</v>
      </c>
      <c r="D25" s="145">
        <v>0</v>
      </c>
      <c r="E25" s="145">
        <v>39</v>
      </c>
      <c r="F25" s="145">
        <v>39</v>
      </c>
      <c r="G25" s="145">
        <v>0</v>
      </c>
      <c r="H25" s="145">
        <v>39</v>
      </c>
      <c r="I25" s="145">
        <v>0</v>
      </c>
      <c r="J25" s="145">
        <v>0</v>
      </c>
      <c r="K25" s="145">
        <v>0</v>
      </c>
      <c r="L25" s="145">
        <v>0</v>
      </c>
      <c r="M25" s="145">
        <v>0</v>
      </c>
      <c r="N25" s="145">
        <v>0</v>
      </c>
      <c r="O25" s="145">
        <v>0</v>
      </c>
      <c r="P25" s="145">
        <v>0</v>
      </c>
      <c r="Q25" s="145">
        <v>0</v>
      </c>
      <c r="R25" s="145">
        <v>0</v>
      </c>
      <c r="S25" s="145">
        <v>0</v>
      </c>
      <c r="T25" s="145">
        <v>0</v>
      </c>
      <c r="U25" s="145">
        <v>0</v>
      </c>
      <c r="V25" s="145">
        <v>0</v>
      </c>
      <c r="W25" s="145">
        <v>0</v>
      </c>
      <c r="X25" s="145">
        <v>0</v>
      </c>
      <c r="Y25" s="145">
        <v>0</v>
      </c>
      <c r="Z25" s="145">
        <v>0</v>
      </c>
      <c r="AA25" s="145">
        <v>0</v>
      </c>
      <c r="AB25" s="145">
        <v>0</v>
      </c>
      <c r="AC25" s="145">
        <v>0</v>
      </c>
      <c r="AD25" s="145">
        <v>0</v>
      </c>
      <c r="AE25" s="145">
        <v>0</v>
      </c>
      <c r="AF25" s="145">
        <v>0</v>
      </c>
      <c r="AG25" s="145">
        <v>0</v>
      </c>
      <c r="AH25" s="145">
        <v>0</v>
      </c>
      <c r="AI25" s="145">
        <v>0</v>
      </c>
      <c r="AJ25" s="145">
        <v>0</v>
      </c>
      <c r="AK25" s="145">
        <v>0</v>
      </c>
      <c r="AL25" s="145">
        <v>0</v>
      </c>
      <c r="AM25" s="145">
        <v>0</v>
      </c>
      <c r="AN25" s="145">
        <v>0</v>
      </c>
      <c r="AO25" s="145">
        <v>0</v>
      </c>
      <c r="AP25" s="145">
        <v>0</v>
      </c>
      <c r="AQ25" s="145">
        <v>0</v>
      </c>
      <c r="AR25" s="145">
        <v>0</v>
      </c>
      <c r="AS25" s="145">
        <v>0</v>
      </c>
      <c r="AT25" s="145">
        <v>0</v>
      </c>
      <c r="AU25" s="145">
        <v>2</v>
      </c>
      <c r="AV25" s="145">
        <v>1</v>
      </c>
      <c r="AW25" s="145">
        <v>0</v>
      </c>
      <c r="AX25" s="145">
        <v>0</v>
      </c>
      <c r="AY25" s="145">
        <v>12</v>
      </c>
      <c r="AZ25" s="145">
        <v>5</v>
      </c>
      <c r="BA25" s="145">
        <v>0</v>
      </c>
      <c r="BB25" s="145">
        <v>0</v>
      </c>
      <c r="BC25" s="145">
        <v>2</v>
      </c>
      <c r="BD25" s="145">
        <v>0</v>
      </c>
      <c r="BE25" s="145">
        <v>0</v>
      </c>
      <c r="BF25" s="145">
        <v>0</v>
      </c>
      <c r="BG25" s="145">
        <v>1</v>
      </c>
      <c r="BH25" s="145">
        <v>0</v>
      </c>
      <c r="BI25" s="145">
        <v>0</v>
      </c>
      <c r="BJ25" s="145">
        <v>0</v>
      </c>
      <c r="BK25" s="145">
        <v>0</v>
      </c>
      <c r="BL25" s="145">
        <v>0</v>
      </c>
      <c r="BM25" s="145">
        <v>0</v>
      </c>
      <c r="BN25" s="145">
        <v>0</v>
      </c>
      <c r="BO25" s="145">
        <v>0</v>
      </c>
      <c r="BP25" s="145">
        <v>0</v>
      </c>
      <c r="BQ25" s="145">
        <v>0</v>
      </c>
      <c r="BR25" s="145">
        <v>0</v>
      </c>
      <c r="BS25" s="145">
        <v>23</v>
      </c>
      <c r="BT25" s="145">
        <v>14</v>
      </c>
      <c r="BU25" s="145">
        <v>6</v>
      </c>
      <c r="BV25" s="145">
        <v>0</v>
      </c>
      <c r="BW25" s="145">
        <v>0</v>
      </c>
      <c r="BX25" s="145">
        <v>20</v>
      </c>
      <c r="BY25" s="145">
        <v>0</v>
      </c>
      <c r="BZ25" s="145">
        <v>0</v>
      </c>
      <c r="CA25" s="145">
        <v>0</v>
      </c>
      <c r="CB25" s="145">
        <v>0</v>
      </c>
      <c r="CC25" s="145">
        <v>10</v>
      </c>
      <c r="CD25" s="145">
        <v>2</v>
      </c>
      <c r="CE25" s="145">
        <v>0</v>
      </c>
      <c r="CF25" s="145">
        <v>0</v>
      </c>
      <c r="CG25" s="145">
        <v>10</v>
      </c>
      <c r="CH25" s="145">
        <v>2</v>
      </c>
      <c r="CI25" s="145">
        <v>0</v>
      </c>
      <c r="CJ25" s="145">
        <v>0</v>
      </c>
      <c r="CK25" s="145">
        <v>12</v>
      </c>
      <c r="CL25" s="145">
        <v>0</v>
      </c>
      <c r="CM25" s="145">
        <v>0</v>
      </c>
      <c r="CN25" s="145">
        <v>0</v>
      </c>
      <c r="CO25" s="145">
        <v>0</v>
      </c>
      <c r="CP25" s="145">
        <v>16</v>
      </c>
      <c r="CQ25" s="145">
        <v>6</v>
      </c>
      <c r="CR25" s="145">
        <v>0</v>
      </c>
      <c r="CS25" s="145">
        <v>0</v>
      </c>
      <c r="CT25" s="145">
        <v>16</v>
      </c>
      <c r="CU25" s="145">
        <v>6</v>
      </c>
      <c r="CV25" s="145">
        <v>0</v>
      </c>
      <c r="CW25" s="145">
        <v>0</v>
      </c>
      <c r="CX25" s="145">
        <v>22</v>
      </c>
      <c r="CY25" s="145">
        <v>0</v>
      </c>
      <c r="CZ25" s="145">
        <v>0</v>
      </c>
      <c r="DA25" s="145">
        <v>0</v>
      </c>
      <c r="DB25" s="145">
        <v>0</v>
      </c>
      <c r="DC25" s="145">
        <v>0</v>
      </c>
      <c r="DD25" s="145">
        <v>0</v>
      </c>
      <c r="DE25" s="145">
        <v>0</v>
      </c>
      <c r="DF25" s="145">
        <v>0</v>
      </c>
      <c r="DG25" s="145">
        <v>0</v>
      </c>
      <c r="DH25" s="145">
        <v>0</v>
      </c>
      <c r="DI25" s="145">
        <v>0</v>
      </c>
      <c r="DJ25" s="145">
        <v>0</v>
      </c>
      <c r="DK25" s="145">
        <v>0</v>
      </c>
      <c r="DL25" s="145">
        <v>0</v>
      </c>
      <c r="DM25" s="145">
        <v>0</v>
      </c>
      <c r="DN25" s="145">
        <v>0</v>
      </c>
      <c r="DO25" s="145">
        <v>0</v>
      </c>
      <c r="DP25" s="145">
        <v>2</v>
      </c>
      <c r="DQ25" s="145">
        <v>1</v>
      </c>
      <c r="DR25" s="145">
        <v>0</v>
      </c>
      <c r="DS25" s="145">
        <v>0</v>
      </c>
      <c r="DT25" s="145">
        <v>2</v>
      </c>
      <c r="DU25" s="145">
        <v>1</v>
      </c>
      <c r="DV25" s="145">
        <v>0</v>
      </c>
      <c r="DW25" s="145">
        <v>0</v>
      </c>
      <c r="DX25" s="145">
        <v>3</v>
      </c>
      <c r="DY25" s="145">
        <v>0</v>
      </c>
      <c r="DZ25" s="145">
        <v>0</v>
      </c>
      <c r="EA25" s="145">
        <v>0</v>
      </c>
      <c r="EB25" s="145">
        <v>0</v>
      </c>
      <c r="EC25" s="145">
        <v>0</v>
      </c>
      <c r="ED25" s="145">
        <v>0</v>
      </c>
      <c r="EE25" s="145">
        <v>0</v>
      </c>
      <c r="EF25" s="145">
        <v>0</v>
      </c>
      <c r="EG25" s="145">
        <v>0</v>
      </c>
      <c r="EH25" s="145">
        <v>0</v>
      </c>
      <c r="EI25" s="145">
        <v>0</v>
      </c>
      <c r="EJ25" s="145">
        <v>0</v>
      </c>
      <c r="EK25" s="145">
        <v>0</v>
      </c>
      <c r="EL25" s="145">
        <v>0</v>
      </c>
      <c r="EM25" s="145">
        <v>20</v>
      </c>
      <c r="EN25" s="145">
        <v>20</v>
      </c>
      <c r="EO25" s="145">
        <v>0</v>
      </c>
      <c r="EP25" s="145">
        <v>20</v>
      </c>
      <c r="EQ25" s="145">
        <v>20</v>
      </c>
      <c r="ER25" s="145">
        <v>0</v>
      </c>
      <c r="ES25" s="145">
        <v>20</v>
      </c>
      <c r="ET25" s="145">
        <v>20</v>
      </c>
      <c r="EU25" s="145">
        <v>0</v>
      </c>
      <c r="EV25" s="145">
        <v>19</v>
      </c>
      <c r="EW25" s="145">
        <v>19</v>
      </c>
      <c r="EX25" s="145">
        <v>0</v>
      </c>
      <c r="EY25" s="145">
        <v>0</v>
      </c>
      <c r="EZ25" s="145">
        <v>0</v>
      </c>
      <c r="FA25" s="145">
        <v>0</v>
      </c>
      <c r="FB25" s="145">
        <v>0</v>
      </c>
      <c r="FC25" s="145">
        <v>0</v>
      </c>
      <c r="FD25" s="145">
        <v>23</v>
      </c>
      <c r="FE25" s="145">
        <v>20</v>
      </c>
      <c r="FF25" s="423">
        <f t="shared" si="0"/>
        <v>1</v>
      </c>
      <c r="FG25" s="423">
        <f t="shared" si="1"/>
        <v>0.86956521739130432</v>
      </c>
      <c r="FH25" s="424">
        <v>95.65</v>
      </c>
    </row>
    <row r="26" spans="1:164" ht="39" x14ac:dyDescent="0.25">
      <c r="A26" s="47" t="s">
        <v>994</v>
      </c>
      <c r="B26" s="415" t="s">
        <v>995</v>
      </c>
      <c r="C26" s="47" t="s">
        <v>22</v>
      </c>
      <c r="D26" s="145">
        <v>0</v>
      </c>
      <c r="E26" s="145">
        <v>146</v>
      </c>
      <c r="F26" s="145">
        <v>146</v>
      </c>
      <c r="G26" s="145">
        <v>42</v>
      </c>
      <c r="H26" s="145">
        <v>104</v>
      </c>
      <c r="I26" s="145">
        <v>10</v>
      </c>
      <c r="J26" s="145">
        <v>8</v>
      </c>
      <c r="K26" s="145">
        <v>0</v>
      </c>
      <c r="L26" s="145">
        <v>0</v>
      </c>
      <c r="M26" s="145">
        <v>4</v>
      </c>
      <c r="N26" s="145">
        <v>0</v>
      </c>
      <c r="O26" s="145">
        <v>0</v>
      </c>
      <c r="P26" s="145">
        <v>0</v>
      </c>
      <c r="Q26" s="145">
        <v>0</v>
      </c>
      <c r="R26" s="145">
        <v>1</v>
      </c>
      <c r="S26" s="145">
        <v>0</v>
      </c>
      <c r="T26" s="145">
        <v>0</v>
      </c>
      <c r="U26" s="145">
        <v>0</v>
      </c>
      <c r="V26" s="145">
        <v>0</v>
      </c>
      <c r="W26" s="145">
        <v>0</v>
      </c>
      <c r="X26" s="145">
        <v>0</v>
      </c>
      <c r="Y26" s="145">
        <v>0</v>
      </c>
      <c r="Z26" s="145">
        <v>0</v>
      </c>
      <c r="AA26" s="145">
        <v>0</v>
      </c>
      <c r="AB26" s="145">
        <v>0</v>
      </c>
      <c r="AC26" s="145">
        <v>0</v>
      </c>
      <c r="AD26" s="145">
        <v>0</v>
      </c>
      <c r="AE26" s="145">
        <v>0</v>
      </c>
      <c r="AF26" s="145">
        <v>0</v>
      </c>
      <c r="AG26" s="145">
        <v>0</v>
      </c>
      <c r="AH26" s="145">
        <v>0</v>
      </c>
      <c r="AI26" s="145">
        <v>0</v>
      </c>
      <c r="AJ26" s="145">
        <v>0</v>
      </c>
      <c r="AK26" s="145">
        <v>23</v>
      </c>
      <c r="AL26" s="145">
        <v>14</v>
      </c>
      <c r="AM26" s="145">
        <v>8</v>
      </c>
      <c r="AN26" s="145">
        <v>0</v>
      </c>
      <c r="AO26" s="145">
        <v>0</v>
      </c>
      <c r="AP26" s="145">
        <v>22</v>
      </c>
      <c r="AQ26" s="145">
        <v>8</v>
      </c>
      <c r="AR26" s="145">
        <v>0</v>
      </c>
      <c r="AS26" s="145">
        <v>0</v>
      </c>
      <c r="AT26" s="145">
        <v>0</v>
      </c>
      <c r="AU26" s="145">
        <v>17</v>
      </c>
      <c r="AV26" s="145">
        <v>11</v>
      </c>
      <c r="AW26" s="145">
        <v>0</v>
      </c>
      <c r="AX26" s="145">
        <v>0</v>
      </c>
      <c r="AY26" s="145">
        <v>3</v>
      </c>
      <c r="AZ26" s="145">
        <v>0</v>
      </c>
      <c r="BA26" s="145">
        <v>0</v>
      </c>
      <c r="BB26" s="145">
        <v>0</v>
      </c>
      <c r="BC26" s="145">
        <v>0</v>
      </c>
      <c r="BD26" s="145">
        <v>0</v>
      </c>
      <c r="BE26" s="145">
        <v>0</v>
      </c>
      <c r="BF26" s="145">
        <v>0</v>
      </c>
      <c r="BG26" s="145">
        <v>0</v>
      </c>
      <c r="BH26" s="145">
        <v>0</v>
      </c>
      <c r="BI26" s="145">
        <v>0</v>
      </c>
      <c r="BJ26" s="145">
        <v>0</v>
      </c>
      <c r="BK26" s="145">
        <v>0</v>
      </c>
      <c r="BL26" s="145">
        <v>0</v>
      </c>
      <c r="BM26" s="145">
        <v>0</v>
      </c>
      <c r="BN26" s="145">
        <v>0</v>
      </c>
      <c r="BO26" s="145">
        <v>0</v>
      </c>
      <c r="BP26" s="145">
        <v>0</v>
      </c>
      <c r="BQ26" s="145">
        <v>0</v>
      </c>
      <c r="BR26" s="145">
        <v>0</v>
      </c>
      <c r="BS26" s="145">
        <v>39</v>
      </c>
      <c r="BT26" s="145">
        <v>28</v>
      </c>
      <c r="BU26" s="145">
        <v>11</v>
      </c>
      <c r="BV26" s="145">
        <v>0</v>
      </c>
      <c r="BW26" s="145">
        <v>0</v>
      </c>
      <c r="BX26" s="145">
        <v>39</v>
      </c>
      <c r="BY26" s="145">
        <v>1</v>
      </c>
      <c r="BZ26" s="145">
        <v>3</v>
      </c>
      <c r="CA26" s="145">
        <v>0</v>
      </c>
      <c r="CB26" s="145">
        <v>0</v>
      </c>
      <c r="CC26" s="145">
        <v>6</v>
      </c>
      <c r="CD26" s="145">
        <v>4</v>
      </c>
      <c r="CE26" s="145">
        <v>0</v>
      </c>
      <c r="CF26" s="145">
        <v>0</v>
      </c>
      <c r="CG26" s="145">
        <v>7</v>
      </c>
      <c r="CH26" s="145">
        <v>7</v>
      </c>
      <c r="CI26" s="145">
        <v>0</v>
      </c>
      <c r="CJ26" s="145">
        <v>0</v>
      </c>
      <c r="CK26" s="145">
        <v>14</v>
      </c>
      <c r="CL26" s="145">
        <v>12</v>
      </c>
      <c r="CM26" s="145">
        <v>6</v>
      </c>
      <c r="CN26" s="145">
        <v>0</v>
      </c>
      <c r="CO26" s="145">
        <v>0</v>
      </c>
      <c r="CP26" s="145">
        <v>28</v>
      </c>
      <c r="CQ26" s="145">
        <v>11</v>
      </c>
      <c r="CR26" s="145">
        <v>0</v>
      </c>
      <c r="CS26" s="145">
        <v>0</v>
      </c>
      <c r="CT26" s="145">
        <v>40</v>
      </c>
      <c r="CU26" s="145">
        <v>17</v>
      </c>
      <c r="CV26" s="145">
        <v>0</v>
      </c>
      <c r="CW26" s="145">
        <v>0</v>
      </c>
      <c r="CX26" s="145">
        <v>57</v>
      </c>
      <c r="CY26" s="145">
        <v>0</v>
      </c>
      <c r="CZ26" s="145">
        <v>0</v>
      </c>
      <c r="DA26" s="145">
        <v>0</v>
      </c>
      <c r="DB26" s="145">
        <v>0</v>
      </c>
      <c r="DC26" s="145">
        <v>0</v>
      </c>
      <c r="DD26" s="145">
        <v>0</v>
      </c>
      <c r="DE26" s="145">
        <v>0</v>
      </c>
      <c r="DF26" s="145">
        <v>0</v>
      </c>
      <c r="DG26" s="145">
        <v>0</v>
      </c>
      <c r="DH26" s="145">
        <v>0</v>
      </c>
      <c r="DI26" s="145">
        <v>0</v>
      </c>
      <c r="DJ26" s="145">
        <v>0</v>
      </c>
      <c r="DK26" s="145">
        <v>0</v>
      </c>
      <c r="DL26" s="145">
        <v>2</v>
      </c>
      <c r="DM26" s="145">
        <v>2</v>
      </c>
      <c r="DN26" s="145">
        <v>0</v>
      </c>
      <c r="DO26" s="145">
        <v>0</v>
      </c>
      <c r="DP26" s="145">
        <v>0</v>
      </c>
      <c r="DQ26" s="145">
        <v>0</v>
      </c>
      <c r="DR26" s="145">
        <v>0</v>
      </c>
      <c r="DS26" s="145">
        <v>0</v>
      </c>
      <c r="DT26" s="145">
        <v>2</v>
      </c>
      <c r="DU26" s="145">
        <v>2</v>
      </c>
      <c r="DV26" s="145">
        <v>0</v>
      </c>
      <c r="DW26" s="145">
        <v>0</v>
      </c>
      <c r="DX26" s="145">
        <v>4</v>
      </c>
      <c r="DY26" s="145">
        <v>0</v>
      </c>
      <c r="DZ26" s="145">
        <v>0</v>
      </c>
      <c r="EA26" s="145">
        <v>0</v>
      </c>
      <c r="EB26" s="145">
        <v>0</v>
      </c>
      <c r="EC26" s="145">
        <v>0</v>
      </c>
      <c r="ED26" s="145">
        <v>0</v>
      </c>
      <c r="EE26" s="145">
        <v>0</v>
      </c>
      <c r="EF26" s="145">
        <v>0</v>
      </c>
      <c r="EG26" s="145">
        <v>0</v>
      </c>
      <c r="EH26" s="145">
        <v>0</v>
      </c>
      <c r="EI26" s="145">
        <v>0</v>
      </c>
      <c r="EJ26" s="145">
        <v>0</v>
      </c>
      <c r="EK26" s="145">
        <v>0</v>
      </c>
      <c r="EL26" s="145">
        <v>22</v>
      </c>
      <c r="EM26" s="145">
        <v>39</v>
      </c>
      <c r="EN26" s="145">
        <v>61</v>
      </c>
      <c r="EO26" s="145">
        <v>22</v>
      </c>
      <c r="EP26" s="145">
        <v>39</v>
      </c>
      <c r="EQ26" s="145">
        <v>61</v>
      </c>
      <c r="ER26" s="145">
        <v>22</v>
      </c>
      <c r="ES26" s="145">
        <v>39</v>
      </c>
      <c r="ET26" s="145">
        <v>61</v>
      </c>
      <c r="EU26" s="145">
        <v>22</v>
      </c>
      <c r="EV26" s="145">
        <v>39</v>
      </c>
      <c r="EW26" s="145">
        <v>61</v>
      </c>
      <c r="EX26" s="145">
        <v>0</v>
      </c>
      <c r="EY26" s="145">
        <v>0</v>
      </c>
      <c r="EZ26" s="145">
        <v>0</v>
      </c>
      <c r="FA26" s="145">
        <v>0</v>
      </c>
      <c r="FB26" s="145">
        <v>0</v>
      </c>
      <c r="FC26" s="145">
        <v>0</v>
      </c>
      <c r="FD26" s="145">
        <v>62</v>
      </c>
      <c r="FE26" s="145">
        <v>61</v>
      </c>
      <c r="FF26" s="423">
        <f t="shared" si="0"/>
        <v>1</v>
      </c>
      <c r="FG26" s="423">
        <f t="shared" si="1"/>
        <v>0.9838709677419355</v>
      </c>
      <c r="FH26" s="424">
        <v>91.94</v>
      </c>
    </row>
    <row r="27" spans="1:164" ht="39" x14ac:dyDescent="0.25">
      <c r="A27" s="47" t="s">
        <v>996</v>
      </c>
      <c r="B27" s="415" t="s">
        <v>997</v>
      </c>
      <c r="C27" s="47" t="s">
        <v>22</v>
      </c>
      <c r="D27" s="145">
        <v>0</v>
      </c>
      <c r="E27" s="145">
        <v>344</v>
      </c>
      <c r="F27" s="145">
        <v>344</v>
      </c>
      <c r="G27" s="145">
        <v>136</v>
      </c>
      <c r="H27" s="145">
        <v>208</v>
      </c>
      <c r="I27" s="145">
        <v>32</v>
      </c>
      <c r="J27" s="145">
        <v>25</v>
      </c>
      <c r="K27" s="145">
        <v>0</v>
      </c>
      <c r="L27" s="145">
        <v>0</v>
      </c>
      <c r="M27" s="145">
        <v>55</v>
      </c>
      <c r="N27" s="145">
        <v>23</v>
      </c>
      <c r="O27" s="145">
        <v>0</v>
      </c>
      <c r="P27" s="145">
        <v>0</v>
      </c>
      <c r="Q27" s="145">
        <v>8</v>
      </c>
      <c r="R27" s="145">
        <v>4</v>
      </c>
      <c r="S27" s="145">
        <v>0</v>
      </c>
      <c r="T27" s="145">
        <v>0</v>
      </c>
      <c r="U27" s="145">
        <v>0</v>
      </c>
      <c r="V27" s="145">
        <v>0</v>
      </c>
      <c r="W27" s="145">
        <v>0</v>
      </c>
      <c r="X27" s="145">
        <v>0</v>
      </c>
      <c r="Y27" s="145">
        <v>0</v>
      </c>
      <c r="Z27" s="145">
        <v>0</v>
      </c>
      <c r="AA27" s="145">
        <v>0</v>
      </c>
      <c r="AB27" s="145">
        <v>0</v>
      </c>
      <c r="AC27" s="145">
        <v>0</v>
      </c>
      <c r="AD27" s="145">
        <v>0</v>
      </c>
      <c r="AE27" s="145">
        <v>0</v>
      </c>
      <c r="AF27" s="145">
        <v>0</v>
      </c>
      <c r="AG27" s="145">
        <v>0</v>
      </c>
      <c r="AH27" s="145">
        <v>0</v>
      </c>
      <c r="AI27" s="145">
        <v>0</v>
      </c>
      <c r="AJ27" s="145">
        <v>0</v>
      </c>
      <c r="AK27" s="145">
        <v>147</v>
      </c>
      <c r="AL27" s="145">
        <v>90</v>
      </c>
      <c r="AM27" s="145">
        <v>51</v>
      </c>
      <c r="AN27" s="145">
        <v>0</v>
      </c>
      <c r="AO27" s="145">
        <v>0</v>
      </c>
      <c r="AP27" s="145">
        <v>141</v>
      </c>
      <c r="AQ27" s="145">
        <v>0</v>
      </c>
      <c r="AR27" s="145">
        <v>0</v>
      </c>
      <c r="AS27" s="145">
        <v>0</v>
      </c>
      <c r="AT27" s="145">
        <v>0</v>
      </c>
      <c r="AU27" s="145">
        <v>26</v>
      </c>
      <c r="AV27" s="145">
        <v>13</v>
      </c>
      <c r="AW27" s="145">
        <v>0</v>
      </c>
      <c r="AX27" s="145">
        <v>0</v>
      </c>
      <c r="AY27" s="145">
        <v>23</v>
      </c>
      <c r="AZ27" s="145">
        <v>9</v>
      </c>
      <c r="BA27" s="145">
        <v>0</v>
      </c>
      <c r="BB27" s="145">
        <v>0</v>
      </c>
      <c r="BC27" s="145">
        <v>2</v>
      </c>
      <c r="BD27" s="145">
        <v>0</v>
      </c>
      <c r="BE27" s="145">
        <v>0</v>
      </c>
      <c r="BF27" s="145">
        <v>0</v>
      </c>
      <c r="BG27" s="145">
        <v>0</v>
      </c>
      <c r="BH27" s="145">
        <v>2</v>
      </c>
      <c r="BI27" s="145">
        <v>0</v>
      </c>
      <c r="BJ27" s="145">
        <v>0</v>
      </c>
      <c r="BK27" s="145">
        <v>0</v>
      </c>
      <c r="BL27" s="145">
        <v>0</v>
      </c>
      <c r="BM27" s="145">
        <v>0</v>
      </c>
      <c r="BN27" s="145">
        <v>0</v>
      </c>
      <c r="BO27" s="145">
        <v>0</v>
      </c>
      <c r="BP27" s="145">
        <v>0</v>
      </c>
      <c r="BQ27" s="145">
        <v>0</v>
      </c>
      <c r="BR27" s="145">
        <v>0</v>
      </c>
      <c r="BS27" s="145">
        <v>75</v>
      </c>
      <c r="BT27" s="145">
        <v>48</v>
      </c>
      <c r="BU27" s="145">
        <v>24</v>
      </c>
      <c r="BV27" s="145">
        <v>0</v>
      </c>
      <c r="BW27" s="145">
        <v>0</v>
      </c>
      <c r="BX27" s="145">
        <v>72</v>
      </c>
      <c r="BY27" s="145">
        <v>29</v>
      </c>
      <c r="BZ27" s="145">
        <v>12</v>
      </c>
      <c r="CA27" s="145">
        <v>0</v>
      </c>
      <c r="CB27" s="145">
        <v>0</v>
      </c>
      <c r="CC27" s="145">
        <v>9</v>
      </c>
      <c r="CD27" s="145">
        <v>7</v>
      </c>
      <c r="CE27" s="145">
        <v>0</v>
      </c>
      <c r="CF27" s="145">
        <v>0</v>
      </c>
      <c r="CG27" s="145">
        <v>38</v>
      </c>
      <c r="CH27" s="145">
        <v>19</v>
      </c>
      <c r="CI27" s="145">
        <v>0</v>
      </c>
      <c r="CJ27" s="145">
        <v>0</v>
      </c>
      <c r="CK27" s="145">
        <v>57</v>
      </c>
      <c r="CL27" s="145">
        <v>91</v>
      </c>
      <c r="CM27" s="145">
        <v>49</v>
      </c>
      <c r="CN27" s="145">
        <v>0</v>
      </c>
      <c r="CO27" s="145">
        <v>0</v>
      </c>
      <c r="CP27" s="145">
        <v>34</v>
      </c>
      <c r="CQ27" s="145">
        <v>14</v>
      </c>
      <c r="CR27" s="145">
        <v>0</v>
      </c>
      <c r="CS27" s="145">
        <v>0</v>
      </c>
      <c r="CT27" s="145">
        <v>125</v>
      </c>
      <c r="CU27" s="145">
        <v>63</v>
      </c>
      <c r="CV27" s="145">
        <v>0</v>
      </c>
      <c r="CW27" s="145">
        <v>0</v>
      </c>
      <c r="CX27" s="145">
        <v>188</v>
      </c>
      <c r="CY27" s="145">
        <v>0</v>
      </c>
      <c r="CZ27" s="145">
        <v>0</v>
      </c>
      <c r="DA27" s="145">
        <v>0</v>
      </c>
      <c r="DB27" s="145">
        <v>0</v>
      </c>
      <c r="DC27" s="145">
        <v>0</v>
      </c>
      <c r="DD27" s="145">
        <v>0</v>
      </c>
      <c r="DE27" s="145">
        <v>0</v>
      </c>
      <c r="DF27" s="145">
        <v>0</v>
      </c>
      <c r="DG27" s="145">
        <v>0</v>
      </c>
      <c r="DH27" s="145">
        <v>0</v>
      </c>
      <c r="DI27" s="145">
        <v>0</v>
      </c>
      <c r="DJ27" s="145">
        <v>0</v>
      </c>
      <c r="DK27" s="145">
        <v>0</v>
      </c>
      <c r="DL27" s="145">
        <v>4</v>
      </c>
      <c r="DM27" s="145">
        <v>2</v>
      </c>
      <c r="DN27" s="145">
        <v>0</v>
      </c>
      <c r="DO27" s="145">
        <v>0</v>
      </c>
      <c r="DP27" s="145">
        <v>16</v>
      </c>
      <c r="DQ27" s="145">
        <v>9</v>
      </c>
      <c r="DR27" s="145">
        <v>0</v>
      </c>
      <c r="DS27" s="145">
        <v>0</v>
      </c>
      <c r="DT27" s="145">
        <v>20</v>
      </c>
      <c r="DU27" s="145">
        <v>11</v>
      </c>
      <c r="DV27" s="145">
        <v>0</v>
      </c>
      <c r="DW27" s="145">
        <v>0</v>
      </c>
      <c r="DX27" s="145">
        <v>31</v>
      </c>
      <c r="DY27" s="145">
        <v>5</v>
      </c>
      <c r="DZ27" s="145">
        <v>1</v>
      </c>
      <c r="EA27" s="145">
        <v>0</v>
      </c>
      <c r="EB27" s="145">
        <v>0</v>
      </c>
      <c r="EC27" s="145">
        <v>0</v>
      </c>
      <c r="ED27" s="145">
        <v>0</v>
      </c>
      <c r="EE27" s="145">
        <v>0</v>
      </c>
      <c r="EF27" s="145">
        <v>0</v>
      </c>
      <c r="EG27" s="145">
        <v>5</v>
      </c>
      <c r="EH27" s="145">
        <v>1</v>
      </c>
      <c r="EI27" s="145">
        <v>0</v>
      </c>
      <c r="EJ27" s="145">
        <v>0</v>
      </c>
      <c r="EK27" s="145">
        <v>6</v>
      </c>
      <c r="EL27" s="145">
        <v>141</v>
      </c>
      <c r="EM27" s="145">
        <v>72</v>
      </c>
      <c r="EN27" s="145">
        <v>213</v>
      </c>
      <c r="EO27" s="145">
        <v>134</v>
      </c>
      <c r="EP27" s="145">
        <v>70</v>
      </c>
      <c r="EQ27" s="145">
        <v>204</v>
      </c>
      <c r="ER27" s="145">
        <v>141</v>
      </c>
      <c r="ES27" s="145">
        <v>72</v>
      </c>
      <c r="ET27" s="145">
        <v>213</v>
      </c>
      <c r="EU27" s="145">
        <v>126</v>
      </c>
      <c r="EV27" s="145">
        <v>64</v>
      </c>
      <c r="EW27" s="145">
        <v>190</v>
      </c>
      <c r="EX27" s="145">
        <v>0</v>
      </c>
      <c r="EY27" s="145">
        <v>0</v>
      </c>
      <c r="EZ27" s="145">
        <v>0</v>
      </c>
      <c r="FA27" s="145">
        <v>0</v>
      </c>
      <c r="FB27" s="145">
        <v>0</v>
      </c>
      <c r="FC27" s="145">
        <v>0</v>
      </c>
      <c r="FD27" s="145">
        <v>222</v>
      </c>
      <c r="FE27" s="145">
        <v>213</v>
      </c>
      <c r="FF27" s="423">
        <f t="shared" si="0"/>
        <v>0.95774647887323938</v>
      </c>
      <c r="FG27" s="423">
        <f t="shared" si="1"/>
        <v>0.95945945945945943</v>
      </c>
      <c r="FH27" s="424">
        <v>84.68</v>
      </c>
    </row>
    <row r="28" spans="1:164" ht="30" customHeight="1" x14ac:dyDescent="0.25">
      <c r="A28" s="47" t="s">
        <v>998</v>
      </c>
      <c r="B28" s="415" t="s">
        <v>999</v>
      </c>
      <c r="C28" s="47" t="s">
        <v>22</v>
      </c>
      <c r="D28" s="145">
        <v>0</v>
      </c>
      <c r="E28" s="145">
        <v>18</v>
      </c>
      <c r="F28" s="145">
        <v>18</v>
      </c>
      <c r="G28" s="145">
        <v>0</v>
      </c>
      <c r="H28" s="145">
        <v>18</v>
      </c>
      <c r="I28" s="145">
        <v>0</v>
      </c>
      <c r="J28" s="145">
        <v>0</v>
      </c>
      <c r="K28" s="145">
        <v>0</v>
      </c>
      <c r="L28" s="145">
        <v>0</v>
      </c>
      <c r="M28" s="145">
        <v>0</v>
      </c>
      <c r="N28" s="145">
        <v>0</v>
      </c>
      <c r="O28" s="145">
        <v>0</v>
      </c>
      <c r="P28" s="145">
        <v>0</v>
      </c>
      <c r="Q28" s="145">
        <v>0</v>
      </c>
      <c r="R28" s="145">
        <v>0</v>
      </c>
      <c r="S28" s="145">
        <v>0</v>
      </c>
      <c r="T28" s="145">
        <v>0</v>
      </c>
      <c r="U28" s="145">
        <v>0</v>
      </c>
      <c r="V28" s="145">
        <v>0</v>
      </c>
      <c r="W28" s="145">
        <v>0</v>
      </c>
      <c r="X28" s="145">
        <v>0</v>
      </c>
      <c r="Y28" s="145">
        <v>0</v>
      </c>
      <c r="Z28" s="145">
        <v>0</v>
      </c>
      <c r="AA28" s="145">
        <v>0</v>
      </c>
      <c r="AB28" s="145">
        <v>0</v>
      </c>
      <c r="AC28" s="145">
        <v>0</v>
      </c>
      <c r="AD28" s="145">
        <v>0</v>
      </c>
      <c r="AE28" s="145">
        <v>0</v>
      </c>
      <c r="AF28" s="145">
        <v>0</v>
      </c>
      <c r="AG28" s="145">
        <v>0</v>
      </c>
      <c r="AH28" s="145">
        <v>0</v>
      </c>
      <c r="AI28" s="145">
        <v>0</v>
      </c>
      <c r="AJ28" s="145">
        <v>0</v>
      </c>
      <c r="AK28" s="145">
        <v>0</v>
      </c>
      <c r="AL28" s="145">
        <v>0</v>
      </c>
      <c r="AM28" s="145">
        <v>0</v>
      </c>
      <c r="AN28" s="145">
        <v>0</v>
      </c>
      <c r="AO28" s="145">
        <v>0</v>
      </c>
      <c r="AP28" s="145">
        <v>0</v>
      </c>
      <c r="AQ28" s="145">
        <v>0</v>
      </c>
      <c r="AR28" s="145">
        <v>0</v>
      </c>
      <c r="AS28" s="145">
        <v>0</v>
      </c>
      <c r="AT28" s="145">
        <v>0</v>
      </c>
      <c r="AU28" s="145">
        <v>12</v>
      </c>
      <c r="AV28" s="145">
        <v>8</v>
      </c>
      <c r="AW28" s="145">
        <v>0</v>
      </c>
      <c r="AX28" s="145">
        <v>0</v>
      </c>
      <c r="AY28" s="145">
        <v>2</v>
      </c>
      <c r="AZ28" s="145">
        <v>1</v>
      </c>
      <c r="BA28" s="145">
        <v>0</v>
      </c>
      <c r="BB28" s="145">
        <v>0</v>
      </c>
      <c r="BC28" s="145">
        <v>0</v>
      </c>
      <c r="BD28" s="145">
        <v>0</v>
      </c>
      <c r="BE28" s="145">
        <v>0</v>
      </c>
      <c r="BF28" s="145">
        <v>0</v>
      </c>
      <c r="BG28" s="145">
        <v>0</v>
      </c>
      <c r="BH28" s="145">
        <v>0</v>
      </c>
      <c r="BI28" s="145">
        <v>0</v>
      </c>
      <c r="BJ28" s="145">
        <v>0</v>
      </c>
      <c r="BK28" s="145">
        <v>0</v>
      </c>
      <c r="BL28" s="145">
        <v>0</v>
      </c>
      <c r="BM28" s="145">
        <v>0</v>
      </c>
      <c r="BN28" s="145">
        <v>0</v>
      </c>
      <c r="BO28" s="145">
        <v>0</v>
      </c>
      <c r="BP28" s="145">
        <v>0</v>
      </c>
      <c r="BQ28" s="145">
        <v>0</v>
      </c>
      <c r="BR28" s="145">
        <v>0</v>
      </c>
      <c r="BS28" s="145">
        <v>23</v>
      </c>
      <c r="BT28" s="145">
        <v>14</v>
      </c>
      <c r="BU28" s="145">
        <v>9</v>
      </c>
      <c r="BV28" s="145">
        <v>0</v>
      </c>
      <c r="BW28" s="145">
        <v>0</v>
      </c>
      <c r="BX28" s="145">
        <v>23</v>
      </c>
      <c r="BY28" s="145">
        <v>0</v>
      </c>
      <c r="BZ28" s="145">
        <v>0</v>
      </c>
      <c r="CA28" s="145">
        <v>0</v>
      </c>
      <c r="CB28" s="145">
        <v>0</v>
      </c>
      <c r="CC28" s="145">
        <v>4</v>
      </c>
      <c r="CD28" s="145">
        <v>0</v>
      </c>
      <c r="CE28" s="145">
        <v>0</v>
      </c>
      <c r="CF28" s="145">
        <v>0</v>
      </c>
      <c r="CG28" s="145">
        <v>4</v>
      </c>
      <c r="CH28" s="145">
        <v>0</v>
      </c>
      <c r="CI28" s="145">
        <v>0</v>
      </c>
      <c r="CJ28" s="145">
        <v>0</v>
      </c>
      <c r="CK28" s="145">
        <v>4</v>
      </c>
      <c r="CL28" s="145">
        <v>0</v>
      </c>
      <c r="CM28" s="145">
        <v>0</v>
      </c>
      <c r="CN28" s="145">
        <v>0</v>
      </c>
      <c r="CO28" s="145">
        <v>0</v>
      </c>
      <c r="CP28" s="145">
        <v>14</v>
      </c>
      <c r="CQ28" s="145">
        <v>9</v>
      </c>
      <c r="CR28" s="145">
        <v>0</v>
      </c>
      <c r="CS28" s="145">
        <v>0</v>
      </c>
      <c r="CT28" s="145">
        <v>14</v>
      </c>
      <c r="CU28" s="145">
        <v>9</v>
      </c>
      <c r="CV28" s="145">
        <v>0</v>
      </c>
      <c r="CW28" s="145">
        <v>0</v>
      </c>
      <c r="CX28" s="145">
        <v>23</v>
      </c>
      <c r="CY28" s="145">
        <v>0</v>
      </c>
      <c r="CZ28" s="145">
        <v>0</v>
      </c>
      <c r="DA28" s="145">
        <v>0</v>
      </c>
      <c r="DB28" s="145">
        <v>0</v>
      </c>
      <c r="DC28" s="145">
        <v>0</v>
      </c>
      <c r="DD28" s="145">
        <v>0</v>
      </c>
      <c r="DE28" s="145">
        <v>0</v>
      </c>
      <c r="DF28" s="145">
        <v>0</v>
      </c>
      <c r="DG28" s="145">
        <v>0</v>
      </c>
      <c r="DH28" s="145">
        <v>0</v>
      </c>
      <c r="DI28" s="145">
        <v>0</v>
      </c>
      <c r="DJ28" s="145">
        <v>0</v>
      </c>
      <c r="DK28" s="145">
        <v>0</v>
      </c>
      <c r="DL28" s="145">
        <v>0</v>
      </c>
      <c r="DM28" s="145">
        <v>0</v>
      </c>
      <c r="DN28" s="145">
        <v>0</v>
      </c>
      <c r="DO28" s="145">
        <v>0</v>
      </c>
      <c r="DP28" s="145">
        <v>7</v>
      </c>
      <c r="DQ28" s="145">
        <v>4</v>
      </c>
      <c r="DR28" s="145">
        <v>0</v>
      </c>
      <c r="DS28" s="145">
        <v>0</v>
      </c>
      <c r="DT28" s="145">
        <v>7</v>
      </c>
      <c r="DU28" s="145">
        <v>4</v>
      </c>
      <c r="DV28" s="145">
        <v>0</v>
      </c>
      <c r="DW28" s="145">
        <v>0</v>
      </c>
      <c r="DX28" s="145">
        <v>11</v>
      </c>
      <c r="DY28" s="145">
        <v>0</v>
      </c>
      <c r="DZ28" s="145">
        <v>0</v>
      </c>
      <c r="EA28" s="145">
        <v>0</v>
      </c>
      <c r="EB28" s="145">
        <v>0</v>
      </c>
      <c r="EC28" s="145">
        <v>0</v>
      </c>
      <c r="ED28" s="145">
        <v>0</v>
      </c>
      <c r="EE28" s="145">
        <v>0</v>
      </c>
      <c r="EF28" s="145">
        <v>0</v>
      </c>
      <c r="EG28" s="145">
        <v>0</v>
      </c>
      <c r="EH28" s="145">
        <v>0</v>
      </c>
      <c r="EI28" s="145">
        <v>0</v>
      </c>
      <c r="EJ28" s="145">
        <v>0</v>
      </c>
      <c r="EK28" s="145">
        <v>0</v>
      </c>
      <c r="EL28" s="145">
        <v>0</v>
      </c>
      <c r="EM28" s="145">
        <v>23</v>
      </c>
      <c r="EN28" s="145">
        <v>23</v>
      </c>
      <c r="EO28" s="145">
        <v>0</v>
      </c>
      <c r="EP28" s="145">
        <v>23</v>
      </c>
      <c r="EQ28" s="145">
        <v>23</v>
      </c>
      <c r="ER28" s="145">
        <v>0</v>
      </c>
      <c r="ES28" s="145">
        <v>23</v>
      </c>
      <c r="ET28" s="145">
        <v>23</v>
      </c>
      <c r="EU28" s="145">
        <v>0</v>
      </c>
      <c r="EV28" s="145">
        <v>21</v>
      </c>
      <c r="EW28" s="145">
        <v>21</v>
      </c>
      <c r="EX28" s="145">
        <v>0</v>
      </c>
      <c r="EY28" s="145">
        <v>0</v>
      </c>
      <c r="EZ28" s="145">
        <v>0</v>
      </c>
      <c r="FA28" s="145">
        <v>0</v>
      </c>
      <c r="FB28" s="145">
        <v>0</v>
      </c>
      <c r="FC28" s="145">
        <v>0</v>
      </c>
      <c r="FD28" s="145">
        <v>23</v>
      </c>
      <c r="FE28" s="145">
        <v>23</v>
      </c>
      <c r="FF28" s="423">
        <f t="shared" si="0"/>
        <v>1</v>
      </c>
      <c r="FG28" s="423">
        <f t="shared" si="1"/>
        <v>1</v>
      </c>
      <c r="FH28" s="424">
        <v>100</v>
      </c>
    </row>
    <row r="29" spans="1:164" ht="30" x14ac:dyDescent="0.25">
      <c r="A29" s="47" t="s">
        <v>1000</v>
      </c>
      <c r="B29" s="415" t="s">
        <v>190</v>
      </c>
      <c r="C29" s="47" t="s">
        <v>77</v>
      </c>
      <c r="D29" s="145">
        <v>0</v>
      </c>
      <c r="E29" s="145">
        <v>143</v>
      </c>
      <c r="F29" s="145">
        <v>143</v>
      </c>
      <c r="G29" s="145">
        <v>43</v>
      </c>
      <c r="H29" s="145">
        <v>100</v>
      </c>
      <c r="I29" s="145">
        <v>0</v>
      </c>
      <c r="J29" s="145">
        <v>0</v>
      </c>
      <c r="K29" s="145">
        <v>0</v>
      </c>
      <c r="L29" s="145">
        <v>0</v>
      </c>
      <c r="M29" s="145">
        <v>3</v>
      </c>
      <c r="N29" s="145">
        <v>4</v>
      </c>
      <c r="O29" s="145">
        <v>0</v>
      </c>
      <c r="P29" s="145">
        <v>0</v>
      </c>
      <c r="Q29" s="145">
        <v>19</v>
      </c>
      <c r="R29" s="145">
        <v>18</v>
      </c>
      <c r="S29" s="145">
        <v>0</v>
      </c>
      <c r="T29" s="145">
        <v>0</v>
      </c>
      <c r="U29" s="145">
        <v>6</v>
      </c>
      <c r="V29" s="145">
        <v>13</v>
      </c>
      <c r="W29" s="145">
        <v>0</v>
      </c>
      <c r="X29" s="145">
        <v>0</v>
      </c>
      <c r="Y29" s="145">
        <v>4</v>
      </c>
      <c r="Z29" s="145">
        <v>1</v>
      </c>
      <c r="AA29" s="145">
        <v>0</v>
      </c>
      <c r="AB29" s="145">
        <v>0</v>
      </c>
      <c r="AC29" s="145">
        <v>0</v>
      </c>
      <c r="AD29" s="145">
        <v>0</v>
      </c>
      <c r="AE29" s="145">
        <v>0</v>
      </c>
      <c r="AF29" s="145">
        <v>0</v>
      </c>
      <c r="AG29" s="145">
        <v>0</v>
      </c>
      <c r="AH29" s="145">
        <v>0</v>
      </c>
      <c r="AI29" s="145">
        <v>0</v>
      </c>
      <c r="AJ29" s="145">
        <v>0</v>
      </c>
      <c r="AK29" s="145">
        <v>68</v>
      </c>
      <c r="AL29" s="145">
        <v>27</v>
      </c>
      <c r="AM29" s="145">
        <v>29</v>
      </c>
      <c r="AN29" s="145">
        <v>0</v>
      </c>
      <c r="AO29" s="145">
        <v>0</v>
      </c>
      <c r="AP29" s="145">
        <v>56</v>
      </c>
      <c r="AQ29" s="145">
        <v>0</v>
      </c>
      <c r="AR29" s="145">
        <v>0</v>
      </c>
      <c r="AS29" s="145">
        <v>0</v>
      </c>
      <c r="AT29" s="145">
        <v>0</v>
      </c>
      <c r="AU29" s="145">
        <v>1</v>
      </c>
      <c r="AV29" s="145">
        <v>1</v>
      </c>
      <c r="AW29" s="145">
        <v>0</v>
      </c>
      <c r="AX29" s="145">
        <v>0</v>
      </c>
      <c r="AY29" s="145">
        <v>7</v>
      </c>
      <c r="AZ29" s="145">
        <v>13</v>
      </c>
      <c r="BA29" s="145">
        <v>0</v>
      </c>
      <c r="BB29" s="145">
        <v>0</v>
      </c>
      <c r="BC29" s="145">
        <v>23</v>
      </c>
      <c r="BD29" s="145">
        <v>14</v>
      </c>
      <c r="BE29" s="145">
        <v>0</v>
      </c>
      <c r="BF29" s="145">
        <v>0</v>
      </c>
      <c r="BG29" s="145">
        <v>7</v>
      </c>
      <c r="BH29" s="145">
        <v>7</v>
      </c>
      <c r="BI29" s="145">
        <v>0</v>
      </c>
      <c r="BJ29" s="145">
        <v>0</v>
      </c>
      <c r="BK29" s="145">
        <v>4</v>
      </c>
      <c r="BL29" s="145">
        <v>1</v>
      </c>
      <c r="BM29" s="145">
        <v>0</v>
      </c>
      <c r="BN29" s="145">
        <v>0</v>
      </c>
      <c r="BO29" s="145">
        <v>0</v>
      </c>
      <c r="BP29" s="145">
        <v>0</v>
      </c>
      <c r="BQ29" s="145">
        <v>0</v>
      </c>
      <c r="BR29" s="145">
        <v>0</v>
      </c>
      <c r="BS29" s="145">
        <v>78</v>
      </c>
      <c r="BT29" s="145">
        <v>31</v>
      </c>
      <c r="BU29" s="145">
        <v>29</v>
      </c>
      <c r="BV29" s="145">
        <v>0</v>
      </c>
      <c r="BW29" s="145">
        <v>0</v>
      </c>
      <c r="BX29" s="145">
        <v>60</v>
      </c>
      <c r="BY29" s="145">
        <v>15</v>
      </c>
      <c r="BZ29" s="145">
        <v>17</v>
      </c>
      <c r="CA29" s="145">
        <v>0</v>
      </c>
      <c r="CB29" s="145">
        <v>0</v>
      </c>
      <c r="CC29" s="145">
        <v>21</v>
      </c>
      <c r="CD29" s="145">
        <v>13</v>
      </c>
      <c r="CE29" s="145">
        <v>0</v>
      </c>
      <c r="CF29" s="145">
        <v>0</v>
      </c>
      <c r="CG29" s="145">
        <v>36</v>
      </c>
      <c r="CH29" s="145">
        <v>30</v>
      </c>
      <c r="CI29" s="145">
        <v>0</v>
      </c>
      <c r="CJ29" s="145">
        <v>0</v>
      </c>
      <c r="CK29" s="145">
        <v>66</v>
      </c>
      <c r="CL29" s="145">
        <v>32</v>
      </c>
      <c r="CM29" s="145">
        <v>35</v>
      </c>
      <c r="CN29" s="145">
        <v>0</v>
      </c>
      <c r="CO29" s="145">
        <v>0</v>
      </c>
      <c r="CP29" s="145">
        <v>40</v>
      </c>
      <c r="CQ29" s="145">
        <v>33</v>
      </c>
      <c r="CR29" s="145">
        <v>0</v>
      </c>
      <c r="CS29" s="145">
        <v>0</v>
      </c>
      <c r="CT29" s="145">
        <v>72</v>
      </c>
      <c r="CU29" s="145">
        <v>68</v>
      </c>
      <c r="CV29" s="145">
        <v>0</v>
      </c>
      <c r="CW29" s="145">
        <v>0</v>
      </c>
      <c r="CX29" s="145">
        <v>140</v>
      </c>
      <c r="CY29" s="145">
        <v>22</v>
      </c>
      <c r="CZ29" s="145">
        <v>35</v>
      </c>
      <c r="DA29" s="145">
        <v>0</v>
      </c>
      <c r="DB29" s="145">
        <v>0</v>
      </c>
      <c r="DC29" s="145">
        <v>23</v>
      </c>
      <c r="DD29" s="145">
        <v>29</v>
      </c>
      <c r="DE29" s="145">
        <v>0</v>
      </c>
      <c r="DF29" s="145">
        <v>0</v>
      </c>
      <c r="DG29" s="145">
        <v>45</v>
      </c>
      <c r="DH29" s="145">
        <v>64</v>
      </c>
      <c r="DI29" s="145">
        <v>0</v>
      </c>
      <c r="DJ29" s="145">
        <v>0</v>
      </c>
      <c r="DK29" s="145">
        <v>109</v>
      </c>
      <c r="DL29" s="145">
        <v>0</v>
      </c>
      <c r="DM29" s="145">
        <v>9</v>
      </c>
      <c r="DN29" s="145">
        <v>0</v>
      </c>
      <c r="DO29" s="145">
        <v>0</v>
      </c>
      <c r="DP29" s="145">
        <v>0</v>
      </c>
      <c r="DQ29" s="145">
        <v>7</v>
      </c>
      <c r="DR29" s="145">
        <v>0</v>
      </c>
      <c r="DS29" s="145">
        <v>0</v>
      </c>
      <c r="DT29" s="145">
        <v>0</v>
      </c>
      <c r="DU29" s="145">
        <v>16</v>
      </c>
      <c r="DV29" s="145">
        <v>0</v>
      </c>
      <c r="DW29" s="145">
        <v>0</v>
      </c>
      <c r="DX29" s="145">
        <v>16</v>
      </c>
      <c r="DY29" s="145">
        <v>0</v>
      </c>
      <c r="DZ29" s="145">
        <v>0</v>
      </c>
      <c r="EA29" s="145">
        <v>0</v>
      </c>
      <c r="EB29" s="145">
        <v>0</v>
      </c>
      <c r="EC29" s="145">
        <v>0</v>
      </c>
      <c r="ED29" s="145">
        <v>0</v>
      </c>
      <c r="EE29" s="145">
        <v>0</v>
      </c>
      <c r="EF29" s="145">
        <v>0</v>
      </c>
      <c r="EG29" s="145">
        <v>0</v>
      </c>
      <c r="EH29" s="145">
        <v>0</v>
      </c>
      <c r="EI29" s="145">
        <v>0</v>
      </c>
      <c r="EJ29" s="145">
        <v>0</v>
      </c>
      <c r="EK29" s="145">
        <v>0</v>
      </c>
      <c r="EL29" s="145">
        <v>56</v>
      </c>
      <c r="EM29" s="145">
        <v>60</v>
      </c>
      <c r="EN29" s="145">
        <v>116</v>
      </c>
      <c r="EO29" s="145">
        <v>42</v>
      </c>
      <c r="EP29" s="145">
        <v>45</v>
      </c>
      <c r="EQ29" s="145">
        <v>87</v>
      </c>
      <c r="ER29" s="145">
        <v>56</v>
      </c>
      <c r="ES29" s="145">
        <v>60</v>
      </c>
      <c r="ET29" s="145">
        <v>116</v>
      </c>
      <c r="EU29" s="145">
        <v>42</v>
      </c>
      <c r="EV29" s="145">
        <v>45</v>
      </c>
      <c r="EW29" s="145">
        <v>87</v>
      </c>
      <c r="EX29" s="145">
        <v>0</v>
      </c>
      <c r="EY29" s="145">
        <v>0</v>
      </c>
      <c r="EZ29" s="145">
        <v>0</v>
      </c>
      <c r="FA29" s="145">
        <v>0</v>
      </c>
      <c r="FB29" s="145">
        <v>0</v>
      </c>
      <c r="FC29" s="145">
        <v>0</v>
      </c>
      <c r="FD29" s="145">
        <v>146</v>
      </c>
      <c r="FE29" s="145">
        <v>116</v>
      </c>
      <c r="FF29" s="423">
        <f t="shared" si="0"/>
        <v>0.75</v>
      </c>
      <c r="FG29" s="423">
        <f t="shared" si="1"/>
        <v>0.79452054794520544</v>
      </c>
      <c r="FH29" s="424">
        <v>95.89</v>
      </c>
    </row>
    <row r="30" spans="1:164" ht="39" x14ac:dyDescent="0.25">
      <c r="A30" s="47" t="s">
        <v>1004</v>
      </c>
      <c r="B30" s="415" t="s">
        <v>1005</v>
      </c>
      <c r="C30" s="47" t="s">
        <v>22</v>
      </c>
      <c r="D30" s="145">
        <v>0</v>
      </c>
      <c r="E30" s="145">
        <v>389</v>
      </c>
      <c r="F30" s="145">
        <v>389</v>
      </c>
      <c r="G30" s="145">
        <v>163</v>
      </c>
      <c r="H30" s="145">
        <v>226</v>
      </c>
      <c r="I30" s="145">
        <v>16</v>
      </c>
      <c r="J30" s="145">
        <v>0</v>
      </c>
      <c r="K30" s="145">
        <v>0</v>
      </c>
      <c r="L30" s="145">
        <v>0</v>
      </c>
      <c r="M30" s="145">
        <v>22</v>
      </c>
      <c r="N30" s="145">
        <v>4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5">
        <v>0</v>
      </c>
      <c r="AA30" s="145">
        <v>0</v>
      </c>
      <c r="AB30" s="145">
        <v>0</v>
      </c>
      <c r="AC30" s="145">
        <v>0</v>
      </c>
      <c r="AD30" s="145">
        <v>0</v>
      </c>
      <c r="AE30" s="145">
        <v>0</v>
      </c>
      <c r="AF30" s="145">
        <v>0</v>
      </c>
      <c r="AG30" s="145">
        <v>0</v>
      </c>
      <c r="AH30" s="145">
        <v>0</v>
      </c>
      <c r="AI30" s="145">
        <v>0</v>
      </c>
      <c r="AJ30" s="145">
        <v>0</v>
      </c>
      <c r="AK30" s="145">
        <v>42</v>
      </c>
      <c r="AL30" s="145">
        <v>38</v>
      </c>
      <c r="AM30" s="145">
        <v>4</v>
      </c>
      <c r="AN30" s="145">
        <v>0</v>
      </c>
      <c r="AO30" s="145">
        <v>0</v>
      </c>
      <c r="AP30" s="145">
        <v>42</v>
      </c>
      <c r="AQ30" s="145">
        <v>0</v>
      </c>
      <c r="AR30" s="145">
        <v>0</v>
      </c>
      <c r="AS30" s="145">
        <v>0</v>
      </c>
      <c r="AT30" s="145">
        <v>0</v>
      </c>
      <c r="AU30" s="145">
        <v>2</v>
      </c>
      <c r="AV30" s="145">
        <v>0</v>
      </c>
      <c r="AW30" s="145">
        <v>0</v>
      </c>
      <c r="AX30" s="145">
        <v>0</v>
      </c>
      <c r="AY30" s="145">
        <v>15</v>
      </c>
      <c r="AZ30" s="145">
        <v>1</v>
      </c>
      <c r="BA30" s="145">
        <v>0</v>
      </c>
      <c r="BB30" s="145">
        <v>0</v>
      </c>
      <c r="BC30" s="145">
        <v>1</v>
      </c>
      <c r="BD30" s="145">
        <v>0</v>
      </c>
      <c r="BE30" s="145">
        <v>0</v>
      </c>
      <c r="BF30" s="145">
        <v>0</v>
      </c>
      <c r="BG30" s="145">
        <v>0</v>
      </c>
      <c r="BH30" s="145">
        <v>0</v>
      </c>
      <c r="BI30" s="145">
        <v>0</v>
      </c>
      <c r="BJ30" s="145">
        <v>0</v>
      </c>
      <c r="BK30" s="145">
        <v>0</v>
      </c>
      <c r="BL30" s="145">
        <v>0</v>
      </c>
      <c r="BM30" s="145">
        <v>0</v>
      </c>
      <c r="BN30" s="145">
        <v>0</v>
      </c>
      <c r="BO30" s="145">
        <v>0</v>
      </c>
      <c r="BP30" s="145">
        <v>0</v>
      </c>
      <c r="BQ30" s="145">
        <v>0</v>
      </c>
      <c r="BR30" s="145">
        <v>0</v>
      </c>
      <c r="BS30" s="145">
        <v>19</v>
      </c>
      <c r="BT30" s="145">
        <v>18</v>
      </c>
      <c r="BU30" s="145">
        <v>1</v>
      </c>
      <c r="BV30" s="145">
        <v>0</v>
      </c>
      <c r="BW30" s="145">
        <v>0</v>
      </c>
      <c r="BX30" s="145">
        <v>19</v>
      </c>
      <c r="BY30" s="145">
        <v>10</v>
      </c>
      <c r="BZ30" s="145">
        <v>0</v>
      </c>
      <c r="CA30" s="145">
        <v>0</v>
      </c>
      <c r="CB30" s="145">
        <v>0</v>
      </c>
      <c r="CC30" s="145">
        <v>6</v>
      </c>
      <c r="CD30" s="145">
        <v>0</v>
      </c>
      <c r="CE30" s="145">
        <v>0</v>
      </c>
      <c r="CF30" s="145">
        <v>0</v>
      </c>
      <c r="CG30" s="145">
        <v>16</v>
      </c>
      <c r="CH30" s="145">
        <v>0</v>
      </c>
      <c r="CI30" s="145">
        <v>0</v>
      </c>
      <c r="CJ30" s="145">
        <v>0</v>
      </c>
      <c r="CK30" s="145">
        <v>16</v>
      </c>
      <c r="CL30" s="145">
        <v>36</v>
      </c>
      <c r="CM30" s="145">
        <v>2</v>
      </c>
      <c r="CN30" s="145">
        <v>0</v>
      </c>
      <c r="CO30" s="145">
        <v>0</v>
      </c>
      <c r="CP30" s="145">
        <v>17</v>
      </c>
      <c r="CQ30" s="145">
        <v>0</v>
      </c>
      <c r="CR30" s="145">
        <v>0</v>
      </c>
      <c r="CS30" s="145">
        <v>0</v>
      </c>
      <c r="CT30" s="145">
        <v>53</v>
      </c>
      <c r="CU30" s="145">
        <v>2</v>
      </c>
      <c r="CV30" s="145">
        <v>0</v>
      </c>
      <c r="CW30" s="145">
        <v>0</v>
      </c>
      <c r="CX30" s="145">
        <v>55</v>
      </c>
      <c r="CY30" s="145">
        <v>0</v>
      </c>
      <c r="CZ30" s="145">
        <v>0</v>
      </c>
      <c r="DA30" s="145">
        <v>0</v>
      </c>
      <c r="DB30" s="145">
        <v>0</v>
      </c>
      <c r="DC30" s="145">
        <v>0</v>
      </c>
      <c r="DD30" s="145">
        <v>0</v>
      </c>
      <c r="DE30" s="145">
        <v>0</v>
      </c>
      <c r="DF30" s="145">
        <v>0</v>
      </c>
      <c r="DG30" s="145">
        <v>0</v>
      </c>
      <c r="DH30" s="145">
        <v>0</v>
      </c>
      <c r="DI30" s="145">
        <v>0</v>
      </c>
      <c r="DJ30" s="145">
        <v>0</v>
      </c>
      <c r="DK30" s="145">
        <v>0</v>
      </c>
      <c r="DL30" s="145">
        <v>16</v>
      </c>
      <c r="DM30" s="145">
        <v>0</v>
      </c>
      <c r="DN30" s="145">
        <v>0</v>
      </c>
      <c r="DO30" s="145">
        <v>0</v>
      </c>
      <c r="DP30" s="145">
        <v>5</v>
      </c>
      <c r="DQ30" s="145">
        <v>0</v>
      </c>
      <c r="DR30" s="145">
        <v>0</v>
      </c>
      <c r="DS30" s="145">
        <v>0</v>
      </c>
      <c r="DT30" s="145">
        <v>21</v>
      </c>
      <c r="DU30" s="145">
        <v>0</v>
      </c>
      <c r="DV30" s="145">
        <v>0</v>
      </c>
      <c r="DW30" s="145">
        <v>0</v>
      </c>
      <c r="DX30" s="145">
        <v>21</v>
      </c>
      <c r="DY30" s="145">
        <v>4</v>
      </c>
      <c r="DZ30" s="145">
        <v>0</v>
      </c>
      <c r="EA30" s="145">
        <v>0</v>
      </c>
      <c r="EB30" s="145">
        <v>0</v>
      </c>
      <c r="EC30" s="145">
        <v>0</v>
      </c>
      <c r="ED30" s="145">
        <v>0</v>
      </c>
      <c r="EE30" s="145">
        <v>0</v>
      </c>
      <c r="EF30" s="145">
        <v>0</v>
      </c>
      <c r="EG30" s="145">
        <v>4</v>
      </c>
      <c r="EH30" s="145">
        <v>0</v>
      </c>
      <c r="EI30" s="145">
        <v>0</v>
      </c>
      <c r="EJ30" s="145">
        <v>0</v>
      </c>
      <c r="EK30" s="145">
        <v>4</v>
      </c>
      <c r="EL30" s="145">
        <v>42</v>
      </c>
      <c r="EM30" s="145">
        <v>19</v>
      </c>
      <c r="EN30" s="145">
        <v>61</v>
      </c>
      <c r="EO30" s="145">
        <v>42</v>
      </c>
      <c r="EP30" s="145">
        <v>17</v>
      </c>
      <c r="EQ30" s="145">
        <v>59</v>
      </c>
      <c r="ER30" s="145">
        <v>42</v>
      </c>
      <c r="ES30" s="145">
        <v>19</v>
      </c>
      <c r="ET30" s="145">
        <v>61</v>
      </c>
      <c r="EU30" s="145">
        <v>42</v>
      </c>
      <c r="EV30" s="145">
        <v>17</v>
      </c>
      <c r="EW30" s="145">
        <v>59</v>
      </c>
      <c r="EX30" s="145">
        <v>0</v>
      </c>
      <c r="EY30" s="145">
        <v>0</v>
      </c>
      <c r="EZ30" s="145">
        <v>0</v>
      </c>
      <c r="FA30" s="145">
        <v>0</v>
      </c>
      <c r="FB30" s="145">
        <v>0</v>
      </c>
      <c r="FC30" s="145">
        <v>0</v>
      </c>
      <c r="FD30" s="145">
        <v>61</v>
      </c>
      <c r="FE30" s="145">
        <v>61</v>
      </c>
      <c r="FF30" s="423">
        <f t="shared" si="0"/>
        <v>0.96721311475409832</v>
      </c>
      <c r="FG30" s="423">
        <f t="shared" si="1"/>
        <v>1</v>
      </c>
      <c r="FH30" s="424">
        <v>90.16</v>
      </c>
    </row>
    <row r="31" spans="1:164" ht="32.25" customHeight="1" x14ac:dyDescent="0.25">
      <c r="A31" s="47" t="s">
        <v>1006</v>
      </c>
      <c r="B31" s="415" t="s">
        <v>1007</v>
      </c>
      <c r="C31" s="47" t="s">
        <v>22</v>
      </c>
      <c r="D31" s="145">
        <v>0</v>
      </c>
      <c r="E31" s="145">
        <v>36</v>
      </c>
      <c r="F31" s="145">
        <v>36</v>
      </c>
      <c r="G31" s="145">
        <v>36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21</v>
      </c>
      <c r="N31" s="145">
        <v>2</v>
      </c>
      <c r="O31" s="145">
        <v>0</v>
      </c>
      <c r="P31" s="145">
        <v>0</v>
      </c>
      <c r="Q31" s="145">
        <v>1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24</v>
      </c>
      <c r="AL31" s="145">
        <v>21</v>
      </c>
      <c r="AM31" s="145">
        <v>2</v>
      </c>
      <c r="AN31" s="145">
        <v>0</v>
      </c>
      <c r="AO31" s="145">
        <v>0</v>
      </c>
      <c r="AP31" s="145">
        <v>23</v>
      </c>
      <c r="AQ31" s="145">
        <v>0</v>
      </c>
      <c r="AR31" s="145">
        <v>0</v>
      </c>
      <c r="AS31" s="145">
        <v>0</v>
      </c>
      <c r="AT31" s="145">
        <v>0</v>
      </c>
      <c r="AU31" s="145">
        <v>0</v>
      </c>
      <c r="AV31" s="145">
        <v>0</v>
      </c>
      <c r="AW31" s="145">
        <v>0</v>
      </c>
      <c r="AX31" s="145">
        <v>0</v>
      </c>
      <c r="AY31" s="145">
        <v>0</v>
      </c>
      <c r="AZ31" s="145">
        <v>0</v>
      </c>
      <c r="BA31" s="145">
        <v>0</v>
      </c>
      <c r="BB31" s="145">
        <v>0</v>
      </c>
      <c r="BC31" s="145">
        <v>0</v>
      </c>
      <c r="BD31" s="145">
        <v>0</v>
      </c>
      <c r="BE31" s="145">
        <v>0</v>
      </c>
      <c r="BF31" s="145">
        <v>0</v>
      </c>
      <c r="BG31" s="145">
        <v>0</v>
      </c>
      <c r="BH31" s="145">
        <v>0</v>
      </c>
      <c r="BI31" s="145">
        <v>0</v>
      </c>
      <c r="BJ31" s="145">
        <v>0</v>
      </c>
      <c r="BK31" s="145">
        <v>0</v>
      </c>
      <c r="BL31" s="145">
        <v>0</v>
      </c>
      <c r="BM31" s="145">
        <v>0</v>
      </c>
      <c r="BN31" s="145">
        <v>0</v>
      </c>
      <c r="BO31" s="145">
        <v>0</v>
      </c>
      <c r="BP31" s="145">
        <v>0</v>
      </c>
      <c r="BQ31" s="145">
        <v>0</v>
      </c>
      <c r="BR31" s="145">
        <v>0</v>
      </c>
      <c r="BS31" s="145">
        <v>0</v>
      </c>
      <c r="BT31" s="145">
        <v>0</v>
      </c>
      <c r="BU31" s="145">
        <v>0</v>
      </c>
      <c r="BV31" s="145">
        <v>0</v>
      </c>
      <c r="BW31" s="145">
        <v>0</v>
      </c>
      <c r="BX31" s="145">
        <v>0</v>
      </c>
      <c r="BY31" s="145">
        <v>11</v>
      </c>
      <c r="BZ31" s="145">
        <v>1</v>
      </c>
      <c r="CA31" s="145">
        <v>0</v>
      </c>
      <c r="CB31" s="145">
        <v>0</v>
      </c>
      <c r="CC31" s="145">
        <v>0</v>
      </c>
      <c r="CD31" s="145">
        <v>0</v>
      </c>
      <c r="CE31" s="145">
        <v>0</v>
      </c>
      <c r="CF31" s="145">
        <v>0</v>
      </c>
      <c r="CG31" s="145">
        <v>11</v>
      </c>
      <c r="CH31" s="145">
        <v>1</v>
      </c>
      <c r="CI31" s="145">
        <v>0</v>
      </c>
      <c r="CJ31" s="145">
        <v>0</v>
      </c>
      <c r="CK31" s="145">
        <v>12</v>
      </c>
      <c r="CL31" s="145">
        <v>22</v>
      </c>
      <c r="CM31" s="145">
        <v>1</v>
      </c>
      <c r="CN31" s="145">
        <v>0</v>
      </c>
      <c r="CO31" s="145">
        <v>0</v>
      </c>
      <c r="CP31" s="145">
        <v>0</v>
      </c>
      <c r="CQ31" s="145">
        <v>0</v>
      </c>
      <c r="CR31" s="145">
        <v>0</v>
      </c>
      <c r="CS31" s="145">
        <v>0</v>
      </c>
      <c r="CT31" s="145">
        <v>22</v>
      </c>
      <c r="CU31" s="145">
        <v>1</v>
      </c>
      <c r="CV31" s="145">
        <v>0</v>
      </c>
      <c r="CW31" s="145">
        <v>0</v>
      </c>
      <c r="CX31" s="145">
        <v>23</v>
      </c>
      <c r="CY31" s="145">
        <v>0</v>
      </c>
      <c r="CZ31" s="145">
        <v>0</v>
      </c>
      <c r="DA31" s="145">
        <v>0</v>
      </c>
      <c r="DB31" s="145">
        <v>0</v>
      </c>
      <c r="DC31" s="145">
        <v>0</v>
      </c>
      <c r="DD31" s="145">
        <v>0</v>
      </c>
      <c r="DE31" s="145">
        <v>0</v>
      </c>
      <c r="DF31" s="145">
        <v>0</v>
      </c>
      <c r="DG31" s="145">
        <v>0</v>
      </c>
      <c r="DH31" s="145">
        <v>0</v>
      </c>
      <c r="DI31" s="145">
        <v>0</v>
      </c>
      <c r="DJ31" s="145">
        <v>0</v>
      </c>
      <c r="DK31" s="145">
        <v>0</v>
      </c>
      <c r="DL31" s="145">
        <v>13</v>
      </c>
      <c r="DM31" s="145">
        <v>1</v>
      </c>
      <c r="DN31" s="145">
        <v>0</v>
      </c>
      <c r="DO31" s="145">
        <v>0</v>
      </c>
      <c r="DP31" s="145">
        <v>0</v>
      </c>
      <c r="DQ31" s="145">
        <v>0</v>
      </c>
      <c r="DR31" s="145">
        <v>0</v>
      </c>
      <c r="DS31" s="145">
        <v>0</v>
      </c>
      <c r="DT31" s="145">
        <v>13</v>
      </c>
      <c r="DU31" s="145">
        <v>1</v>
      </c>
      <c r="DV31" s="145">
        <v>0</v>
      </c>
      <c r="DW31" s="145">
        <v>0</v>
      </c>
      <c r="DX31" s="145">
        <v>14</v>
      </c>
      <c r="DY31" s="145">
        <v>2</v>
      </c>
      <c r="DZ31" s="145">
        <v>0</v>
      </c>
      <c r="EA31" s="145">
        <v>0</v>
      </c>
      <c r="EB31" s="145">
        <v>0</v>
      </c>
      <c r="EC31" s="145">
        <v>0</v>
      </c>
      <c r="ED31" s="145">
        <v>0</v>
      </c>
      <c r="EE31" s="145">
        <v>0</v>
      </c>
      <c r="EF31" s="145">
        <v>0</v>
      </c>
      <c r="EG31" s="145">
        <v>2</v>
      </c>
      <c r="EH31" s="145">
        <v>0</v>
      </c>
      <c r="EI31" s="145">
        <v>0</v>
      </c>
      <c r="EJ31" s="145">
        <v>0</v>
      </c>
      <c r="EK31" s="145">
        <v>2</v>
      </c>
      <c r="EL31" s="145">
        <v>23</v>
      </c>
      <c r="EM31" s="145">
        <v>0</v>
      </c>
      <c r="EN31" s="145">
        <v>23</v>
      </c>
      <c r="EO31" s="145">
        <v>23</v>
      </c>
      <c r="EP31" s="145">
        <v>0</v>
      </c>
      <c r="EQ31" s="145">
        <v>23</v>
      </c>
      <c r="ER31" s="145">
        <v>23</v>
      </c>
      <c r="ES31" s="145">
        <v>0</v>
      </c>
      <c r="ET31" s="145">
        <v>23</v>
      </c>
      <c r="EU31" s="145">
        <v>23</v>
      </c>
      <c r="EV31" s="145">
        <v>0</v>
      </c>
      <c r="EW31" s="145">
        <v>23</v>
      </c>
      <c r="EX31" s="145">
        <v>0</v>
      </c>
      <c r="EY31" s="145">
        <v>0</v>
      </c>
      <c r="EZ31" s="145">
        <v>0</v>
      </c>
      <c r="FA31" s="145">
        <v>0</v>
      </c>
      <c r="FB31" s="145">
        <v>0</v>
      </c>
      <c r="FC31" s="145">
        <v>0</v>
      </c>
      <c r="FD31" s="145">
        <v>24</v>
      </c>
      <c r="FE31" s="145">
        <v>23</v>
      </c>
      <c r="FF31" s="423">
        <f t="shared" si="0"/>
        <v>1</v>
      </c>
      <c r="FG31" s="423">
        <f t="shared" si="1"/>
        <v>0.95833333333333337</v>
      </c>
      <c r="FH31" s="424">
        <v>95.83</v>
      </c>
    </row>
    <row r="32" spans="1:164" ht="30" x14ac:dyDescent="0.25">
      <c r="A32" s="47" t="s">
        <v>1008</v>
      </c>
      <c r="B32" s="415" t="s">
        <v>1009</v>
      </c>
      <c r="C32" s="47" t="s">
        <v>77</v>
      </c>
      <c r="D32" s="145">
        <v>0</v>
      </c>
      <c r="E32" s="145">
        <v>104</v>
      </c>
      <c r="F32" s="145">
        <v>104</v>
      </c>
      <c r="G32" s="145">
        <v>48</v>
      </c>
      <c r="H32" s="145">
        <v>56</v>
      </c>
      <c r="I32" s="145">
        <v>0</v>
      </c>
      <c r="J32" s="145">
        <v>3</v>
      </c>
      <c r="K32" s="145">
        <v>0</v>
      </c>
      <c r="L32" s="145">
        <v>0</v>
      </c>
      <c r="M32" s="145">
        <v>1</v>
      </c>
      <c r="N32" s="145">
        <v>11</v>
      </c>
      <c r="O32" s="145">
        <v>0</v>
      </c>
      <c r="P32" s="145">
        <v>0</v>
      </c>
      <c r="Q32" s="145">
        <v>0</v>
      </c>
      <c r="R32" s="145">
        <v>0</v>
      </c>
      <c r="S32" s="145">
        <v>0</v>
      </c>
      <c r="T32" s="145">
        <v>0</v>
      </c>
      <c r="U32" s="145">
        <v>0</v>
      </c>
      <c r="V32" s="145">
        <v>0</v>
      </c>
      <c r="W32" s="145">
        <v>0</v>
      </c>
      <c r="X32" s="145">
        <v>0</v>
      </c>
      <c r="Y32" s="145">
        <v>0</v>
      </c>
      <c r="Z32" s="145">
        <v>0</v>
      </c>
      <c r="AA32" s="145">
        <v>0</v>
      </c>
      <c r="AB32" s="145">
        <v>0</v>
      </c>
      <c r="AC32" s="145">
        <v>0</v>
      </c>
      <c r="AD32" s="145">
        <v>0</v>
      </c>
      <c r="AE32" s="145">
        <v>0</v>
      </c>
      <c r="AF32" s="145">
        <v>0</v>
      </c>
      <c r="AG32" s="145">
        <v>0</v>
      </c>
      <c r="AH32" s="145">
        <v>0</v>
      </c>
      <c r="AI32" s="145">
        <v>0</v>
      </c>
      <c r="AJ32" s="145">
        <v>0</v>
      </c>
      <c r="AK32" s="145">
        <v>15</v>
      </c>
      <c r="AL32" s="145">
        <v>1</v>
      </c>
      <c r="AM32" s="145">
        <v>14</v>
      </c>
      <c r="AN32" s="145">
        <v>0</v>
      </c>
      <c r="AO32" s="145">
        <v>0</v>
      </c>
      <c r="AP32" s="145">
        <v>15</v>
      </c>
      <c r="AQ32" s="145">
        <v>0</v>
      </c>
      <c r="AR32" s="145">
        <v>3</v>
      </c>
      <c r="AS32" s="145">
        <v>0</v>
      </c>
      <c r="AT32" s="145">
        <v>0</v>
      </c>
      <c r="AU32" s="145">
        <v>2</v>
      </c>
      <c r="AV32" s="145">
        <v>9</v>
      </c>
      <c r="AW32" s="145">
        <v>0</v>
      </c>
      <c r="AX32" s="145">
        <v>0</v>
      </c>
      <c r="AY32" s="145">
        <v>0</v>
      </c>
      <c r="AZ32" s="145">
        <v>1</v>
      </c>
      <c r="BA32" s="145">
        <v>0</v>
      </c>
      <c r="BB32" s="145">
        <v>0</v>
      </c>
      <c r="BC32" s="145">
        <v>0</v>
      </c>
      <c r="BD32" s="145">
        <v>0</v>
      </c>
      <c r="BE32" s="145">
        <v>0</v>
      </c>
      <c r="BF32" s="145">
        <v>0</v>
      </c>
      <c r="BG32" s="145">
        <v>0</v>
      </c>
      <c r="BH32" s="145">
        <v>0</v>
      </c>
      <c r="BI32" s="145">
        <v>0</v>
      </c>
      <c r="BJ32" s="145">
        <v>0</v>
      </c>
      <c r="BK32" s="145">
        <v>0</v>
      </c>
      <c r="BL32" s="145">
        <v>0</v>
      </c>
      <c r="BM32" s="145">
        <v>0</v>
      </c>
      <c r="BN32" s="145">
        <v>0</v>
      </c>
      <c r="BO32" s="145">
        <v>0</v>
      </c>
      <c r="BP32" s="145">
        <v>0</v>
      </c>
      <c r="BQ32" s="145">
        <v>0</v>
      </c>
      <c r="BR32" s="145">
        <v>0</v>
      </c>
      <c r="BS32" s="145">
        <v>15</v>
      </c>
      <c r="BT32" s="145">
        <v>1</v>
      </c>
      <c r="BU32" s="145">
        <v>13</v>
      </c>
      <c r="BV32" s="145">
        <v>0</v>
      </c>
      <c r="BW32" s="145">
        <v>0</v>
      </c>
      <c r="BX32" s="145">
        <v>14</v>
      </c>
      <c r="BY32" s="145">
        <v>0</v>
      </c>
      <c r="BZ32" s="145">
        <v>7</v>
      </c>
      <c r="CA32" s="145">
        <v>0</v>
      </c>
      <c r="CB32" s="145">
        <v>0</v>
      </c>
      <c r="CC32" s="145">
        <v>1</v>
      </c>
      <c r="CD32" s="145">
        <v>3</v>
      </c>
      <c r="CE32" s="145">
        <v>0</v>
      </c>
      <c r="CF32" s="145">
        <v>0</v>
      </c>
      <c r="CG32" s="145">
        <v>1</v>
      </c>
      <c r="CH32" s="145">
        <v>10</v>
      </c>
      <c r="CI32" s="145">
        <v>0</v>
      </c>
      <c r="CJ32" s="145">
        <v>0</v>
      </c>
      <c r="CK32" s="145">
        <v>11</v>
      </c>
      <c r="CL32" s="145">
        <v>0</v>
      </c>
      <c r="CM32" s="145">
        <v>15</v>
      </c>
      <c r="CN32" s="145">
        <v>0</v>
      </c>
      <c r="CO32" s="145">
        <v>0</v>
      </c>
      <c r="CP32" s="145">
        <v>2</v>
      </c>
      <c r="CQ32" s="145">
        <v>13</v>
      </c>
      <c r="CR32" s="145">
        <v>0</v>
      </c>
      <c r="CS32" s="145">
        <v>0</v>
      </c>
      <c r="CT32" s="145">
        <v>2</v>
      </c>
      <c r="CU32" s="145">
        <v>28</v>
      </c>
      <c r="CV32" s="145">
        <v>0</v>
      </c>
      <c r="CW32" s="145">
        <v>0</v>
      </c>
      <c r="CX32" s="145">
        <v>30</v>
      </c>
      <c r="CY32" s="145">
        <v>0</v>
      </c>
      <c r="CZ32" s="145">
        <v>0</v>
      </c>
      <c r="DA32" s="145">
        <v>0</v>
      </c>
      <c r="DB32" s="145">
        <v>0</v>
      </c>
      <c r="DC32" s="145">
        <v>0</v>
      </c>
      <c r="DD32" s="145">
        <v>0</v>
      </c>
      <c r="DE32" s="145">
        <v>0</v>
      </c>
      <c r="DF32" s="145">
        <v>0</v>
      </c>
      <c r="DG32" s="145">
        <v>0</v>
      </c>
      <c r="DH32" s="145">
        <v>0</v>
      </c>
      <c r="DI32" s="145">
        <v>0</v>
      </c>
      <c r="DJ32" s="145">
        <v>0</v>
      </c>
      <c r="DK32" s="145">
        <v>0</v>
      </c>
      <c r="DL32" s="145">
        <v>1</v>
      </c>
      <c r="DM32" s="145">
        <v>10</v>
      </c>
      <c r="DN32" s="145">
        <v>0</v>
      </c>
      <c r="DO32" s="145">
        <v>0</v>
      </c>
      <c r="DP32" s="145">
        <v>1</v>
      </c>
      <c r="DQ32" s="145">
        <v>6</v>
      </c>
      <c r="DR32" s="145">
        <v>0</v>
      </c>
      <c r="DS32" s="145">
        <v>0</v>
      </c>
      <c r="DT32" s="145">
        <v>2</v>
      </c>
      <c r="DU32" s="145">
        <v>16</v>
      </c>
      <c r="DV32" s="145">
        <v>0</v>
      </c>
      <c r="DW32" s="145">
        <v>0</v>
      </c>
      <c r="DX32" s="145">
        <v>18</v>
      </c>
      <c r="DY32" s="145">
        <v>1</v>
      </c>
      <c r="DZ32" s="145">
        <v>2</v>
      </c>
      <c r="EA32" s="145">
        <v>0</v>
      </c>
      <c r="EB32" s="145">
        <v>0</v>
      </c>
      <c r="EC32" s="145">
        <v>0</v>
      </c>
      <c r="ED32" s="145">
        <v>0</v>
      </c>
      <c r="EE32" s="145">
        <v>0</v>
      </c>
      <c r="EF32" s="145">
        <v>0</v>
      </c>
      <c r="EG32" s="145">
        <v>1</v>
      </c>
      <c r="EH32" s="145">
        <v>2</v>
      </c>
      <c r="EI32" s="145">
        <v>0</v>
      </c>
      <c r="EJ32" s="145">
        <v>0</v>
      </c>
      <c r="EK32" s="145">
        <v>3</v>
      </c>
      <c r="EL32" s="145">
        <v>15</v>
      </c>
      <c r="EM32" s="145">
        <v>14</v>
      </c>
      <c r="EN32" s="145">
        <v>29</v>
      </c>
      <c r="EO32" s="145">
        <v>15</v>
      </c>
      <c r="EP32" s="145">
        <v>14</v>
      </c>
      <c r="EQ32" s="145">
        <v>29</v>
      </c>
      <c r="ER32" s="145">
        <v>15</v>
      </c>
      <c r="ES32" s="145">
        <v>14</v>
      </c>
      <c r="ET32" s="145">
        <v>29</v>
      </c>
      <c r="EU32" s="145">
        <v>13</v>
      </c>
      <c r="EV32" s="145">
        <v>14</v>
      </c>
      <c r="EW32" s="145">
        <v>27</v>
      </c>
      <c r="EX32" s="145">
        <v>0</v>
      </c>
      <c r="EY32" s="145">
        <v>0</v>
      </c>
      <c r="EZ32" s="145">
        <v>0</v>
      </c>
      <c r="FA32" s="145">
        <v>0</v>
      </c>
      <c r="FB32" s="145">
        <v>0</v>
      </c>
      <c r="FC32" s="145">
        <v>0</v>
      </c>
      <c r="FD32" s="145">
        <v>30</v>
      </c>
      <c r="FE32" s="145">
        <v>29</v>
      </c>
      <c r="FF32" s="423">
        <f t="shared" si="0"/>
        <v>1</v>
      </c>
      <c r="FG32" s="423">
        <f t="shared" si="1"/>
        <v>0.96666666666666667</v>
      </c>
      <c r="FH32" s="424">
        <v>100</v>
      </c>
    </row>
    <row r="33" spans="1:164" ht="30" customHeight="1" x14ac:dyDescent="0.25">
      <c r="A33" s="47" t="s">
        <v>1014</v>
      </c>
      <c r="B33" s="415" t="s">
        <v>232</v>
      </c>
      <c r="C33" s="47" t="s">
        <v>77</v>
      </c>
      <c r="D33" s="145">
        <v>0</v>
      </c>
      <c r="E33" s="145">
        <v>8</v>
      </c>
      <c r="F33" s="145">
        <v>8</v>
      </c>
      <c r="G33" s="145">
        <v>8</v>
      </c>
      <c r="H33" s="145">
        <v>0</v>
      </c>
      <c r="I33" s="145">
        <v>0</v>
      </c>
      <c r="J33" s="145">
        <v>0</v>
      </c>
      <c r="K33" s="145">
        <v>0</v>
      </c>
      <c r="L33" s="145">
        <v>0</v>
      </c>
      <c r="M33" s="145">
        <v>2</v>
      </c>
      <c r="N33" s="145">
        <v>2</v>
      </c>
      <c r="O33" s="145">
        <v>0</v>
      </c>
      <c r="P33" s="145">
        <v>0</v>
      </c>
      <c r="Q33" s="145">
        <v>0</v>
      </c>
      <c r="R33" s="145">
        <v>3</v>
      </c>
      <c r="S33" s="145">
        <v>0</v>
      </c>
      <c r="T33" s="145">
        <v>0</v>
      </c>
      <c r="U33" s="145">
        <v>0</v>
      </c>
      <c r="V33" s="145">
        <v>0</v>
      </c>
      <c r="W33" s="145">
        <v>0</v>
      </c>
      <c r="X33" s="145">
        <v>0</v>
      </c>
      <c r="Y33" s="145">
        <v>0</v>
      </c>
      <c r="Z33" s="145">
        <v>0</v>
      </c>
      <c r="AA33" s="145">
        <v>0</v>
      </c>
      <c r="AB33" s="145">
        <v>0</v>
      </c>
      <c r="AC33" s="145">
        <v>0</v>
      </c>
      <c r="AD33" s="145">
        <v>0</v>
      </c>
      <c r="AE33" s="145">
        <v>0</v>
      </c>
      <c r="AF33" s="145">
        <v>0</v>
      </c>
      <c r="AG33" s="145">
        <v>0</v>
      </c>
      <c r="AH33" s="145">
        <v>0</v>
      </c>
      <c r="AI33" s="145">
        <v>0</v>
      </c>
      <c r="AJ33" s="145">
        <v>0</v>
      </c>
      <c r="AK33" s="145">
        <v>7</v>
      </c>
      <c r="AL33" s="145">
        <v>2</v>
      </c>
      <c r="AM33" s="145">
        <v>4</v>
      </c>
      <c r="AN33" s="145">
        <v>0</v>
      </c>
      <c r="AO33" s="145">
        <v>0</v>
      </c>
      <c r="AP33" s="145">
        <v>6</v>
      </c>
      <c r="AQ33" s="145">
        <v>0</v>
      </c>
      <c r="AR33" s="145">
        <v>0</v>
      </c>
      <c r="AS33" s="145">
        <v>0</v>
      </c>
      <c r="AT33" s="145">
        <v>0</v>
      </c>
      <c r="AU33" s="145">
        <v>0</v>
      </c>
      <c r="AV33" s="145">
        <v>0</v>
      </c>
      <c r="AW33" s="145">
        <v>0</v>
      </c>
      <c r="AX33" s="145">
        <v>0</v>
      </c>
      <c r="AY33" s="145">
        <v>0</v>
      </c>
      <c r="AZ33" s="145">
        <v>0</v>
      </c>
      <c r="BA33" s="145">
        <v>0</v>
      </c>
      <c r="BB33" s="145">
        <v>0</v>
      </c>
      <c r="BC33" s="145">
        <v>0</v>
      </c>
      <c r="BD33" s="145">
        <v>0</v>
      </c>
      <c r="BE33" s="145">
        <v>0</v>
      </c>
      <c r="BF33" s="145">
        <v>0</v>
      </c>
      <c r="BG33" s="145">
        <v>0</v>
      </c>
      <c r="BH33" s="145">
        <v>0</v>
      </c>
      <c r="BI33" s="145">
        <v>0</v>
      </c>
      <c r="BJ33" s="145">
        <v>0</v>
      </c>
      <c r="BK33" s="145">
        <v>0</v>
      </c>
      <c r="BL33" s="145">
        <v>0</v>
      </c>
      <c r="BM33" s="145">
        <v>0</v>
      </c>
      <c r="BN33" s="145">
        <v>0</v>
      </c>
      <c r="BO33" s="145">
        <v>0</v>
      </c>
      <c r="BP33" s="145">
        <v>0</v>
      </c>
      <c r="BQ33" s="145">
        <v>0</v>
      </c>
      <c r="BR33" s="145">
        <v>0</v>
      </c>
      <c r="BS33" s="145">
        <v>0</v>
      </c>
      <c r="BT33" s="145">
        <v>0</v>
      </c>
      <c r="BU33" s="145">
        <v>0</v>
      </c>
      <c r="BV33" s="145">
        <v>0</v>
      </c>
      <c r="BW33" s="145">
        <v>0</v>
      </c>
      <c r="BX33" s="145">
        <v>0</v>
      </c>
      <c r="BY33" s="145">
        <v>1</v>
      </c>
      <c r="BZ33" s="145">
        <v>2</v>
      </c>
      <c r="CA33" s="145">
        <v>0</v>
      </c>
      <c r="CB33" s="145">
        <v>0</v>
      </c>
      <c r="CC33" s="145">
        <v>0</v>
      </c>
      <c r="CD33" s="145">
        <v>0</v>
      </c>
      <c r="CE33" s="145">
        <v>0</v>
      </c>
      <c r="CF33" s="145">
        <v>0</v>
      </c>
      <c r="CG33" s="145">
        <v>1</v>
      </c>
      <c r="CH33" s="145">
        <v>2</v>
      </c>
      <c r="CI33" s="145">
        <v>0</v>
      </c>
      <c r="CJ33" s="145">
        <v>0</v>
      </c>
      <c r="CK33" s="145">
        <v>3</v>
      </c>
      <c r="CL33" s="145">
        <v>2</v>
      </c>
      <c r="CM33" s="145">
        <v>4</v>
      </c>
      <c r="CN33" s="145">
        <v>0</v>
      </c>
      <c r="CO33" s="145">
        <v>0</v>
      </c>
      <c r="CP33" s="145">
        <v>0</v>
      </c>
      <c r="CQ33" s="145">
        <v>0</v>
      </c>
      <c r="CR33" s="145">
        <v>0</v>
      </c>
      <c r="CS33" s="145">
        <v>0</v>
      </c>
      <c r="CT33" s="145">
        <v>2</v>
      </c>
      <c r="CU33" s="145">
        <v>4</v>
      </c>
      <c r="CV33" s="145">
        <v>0</v>
      </c>
      <c r="CW33" s="145">
        <v>0</v>
      </c>
      <c r="CX33" s="145">
        <v>6</v>
      </c>
      <c r="CY33" s="145">
        <v>0</v>
      </c>
      <c r="CZ33" s="145">
        <v>0</v>
      </c>
      <c r="DA33" s="145">
        <v>0</v>
      </c>
      <c r="DB33" s="145">
        <v>0</v>
      </c>
      <c r="DC33" s="145">
        <v>0</v>
      </c>
      <c r="DD33" s="145">
        <v>0</v>
      </c>
      <c r="DE33" s="145">
        <v>0</v>
      </c>
      <c r="DF33" s="145">
        <v>0</v>
      </c>
      <c r="DG33" s="145">
        <v>0</v>
      </c>
      <c r="DH33" s="145">
        <v>0</v>
      </c>
      <c r="DI33" s="145">
        <v>0</v>
      </c>
      <c r="DJ33" s="145">
        <v>0</v>
      </c>
      <c r="DK33" s="145">
        <v>0</v>
      </c>
      <c r="DL33" s="145">
        <v>0</v>
      </c>
      <c r="DM33" s="145">
        <v>1</v>
      </c>
      <c r="DN33" s="145">
        <v>0</v>
      </c>
      <c r="DO33" s="145">
        <v>0</v>
      </c>
      <c r="DP33" s="145">
        <v>0</v>
      </c>
      <c r="DQ33" s="145">
        <v>0</v>
      </c>
      <c r="DR33" s="145">
        <v>0</v>
      </c>
      <c r="DS33" s="145">
        <v>0</v>
      </c>
      <c r="DT33" s="145">
        <v>0</v>
      </c>
      <c r="DU33" s="145">
        <v>1</v>
      </c>
      <c r="DV33" s="145">
        <v>0</v>
      </c>
      <c r="DW33" s="145">
        <v>0</v>
      </c>
      <c r="DX33" s="145">
        <v>1</v>
      </c>
      <c r="DY33" s="145">
        <v>0</v>
      </c>
      <c r="DZ33" s="145">
        <v>0</v>
      </c>
      <c r="EA33" s="145">
        <v>0</v>
      </c>
      <c r="EB33" s="145">
        <v>0</v>
      </c>
      <c r="EC33" s="145">
        <v>0</v>
      </c>
      <c r="ED33" s="145">
        <v>0</v>
      </c>
      <c r="EE33" s="145">
        <v>0</v>
      </c>
      <c r="EF33" s="145">
        <v>0</v>
      </c>
      <c r="EG33" s="145">
        <v>0</v>
      </c>
      <c r="EH33" s="145">
        <v>0</v>
      </c>
      <c r="EI33" s="145">
        <v>0</v>
      </c>
      <c r="EJ33" s="145">
        <v>0</v>
      </c>
      <c r="EK33" s="145">
        <v>0</v>
      </c>
      <c r="EL33" s="145">
        <v>6</v>
      </c>
      <c r="EM33" s="145">
        <v>0</v>
      </c>
      <c r="EN33" s="145">
        <v>6</v>
      </c>
      <c r="EO33" s="145">
        <v>6</v>
      </c>
      <c r="EP33" s="145">
        <v>0</v>
      </c>
      <c r="EQ33" s="145">
        <v>6</v>
      </c>
      <c r="ER33" s="145">
        <v>6</v>
      </c>
      <c r="ES33" s="145">
        <v>0</v>
      </c>
      <c r="ET33" s="145">
        <v>6</v>
      </c>
      <c r="EU33" s="145">
        <v>6</v>
      </c>
      <c r="EV33" s="145">
        <v>0</v>
      </c>
      <c r="EW33" s="145">
        <v>6</v>
      </c>
      <c r="EX33" s="145">
        <v>0</v>
      </c>
      <c r="EY33" s="145">
        <v>0</v>
      </c>
      <c r="EZ33" s="145">
        <v>0</v>
      </c>
      <c r="FA33" s="145">
        <v>0</v>
      </c>
      <c r="FB33" s="145">
        <v>0</v>
      </c>
      <c r="FC33" s="145">
        <v>0</v>
      </c>
      <c r="FD33" s="145">
        <v>7</v>
      </c>
      <c r="FE33" s="145">
        <v>6</v>
      </c>
      <c r="FF33" s="423">
        <f t="shared" si="0"/>
        <v>1</v>
      </c>
      <c r="FG33" s="423">
        <f t="shared" si="1"/>
        <v>0.8571428571428571</v>
      </c>
      <c r="FH33" s="424">
        <v>85.71</v>
      </c>
    </row>
    <row r="34" spans="1:164" ht="21.75" customHeight="1" x14ac:dyDescent="0.25">
      <c r="A34" s="47" t="s">
        <v>1015</v>
      </c>
      <c r="B34" s="415" t="s">
        <v>235</v>
      </c>
      <c r="C34" s="47" t="s">
        <v>115</v>
      </c>
      <c r="D34" s="145">
        <v>0</v>
      </c>
      <c r="E34" s="145">
        <v>22</v>
      </c>
      <c r="F34" s="145">
        <v>22</v>
      </c>
      <c r="G34" s="145">
        <v>0</v>
      </c>
      <c r="H34" s="145">
        <v>22</v>
      </c>
      <c r="I34" s="145">
        <v>0</v>
      </c>
      <c r="J34" s="145">
        <v>0</v>
      </c>
      <c r="K34" s="145">
        <v>0</v>
      </c>
      <c r="L34" s="145">
        <v>0</v>
      </c>
      <c r="M34" s="145">
        <v>0</v>
      </c>
      <c r="N34" s="145">
        <v>0</v>
      </c>
      <c r="O34" s="145">
        <v>0</v>
      </c>
      <c r="P34" s="145">
        <v>0</v>
      </c>
      <c r="Q34" s="145">
        <v>0</v>
      </c>
      <c r="R34" s="145">
        <v>0</v>
      </c>
      <c r="S34" s="145">
        <v>0</v>
      </c>
      <c r="T34" s="145">
        <v>0</v>
      </c>
      <c r="U34" s="145">
        <v>0</v>
      </c>
      <c r="V34" s="145">
        <v>0</v>
      </c>
      <c r="W34" s="145">
        <v>0</v>
      </c>
      <c r="X34" s="145">
        <v>0</v>
      </c>
      <c r="Y34" s="145">
        <v>0</v>
      </c>
      <c r="Z34" s="145">
        <v>0</v>
      </c>
      <c r="AA34" s="145">
        <v>0</v>
      </c>
      <c r="AB34" s="145">
        <v>0</v>
      </c>
      <c r="AC34" s="145">
        <v>0</v>
      </c>
      <c r="AD34" s="145">
        <v>0</v>
      </c>
      <c r="AE34" s="145">
        <v>0</v>
      </c>
      <c r="AF34" s="145">
        <v>0</v>
      </c>
      <c r="AG34" s="145">
        <v>0</v>
      </c>
      <c r="AH34" s="145">
        <v>0</v>
      </c>
      <c r="AI34" s="145">
        <v>0</v>
      </c>
      <c r="AJ34" s="145">
        <v>0</v>
      </c>
      <c r="AK34" s="145">
        <v>0</v>
      </c>
      <c r="AL34" s="145">
        <v>0</v>
      </c>
      <c r="AM34" s="145">
        <v>0</v>
      </c>
      <c r="AN34" s="145">
        <v>0</v>
      </c>
      <c r="AO34" s="145">
        <v>0</v>
      </c>
      <c r="AP34" s="145">
        <v>0</v>
      </c>
      <c r="AQ34" s="145">
        <v>0</v>
      </c>
      <c r="AR34" s="145">
        <v>0</v>
      </c>
      <c r="AS34" s="145">
        <v>0</v>
      </c>
      <c r="AT34" s="145">
        <v>0</v>
      </c>
      <c r="AU34" s="145">
        <v>0</v>
      </c>
      <c r="AV34" s="145">
        <v>0</v>
      </c>
      <c r="AW34" s="145">
        <v>0</v>
      </c>
      <c r="AX34" s="145">
        <v>0</v>
      </c>
      <c r="AY34" s="145">
        <v>11</v>
      </c>
      <c r="AZ34" s="145">
        <v>3</v>
      </c>
      <c r="BA34" s="145">
        <v>0</v>
      </c>
      <c r="BB34" s="145">
        <v>0</v>
      </c>
      <c r="BC34" s="145">
        <v>2</v>
      </c>
      <c r="BD34" s="145">
        <v>1</v>
      </c>
      <c r="BE34" s="145">
        <v>0</v>
      </c>
      <c r="BF34" s="145">
        <v>0</v>
      </c>
      <c r="BG34" s="145">
        <v>0</v>
      </c>
      <c r="BH34" s="145">
        <v>0</v>
      </c>
      <c r="BI34" s="145">
        <v>0</v>
      </c>
      <c r="BJ34" s="145">
        <v>0</v>
      </c>
      <c r="BK34" s="145">
        <v>0</v>
      </c>
      <c r="BL34" s="145">
        <v>0</v>
      </c>
      <c r="BM34" s="145">
        <v>0</v>
      </c>
      <c r="BN34" s="145">
        <v>0</v>
      </c>
      <c r="BO34" s="145">
        <v>0</v>
      </c>
      <c r="BP34" s="145">
        <v>0</v>
      </c>
      <c r="BQ34" s="145">
        <v>0</v>
      </c>
      <c r="BR34" s="145">
        <v>0</v>
      </c>
      <c r="BS34" s="145">
        <v>17</v>
      </c>
      <c r="BT34" s="145">
        <v>12</v>
      </c>
      <c r="BU34" s="145">
        <v>4</v>
      </c>
      <c r="BV34" s="145">
        <v>0</v>
      </c>
      <c r="BW34" s="145">
        <v>0</v>
      </c>
      <c r="BX34" s="145">
        <v>16</v>
      </c>
      <c r="BY34" s="145">
        <v>0</v>
      </c>
      <c r="BZ34" s="145">
        <v>0</v>
      </c>
      <c r="CA34" s="145">
        <v>0</v>
      </c>
      <c r="CB34" s="145">
        <v>0</v>
      </c>
      <c r="CC34" s="145">
        <v>6</v>
      </c>
      <c r="CD34" s="145">
        <v>1</v>
      </c>
      <c r="CE34" s="145">
        <v>0</v>
      </c>
      <c r="CF34" s="145">
        <v>0</v>
      </c>
      <c r="CG34" s="145">
        <v>6</v>
      </c>
      <c r="CH34" s="145">
        <v>1</v>
      </c>
      <c r="CI34" s="145">
        <v>0</v>
      </c>
      <c r="CJ34" s="145">
        <v>0</v>
      </c>
      <c r="CK34" s="145">
        <v>7</v>
      </c>
      <c r="CL34" s="145">
        <v>0</v>
      </c>
      <c r="CM34" s="145">
        <v>0</v>
      </c>
      <c r="CN34" s="145">
        <v>0</v>
      </c>
      <c r="CO34" s="145">
        <v>0</v>
      </c>
      <c r="CP34" s="145">
        <v>13</v>
      </c>
      <c r="CQ34" s="145">
        <v>4</v>
      </c>
      <c r="CR34" s="145">
        <v>0</v>
      </c>
      <c r="CS34" s="145">
        <v>0</v>
      </c>
      <c r="CT34" s="145">
        <v>13</v>
      </c>
      <c r="CU34" s="145">
        <v>4</v>
      </c>
      <c r="CV34" s="145">
        <v>0</v>
      </c>
      <c r="CW34" s="145">
        <v>0</v>
      </c>
      <c r="CX34" s="145">
        <v>17</v>
      </c>
      <c r="CY34" s="145">
        <v>0</v>
      </c>
      <c r="CZ34" s="145">
        <v>0</v>
      </c>
      <c r="DA34" s="145">
        <v>0</v>
      </c>
      <c r="DB34" s="145">
        <v>0</v>
      </c>
      <c r="DC34" s="145">
        <v>1</v>
      </c>
      <c r="DD34" s="145">
        <v>1</v>
      </c>
      <c r="DE34" s="145">
        <v>0</v>
      </c>
      <c r="DF34" s="145">
        <v>0</v>
      </c>
      <c r="DG34" s="145">
        <v>1</v>
      </c>
      <c r="DH34" s="145">
        <v>1</v>
      </c>
      <c r="DI34" s="145">
        <v>0</v>
      </c>
      <c r="DJ34" s="145">
        <v>0</v>
      </c>
      <c r="DK34" s="145">
        <v>2</v>
      </c>
      <c r="DL34" s="145">
        <v>0</v>
      </c>
      <c r="DM34" s="145">
        <v>0</v>
      </c>
      <c r="DN34" s="145">
        <v>0</v>
      </c>
      <c r="DO34" s="145">
        <v>0</v>
      </c>
      <c r="DP34" s="145">
        <v>1</v>
      </c>
      <c r="DQ34" s="145">
        <v>0</v>
      </c>
      <c r="DR34" s="145">
        <v>0</v>
      </c>
      <c r="DS34" s="145">
        <v>0</v>
      </c>
      <c r="DT34" s="145">
        <v>1</v>
      </c>
      <c r="DU34" s="145">
        <v>0</v>
      </c>
      <c r="DV34" s="145">
        <v>0</v>
      </c>
      <c r="DW34" s="145">
        <v>0</v>
      </c>
      <c r="DX34" s="145">
        <v>1</v>
      </c>
      <c r="DY34" s="145">
        <v>0</v>
      </c>
      <c r="DZ34" s="145">
        <v>0</v>
      </c>
      <c r="EA34" s="145">
        <v>0</v>
      </c>
      <c r="EB34" s="145">
        <v>0</v>
      </c>
      <c r="EC34" s="145">
        <v>0</v>
      </c>
      <c r="ED34" s="145">
        <v>0</v>
      </c>
      <c r="EE34" s="145">
        <v>0</v>
      </c>
      <c r="EF34" s="145">
        <v>0</v>
      </c>
      <c r="EG34" s="145">
        <v>0</v>
      </c>
      <c r="EH34" s="145">
        <v>0</v>
      </c>
      <c r="EI34" s="145">
        <v>0</v>
      </c>
      <c r="EJ34" s="145">
        <v>0</v>
      </c>
      <c r="EK34" s="145">
        <v>0</v>
      </c>
      <c r="EL34" s="145">
        <v>0</v>
      </c>
      <c r="EM34" s="145">
        <v>16</v>
      </c>
      <c r="EN34" s="145">
        <v>16</v>
      </c>
      <c r="EO34" s="145">
        <v>0</v>
      </c>
      <c r="EP34" s="145">
        <v>16</v>
      </c>
      <c r="EQ34" s="145">
        <v>16</v>
      </c>
      <c r="ER34" s="145">
        <v>0</v>
      </c>
      <c r="ES34" s="145">
        <v>16</v>
      </c>
      <c r="ET34" s="145">
        <v>16</v>
      </c>
      <c r="EU34" s="145">
        <v>0</v>
      </c>
      <c r="EV34" s="145">
        <v>16</v>
      </c>
      <c r="EW34" s="145">
        <v>16</v>
      </c>
      <c r="EX34" s="145">
        <v>0</v>
      </c>
      <c r="EY34" s="145">
        <v>24</v>
      </c>
      <c r="EZ34" s="145">
        <v>24</v>
      </c>
      <c r="FA34" s="145">
        <v>0</v>
      </c>
      <c r="FB34" s="145">
        <v>24</v>
      </c>
      <c r="FC34" s="145">
        <v>24</v>
      </c>
      <c r="FD34" s="145">
        <v>17</v>
      </c>
      <c r="FE34" s="145">
        <v>16</v>
      </c>
      <c r="FF34" s="423">
        <f t="shared" si="0"/>
        <v>1</v>
      </c>
      <c r="FG34" s="423">
        <f t="shared" si="1"/>
        <v>0.94117647058823528</v>
      </c>
      <c r="FH34" s="424">
        <v>100</v>
      </c>
    </row>
    <row r="35" spans="1:164" ht="30" x14ac:dyDescent="0.25">
      <c r="A35" s="47" t="s">
        <v>1017</v>
      </c>
      <c r="B35" s="415" t="s">
        <v>1018</v>
      </c>
      <c r="C35" s="47" t="s">
        <v>77</v>
      </c>
      <c r="D35" s="145">
        <v>0</v>
      </c>
      <c r="E35" s="145">
        <v>15</v>
      </c>
      <c r="F35" s="145">
        <v>15</v>
      </c>
      <c r="G35" s="145">
        <v>0</v>
      </c>
      <c r="H35" s="145">
        <v>15</v>
      </c>
      <c r="I35" s="145">
        <v>0</v>
      </c>
      <c r="J35" s="145">
        <v>0</v>
      </c>
      <c r="K35" s="145">
        <v>0</v>
      </c>
      <c r="L35" s="145">
        <v>0</v>
      </c>
      <c r="M35" s="145">
        <v>0</v>
      </c>
      <c r="N35" s="145">
        <v>0</v>
      </c>
      <c r="O35" s="145">
        <v>0</v>
      </c>
      <c r="P35" s="145">
        <v>0</v>
      </c>
      <c r="Q35" s="145">
        <v>0</v>
      </c>
      <c r="R35" s="145">
        <v>0</v>
      </c>
      <c r="S35" s="145">
        <v>0</v>
      </c>
      <c r="T35" s="145">
        <v>0</v>
      </c>
      <c r="U35" s="145">
        <v>0</v>
      </c>
      <c r="V35" s="145">
        <v>0</v>
      </c>
      <c r="W35" s="145">
        <v>0</v>
      </c>
      <c r="X35" s="145">
        <v>0</v>
      </c>
      <c r="Y35" s="145">
        <v>0</v>
      </c>
      <c r="Z35" s="145">
        <v>0</v>
      </c>
      <c r="AA35" s="145">
        <v>0</v>
      </c>
      <c r="AB35" s="145">
        <v>0</v>
      </c>
      <c r="AC35" s="145">
        <v>0</v>
      </c>
      <c r="AD35" s="145">
        <v>0</v>
      </c>
      <c r="AE35" s="145">
        <v>0</v>
      </c>
      <c r="AF35" s="145">
        <v>0</v>
      </c>
      <c r="AG35" s="145">
        <v>0</v>
      </c>
      <c r="AH35" s="145">
        <v>0</v>
      </c>
      <c r="AI35" s="145">
        <v>0</v>
      </c>
      <c r="AJ35" s="145">
        <v>0</v>
      </c>
      <c r="AK35" s="145">
        <v>0</v>
      </c>
      <c r="AL35" s="145">
        <v>0</v>
      </c>
      <c r="AM35" s="145">
        <v>0</v>
      </c>
      <c r="AN35" s="145">
        <v>0</v>
      </c>
      <c r="AO35" s="145">
        <v>0</v>
      </c>
      <c r="AP35" s="145">
        <v>0</v>
      </c>
      <c r="AQ35" s="145">
        <v>0</v>
      </c>
      <c r="AR35" s="145">
        <v>0</v>
      </c>
      <c r="AS35" s="145">
        <v>0</v>
      </c>
      <c r="AT35" s="145">
        <v>0</v>
      </c>
      <c r="AU35" s="145">
        <v>0</v>
      </c>
      <c r="AV35" s="145">
        <v>0</v>
      </c>
      <c r="AW35" s="145">
        <v>0</v>
      </c>
      <c r="AX35" s="145">
        <v>0</v>
      </c>
      <c r="AY35" s="145">
        <v>0</v>
      </c>
      <c r="AZ35" s="145">
        <v>0</v>
      </c>
      <c r="BA35" s="145">
        <v>0</v>
      </c>
      <c r="BB35" s="145">
        <v>0</v>
      </c>
      <c r="BC35" s="145">
        <v>0</v>
      </c>
      <c r="BD35" s="145">
        <v>0</v>
      </c>
      <c r="BE35" s="145">
        <v>0</v>
      </c>
      <c r="BF35" s="145">
        <v>0</v>
      </c>
      <c r="BG35" s="145">
        <v>0</v>
      </c>
      <c r="BH35" s="145">
        <v>0</v>
      </c>
      <c r="BI35" s="145">
        <v>0</v>
      </c>
      <c r="BJ35" s="145">
        <v>0</v>
      </c>
      <c r="BK35" s="145">
        <v>6</v>
      </c>
      <c r="BL35" s="145">
        <v>7</v>
      </c>
      <c r="BM35" s="145">
        <v>0</v>
      </c>
      <c r="BN35" s="145">
        <v>0</v>
      </c>
      <c r="BO35" s="145">
        <v>0</v>
      </c>
      <c r="BP35" s="145">
        <v>0</v>
      </c>
      <c r="BQ35" s="145">
        <v>0</v>
      </c>
      <c r="BR35" s="145">
        <v>0</v>
      </c>
      <c r="BS35" s="145">
        <v>13</v>
      </c>
      <c r="BT35" s="145">
        <v>4</v>
      </c>
      <c r="BU35" s="145">
        <v>6</v>
      </c>
      <c r="BV35" s="145">
        <v>0</v>
      </c>
      <c r="BW35" s="145">
        <v>0</v>
      </c>
      <c r="BX35" s="145">
        <v>10</v>
      </c>
      <c r="BY35" s="145">
        <v>0</v>
      </c>
      <c r="BZ35" s="145">
        <v>0</v>
      </c>
      <c r="CA35" s="145">
        <v>0</v>
      </c>
      <c r="CB35" s="145">
        <v>0</v>
      </c>
      <c r="CC35" s="145">
        <v>1</v>
      </c>
      <c r="CD35" s="145">
        <v>3</v>
      </c>
      <c r="CE35" s="145">
        <v>0</v>
      </c>
      <c r="CF35" s="145">
        <v>0</v>
      </c>
      <c r="CG35" s="145">
        <v>1</v>
      </c>
      <c r="CH35" s="145">
        <v>3</v>
      </c>
      <c r="CI35" s="145">
        <v>0</v>
      </c>
      <c r="CJ35" s="145">
        <v>0</v>
      </c>
      <c r="CK35" s="145">
        <v>4</v>
      </c>
      <c r="CL35" s="145">
        <v>0</v>
      </c>
      <c r="CM35" s="145">
        <v>0</v>
      </c>
      <c r="CN35" s="145">
        <v>0</v>
      </c>
      <c r="CO35" s="145">
        <v>0</v>
      </c>
      <c r="CP35" s="145">
        <v>6</v>
      </c>
      <c r="CQ35" s="145">
        <v>7</v>
      </c>
      <c r="CR35" s="145">
        <v>0</v>
      </c>
      <c r="CS35" s="145">
        <v>0</v>
      </c>
      <c r="CT35" s="145">
        <v>6</v>
      </c>
      <c r="CU35" s="145">
        <v>7</v>
      </c>
      <c r="CV35" s="145">
        <v>0</v>
      </c>
      <c r="CW35" s="145">
        <v>0</v>
      </c>
      <c r="CX35" s="145">
        <v>13</v>
      </c>
      <c r="CY35" s="145">
        <v>0</v>
      </c>
      <c r="CZ35" s="145">
        <v>0</v>
      </c>
      <c r="DA35" s="145">
        <v>0</v>
      </c>
      <c r="DB35" s="145">
        <v>0</v>
      </c>
      <c r="DC35" s="145">
        <v>6</v>
      </c>
      <c r="DD35" s="145">
        <v>7</v>
      </c>
      <c r="DE35" s="145">
        <v>0</v>
      </c>
      <c r="DF35" s="145">
        <v>0</v>
      </c>
      <c r="DG35" s="145">
        <v>6</v>
      </c>
      <c r="DH35" s="145">
        <v>7</v>
      </c>
      <c r="DI35" s="145">
        <v>0</v>
      </c>
      <c r="DJ35" s="145">
        <v>0</v>
      </c>
      <c r="DK35" s="145">
        <v>13</v>
      </c>
      <c r="DL35" s="145">
        <v>0</v>
      </c>
      <c r="DM35" s="145">
        <v>0</v>
      </c>
      <c r="DN35" s="145">
        <v>0</v>
      </c>
      <c r="DO35" s="145">
        <v>0</v>
      </c>
      <c r="DP35" s="145">
        <v>0</v>
      </c>
      <c r="DQ35" s="145">
        <v>0</v>
      </c>
      <c r="DR35" s="145">
        <v>0</v>
      </c>
      <c r="DS35" s="145">
        <v>0</v>
      </c>
      <c r="DT35" s="145">
        <v>0</v>
      </c>
      <c r="DU35" s="145">
        <v>0</v>
      </c>
      <c r="DV35" s="145">
        <v>0</v>
      </c>
      <c r="DW35" s="145">
        <v>0</v>
      </c>
      <c r="DX35" s="145">
        <v>0</v>
      </c>
      <c r="DY35" s="145">
        <v>0</v>
      </c>
      <c r="DZ35" s="145">
        <v>0</v>
      </c>
      <c r="EA35" s="145">
        <v>0</v>
      </c>
      <c r="EB35" s="145">
        <v>0</v>
      </c>
      <c r="EC35" s="145">
        <v>0</v>
      </c>
      <c r="ED35" s="145">
        <v>0</v>
      </c>
      <c r="EE35" s="145">
        <v>0</v>
      </c>
      <c r="EF35" s="145">
        <v>0</v>
      </c>
      <c r="EG35" s="145">
        <v>0</v>
      </c>
      <c r="EH35" s="145">
        <v>0</v>
      </c>
      <c r="EI35" s="145">
        <v>0</v>
      </c>
      <c r="EJ35" s="145">
        <v>0</v>
      </c>
      <c r="EK35" s="145">
        <v>0</v>
      </c>
      <c r="EL35" s="145">
        <v>0</v>
      </c>
      <c r="EM35" s="145">
        <v>10</v>
      </c>
      <c r="EN35" s="145">
        <v>10</v>
      </c>
      <c r="EO35" s="145">
        <v>0</v>
      </c>
      <c r="EP35" s="145">
        <v>4</v>
      </c>
      <c r="EQ35" s="145">
        <v>4</v>
      </c>
      <c r="ER35" s="145">
        <v>0</v>
      </c>
      <c r="ES35" s="145">
        <v>10</v>
      </c>
      <c r="ET35" s="145">
        <v>10</v>
      </c>
      <c r="EU35" s="145">
        <v>0</v>
      </c>
      <c r="EV35" s="145">
        <v>4</v>
      </c>
      <c r="EW35" s="145">
        <v>4</v>
      </c>
      <c r="EX35" s="145">
        <v>0</v>
      </c>
      <c r="EY35" s="145">
        <v>0</v>
      </c>
      <c r="EZ35" s="145">
        <v>0</v>
      </c>
      <c r="FA35" s="145">
        <v>0</v>
      </c>
      <c r="FB35" s="145">
        <v>0</v>
      </c>
      <c r="FC35" s="145">
        <v>0</v>
      </c>
      <c r="FD35" s="145">
        <v>13</v>
      </c>
      <c r="FE35" s="145">
        <v>10</v>
      </c>
      <c r="FF35" s="423">
        <f t="shared" si="0"/>
        <v>0.4</v>
      </c>
      <c r="FG35" s="423">
        <f t="shared" si="1"/>
        <v>0.76923076923076927</v>
      </c>
      <c r="FH35" s="424">
        <v>100</v>
      </c>
    </row>
    <row r="36" spans="1:164" ht="30" customHeight="1" x14ac:dyDescent="0.25">
      <c r="A36" s="47" t="s">
        <v>1019</v>
      </c>
      <c r="B36" s="415" t="s">
        <v>1020</v>
      </c>
      <c r="C36" s="47" t="s">
        <v>77</v>
      </c>
      <c r="D36" s="145">
        <v>0</v>
      </c>
      <c r="E36" s="145">
        <v>3</v>
      </c>
      <c r="F36" s="145">
        <v>3</v>
      </c>
      <c r="G36" s="145">
        <v>0</v>
      </c>
      <c r="H36" s="145">
        <v>3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  <c r="P36" s="145">
        <v>0</v>
      </c>
      <c r="Q36" s="145">
        <v>0</v>
      </c>
      <c r="R36" s="145">
        <v>0</v>
      </c>
      <c r="S36" s="145">
        <v>0</v>
      </c>
      <c r="T36" s="145">
        <v>0</v>
      </c>
      <c r="U36" s="145">
        <v>0</v>
      </c>
      <c r="V36" s="145">
        <v>0</v>
      </c>
      <c r="W36" s="145">
        <v>0</v>
      </c>
      <c r="X36" s="145">
        <v>0</v>
      </c>
      <c r="Y36" s="145">
        <v>0</v>
      </c>
      <c r="Z36" s="145">
        <v>0</v>
      </c>
      <c r="AA36" s="145">
        <v>0</v>
      </c>
      <c r="AB36" s="145">
        <v>0</v>
      </c>
      <c r="AC36" s="145">
        <v>0</v>
      </c>
      <c r="AD36" s="145">
        <v>0</v>
      </c>
      <c r="AE36" s="145">
        <v>0</v>
      </c>
      <c r="AF36" s="145">
        <v>0</v>
      </c>
      <c r="AG36" s="145">
        <v>0</v>
      </c>
      <c r="AH36" s="145">
        <v>0</v>
      </c>
      <c r="AI36" s="145">
        <v>0</v>
      </c>
      <c r="AJ36" s="145">
        <v>0</v>
      </c>
      <c r="AK36" s="145">
        <v>0</v>
      </c>
      <c r="AL36" s="145">
        <v>0</v>
      </c>
      <c r="AM36" s="145">
        <v>0</v>
      </c>
      <c r="AN36" s="145">
        <v>0</v>
      </c>
      <c r="AO36" s="145">
        <v>0</v>
      </c>
      <c r="AP36" s="145">
        <v>0</v>
      </c>
      <c r="AQ36" s="145">
        <v>0</v>
      </c>
      <c r="AR36" s="145">
        <v>0</v>
      </c>
      <c r="AS36" s="145">
        <v>0</v>
      </c>
      <c r="AT36" s="145">
        <v>0</v>
      </c>
      <c r="AU36" s="145">
        <v>0</v>
      </c>
      <c r="AV36" s="145">
        <v>0</v>
      </c>
      <c r="AW36" s="145">
        <v>0</v>
      </c>
      <c r="AX36" s="145">
        <v>0</v>
      </c>
      <c r="AY36" s="145">
        <v>0</v>
      </c>
      <c r="AZ36" s="145">
        <v>0</v>
      </c>
      <c r="BA36" s="145">
        <v>0</v>
      </c>
      <c r="BB36" s="145">
        <v>0</v>
      </c>
      <c r="BC36" s="145">
        <v>0</v>
      </c>
      <c r="BD36" s="145">
        <v>0</v>
      </c>
      <c r="BE36" s="145">
        <v>0</v>
      </c>
      <c r="BF36" s="145">
        <v>0</v>
      </c>
      <c r="BG36" s="145">
        <v>0</v>
      </c>
      <c r="BH36" s="145">
        <v>1</v>
      </c>
      <c r="BI36" s="145">
        <v>0</v>
      </c>
      <c r="BJ36" s="145">
        <v>0</v>
      </c>
      <c r="BK36" s="145">
        <v>0</v>
      </c>
      <c r="BL36" s="145">
        <v>0</v>
      </c>
      <c r="BM36" s="145">
        <v>0</v>
      </c>
      <c r="BN36" s="145">
        <v>0</v>
      </c>
      <c r="BO36" s="145">
        <v>0</v>
      </c>
      <c r="BP36" s="145">
        <v>0</v>
      </c>
      <c r="BQ36" s="145">
        <v>0</v>
      </c>
      <c r="BR36" s="145">
        <v>0</v>
      </c>
      <c r="BS36" s="145">
        <v>1</v>
      </c>
      <c r="BT36" s="145">
        <v>0</v>
      </c>
      <c r="BU36" s="145">
        <v>1</v>
      </c>
      <c r="BV36" s="145">
        <v>0</v>
      </c>
      <c r="BW36" s="145">
        <v>0</v>
      </c>
      <c r="BX36" s="145">
        <v>1</v>
      </c>
      <c r="BY36" s="145">
        <v>0</v>
      </c>
      <c r="BZ36" s="145">
        <v>0</v>
      </c>
      <c r="CA36" s="145">
        <v>0</v>
      </c>
      <c r="CB36" s="145">
        <v>0</v>
      </c>
      <c r="CC36" s="145">
        <v>0</v>
      </c>
      <c r="CD36" s="145">
        <v>0</v>
      </c>
      <c r="CE36" s="145">
        <v>0</v>
      </c>
      <c r="CF36" s="145">
        <v>0</v>
      </c>
      <c r="CG36" s="145">
        <v>0</v>
      </c>
      <c r="CH36" s="145">
        <v>0</v>
      </c>
      <c r="CI36" s="145">
        <v>0</v>
      </c>
      <c r="CJ36" s="145">
        <v>0</v>
      </c>
      <c r="CK36" s="145">
        <v>0</v>
      </c>
      <c r="CL36" s="145">
        <v>0</v>
      </c>
      <c r="CM36" s="145">
        <v>0</v>
      </c>
      <c r="CN36" s="145">
        <v>0</v>
      </c>
      <c r="CO36" s="145">
        <v>0</v>
      </c>
      <c r="CP36" s="145">
        <v>0</v>
      </c>
      <c r="CQ36" s="145">
        <v>1</v>
      </c>
      <c r="CR36" s="145">
        <v>0</v>
      </c>
      <c r="CS36" s="145">
        <v>0</v>
      </c>
      <c r="CT36" s="145">
        <v>0</v>
      </c>
      <c r="CU36" s="145">
        <v>1</v>
      </c>
      <c r="CV36" s="145">
        <v>0</v>
      </c>
      <c r="CW36" s="145">
        <v>0</v>
      </c>
      <c r="CX36" s="145">
        <v>1</v>
      </c>
      <c r="CY36" s="145">
        <v>0</v>
      </c>
      <c r="CZ36" s="145">
        <v>0</v>
      </c>
      <c r="DA36" s="145">
        <v>0</v>
      </c>
      <c r="DB36" s="145">
        <v>0</v>
      </c>
      <c r="DC36" s="145">
        <v>0</v>
      </c>
      <c r="DD36" s="145">
        <v>1</v>
      </c>
      <c r="DE36" s="145">
        <v>0</v>
      </c>
      <c r="DF36" s="145">
        <v>0</v>
      </c>
      <c r="DG36" s="145">
        <v>0</v>
      </c>
      <c r="DH36" s="145">
        <v>1</v>
      </c>
      <c r="DI36" s="145">
        <v>0</v>
      </c>
      <c r="DJ36" s="145">
        <v>0</v>
      </c>
      <c r="DK36" s="145">
        <v>1</v>
      </c>
      <c r="DL36" s="145">
        <v>0</v>
      </c>
      <c r="DM36" s="145">
        <v>0</v>
      </c>
      <c r="DN36" s="145">
        <v>0</v>
      </c>
      <c r="DO36" s="145">
        <v>0</v>
      </c>
      <c r="DP36" s="145">
        <v>0</v>
      </c>
      <c r="DQ36" s="145">
        <v>0</v>
      </c>
      <c r="DR36" s="145">
        <v>0</v>
      </c>
      <c r="DS36" s="145">
        <v>0</v>
      </c>
      <c r="DT36" s="145">
        <v>0</v>
      </c>
      <c r="DU36" s="145">
        <v>0</v>
      </c>
      <c r="DV36" s="145">
        <v>0</v>
      </c>
      <c r="DW36" s="145">
        <v>0</v>
      </c>
      <c r="DX36" s="145">
        <v>0</v>
      </c>
      <c r="DY36" s="145">
        <v>0</v>
      </c>
      <c r="DZ36" s="145">
        <v>0</v>
      </c>
      <c r="EA36" s="145">
        <v>0</v>
      </c>
      <c r="EB36" s="145">
        <v>0</v>
      </c>
      <c r="EC36" s="145">
        <v>0</v>
      </c>
      <c r="ED36" s="145">
        <v>0</v>
      </c>
      <c r="EE36" s="145">
        <v>0</v>
      </c>
      <c r="EF36" s="145">
        <v>0</v>
      </c>
      <c r="EG36" s="145">
        <v>0</v>
      </c>
      <c r="EH36" s="145">
        <v>0</v>
      </c>
      <c r="EI36" s="145">
        <v>0</v>
      </c>
      <c r="EJ36" s="145">
        <v>0</v>
      </c>
      <c r="EK36" s="145">
        <v>0</v>
      </c>
      <c r="EL36" s="145">
        <v>0</v>
      </c>
      <c r="EM36" s="145">
        <v>1</v>
      </c>
      <c r="EN36" s="145">
        <v>1</v>
      </c>
      <c r="EO36" s="145">
        <v>0</v>
      </c>
      <c r="EP36" s="145">
        <v>1</v>
      </c>
      <c r="EQ36" s="145">
        <v>1</v>
      </c>
      <c r="ER36" s="145">
        <v>0</v>
      </c>
      <c r="ES36" s="145">
        <v>1</v>
      </c>
      <c r="ET36" s="145">
        <v>1</v>
      </c>
      <c r="EU36" s="145">
        <v>0</v>
      </c>
      <c r="EV36" s="145">
        <v>1</v>
      </c>
      <c r="EW36" s="145">
        <v>1</v>
      </c>
      <c r="EX36" s="145">
        <v>0</v>
      </c>
      <c r="EY36" s="145">
        <v>0</v>
      </c>
      <c r="EZ36" s="145">
        <v>0</v>
      </c>
      <c r="FA36" s="145">
        <v>0</v>
      </c>
      <c r="FB36" s="145">
        <v>0</v>
      </c>
      <c r="FC36" s="145">
        <v>0</v>
      </c>
      <c r="FD36" s="145">
        <v>1</v>
      </c>
      <c r="FE36" s="145">
        <v>1</v>
      </c>
      <c r="FF36" s="423">
        <f t="shared" si="0"/>
        <v>1</v>
      </c>
      <c r="FG36" s="423">
        <f t="shared" si="1"/>
        <v>1</v>
      </c>
      <c r="FH36" s="424">
        <v>100</v>
      </c>
    </row>
    <row r="37" spans="1:164" ht="30" x14ac:dyDescent="0.25">
      <c r="A37" s="47" t="s">
        <v>1021</v>
      </c>
      <c r="B37" s="415" t="s">
        <v>1022</v>
      </c>
      <c r="C37" s="47" t="s">
        <v>77</v>
      </c>
      <c r="D37" s="145">
        <v>1</v>
      </c>
      <c r="E37" s="145">
        <v>36</v>
      </c>
      <c r="F37" s="145">
        <v>36</v>
      </c>
      <c r="G37" s="145">
        <v>18</v>
      </c>
      <c r="H37" s="145">
        <v>18</v>
      </c>
      <c r="I37" s="145">
        <v>0</v>
      </c>
      <c r="J37" s="145">
        <v>0</v>
      </c>
      <c r="K37" s="145">
        <v>0</v>
      </c>
      <c r="L37" s="145">
        <v>0</v>
      </c>
      <c r="M37" s="145">
        <v>0</v>
      </c>
      <c r="N37" s="145">
        <v>0</v>
      </c>
      <c r="O37" s="145">
        <v>0</v>
      </c>
      <c r="P37" s="145">
        <v>0</v>
      </c>
      <c r="Q37" s="145">
        <v>0</v>
      </c>
      <c r="R37" s="145">
        <v>0</v>
      </c>
      <c r="S37" s="145">
        <v>0</v>
      </c>
      <c r="T37" s="145">
        <v>0</v>
      </c>
      <c r="U37" s="145">
        <v>0</v>
      </c>
      <c r="V37" s="145">
        <v>0</v>
      </c>
      <c r="W37" s="145">
        <v>0</v>
      </c>
      <c r="X37" s="145">
        <v>0</v>
      </c>
      <c r="Y37" s="145">
        <v>1</v>
      </c>
      <c r="Z37" s="145">
        <v>0</v>
      </c>
      <c r="AA37" s="145">
        <v>0</v>
      </c>
      <c r="AB37" s="145">
        <v>0</v>
      </c>
      <c r="AC37" s="145">
        <v>7</v>
      </c>
      <c r="AD37" s="145">
        <v>3</v>
      </c>
      <c r="AE37" s="145">
        <v>0</v>
      </c>
      <c r="AF37" s="145">
        <v>0</v>
      </c>
      <c r="AG37" s="145">
        <v>0</v>
      </c>
      <c r="AH37" s="145">
        <v>0</v>
      </c>
      <c r="AI37" s="145">
        <v>0</v>
      </c>
      <c r="AJ37" s="145">
        <v>0</v>
      </c>
      <c r="AK37" s="145">
        <v>11</v>
      </c>
      <c r="AL37" s="145">
        <v>6</v>
      </c>
      <c r="AM37" s="145">
        <v>2</v>
      </c>
      <c r="AN37" s="145">
        <v>0</v>
      </c>
      <c r="AO37" s="145">
        <v>0</v>
      </c>
      <c r="AP37" s="145">
        <v>8</v>
      </c>
      <c r="AQ37" s="145">
        <v>0</v>
      </c>
      <c r="AR37" s="145">
        <v>0</v>
      </c>
      <c r="AS37" s="145">
        <v>0</v>
      </c>
      <c r="AT37" s="145">
        <v>0</v>
      </c>
      <c r="AU37" s="145">
        <v>0</v>
      </c>
      <c r="AV37" s="145">
        <v>0</v>
      </c>
      <c r="AW37" s="145">
        <v>0</v>
      </c>
      <c r="AX37" s="145">
        <v>0</v>
      </c>
      <c r="AY37" s="145">
        <v>0</v>
      </c>
      <c r="AZ37" s="145">
        <v>0</v>
      </c>
      <c r="BA37" s="145">
        <v>0</v>
      </c>
      <c r="BB37" s="145">
        <v>0</v>
      </c>
      <c r="BC37" s="145">
        <v>0</v>
      </c>
      <c r="BD37" s="145">
        <v>0</v>
      </c>
      <c r="BE37" s="145">
        <v>0</v>
      </c>
      <c r="BF37" s="145">
        <v>0</v>
      </c>
      <c r="BG37" s="145">
        <v>0</v>
      </c>
      <c r="BH37" s="145">
        <v>2</v>
      </c>
      <c r="BI37" s="145">
        <v>0</v>
      </c>
      <c r="BJ37" s="145">
        <v>0</v>
      </c>
      <c r="BK37" s="145">
        <v>1</v>
      </c>
      <c r="BL37" s="145">
        <v>7</v>
      </c>
      <c r="BM37" s="145">
        <v>0</v>
      </c>
      <c r="BN37" s="145">
        <v>0</v>
      </c>
      <c r="BO37" s="145">
        <v>0</v>
      </c>
      <c r="BP37" s="145">
        <v>0</v>
      </c>
      <c r="BQ37" s="145">
        <v>0</v>
      </c>
      <c r="BR37" s="145">
        <v>0</v>
      </c>
      <c r="BS37" s="145">
        <v>10</v>
      </c>
      <c r="BT37" s="145">
        <v>1</v>
      </c>
      <c r="BU37" s="145">
        <v>4</v>
      </c>
      <c r="BV37" s="145">
        <v>0</v>
      </c>
      <c r="BW37" s="145">
        <v>0</v>
      </c>
      <c r="BX37" s="145">
        <v>5</v>
      </c>
      <c r="BY37" s="145">
        <v>3</v>
      </c>
      <c r="BZ37" s="145">
        <v>0</v>
      </c>
      <c r="CA37" s="145">
        <v>0</v>
      </c>
      <c r="CB37" s="145">
        <v>0</v>
      </c>
      <c r="CC37" s="145">
        <v>1</v>
      </c>
      <c r="CD37" s="145">
        <v>2</v>
      </c>
      <c r="CE37" s="145">
        <v>0</v>
      </c>
      <c r="CF37" s="145">
        <v>0</v>
      </c>
      <c r="CG37" s="145">
        <v>4</v>
      </c>
      <c r="CH37" s="145">
        <v>2</v>
      </c>
      <c r="CI37" s="145">
        <v>0</v>
      </c>
      <c r="CJ37" s="145">
        <v>0</v>
      </c>
      <c r="CK37" s="145">
        <v>6</v>
      </c>
      <c r="CL37" s="145">
        <v>9</v>
      </c>
      <c r="CM37" s="145">
        <v>3</v>
      </c>
      <c r="CN37" s="145">
        <v>0</v>
      </c>
      <c r="CO37" s="145">
        <v>0</v>
      </c>
      <c r="CP37" s="145">
        <v>1</v>
      </c>
      <c r="CQ37" s="145">
        <v>9</v>
      </c>
      <c r="CR37" s="145">
        <v>0</v>
      </c>
      <c r="CS37" s="145">
        <v>0</v>
      </c>
      <c r="CT37" s="145">
        <v>10</v>
      </c>
      <c r="CU37" s="145">
        <v>12</v>
      </c>
      <c r="CV37" s="145">
        <v>0</v>
      </c>
      <c r="CW37" s="145">
        <v>0</v>
      </c>
      <c r="CX37" s="145">
        <v>22</v>
      </c>
      <c r="CY37" s="145">
        <v>5</v>
      </c>
      <c r="CZ37" s="145">
        <v>2</v>
      </c>
      <c r="DA37" s="145">
        <v>0</v>
      </c>
      <c r="DB37" s="145">
        <v>0</v>
      </c>
      <c r="DC37" s="145">
        <v>3</v>
      </c>
      <c r="DD37" s="145">
        <v>8</v>
      </c>
      <c r="DE37" s="145">
        <v>0</v>
      </c>
      <c r="DF37" s="145">
        <v>0</v>
      </c>
      <c r="DG37" s="145">
        <v>8</v>
      </c>
      <c r="DH37" s="145">
        <v>10</v>
      </c>
      <c r="DI37" s="145">
        <v>0</v>
      </c>
      <c r="DJ37" s="145">
        <v>0</v>
      </c>
      <c r="DK37" s="145">
        <v>18</v>
      </c>
      <c r="DL37" s="145">
        <v>0</v>
      </c>
      <c r="DM37" s="145">
        <v>0</v>
      </c>
      <c r="DN37" s="145">
        <v>0</v>
      </c>
      <c r="DO37" s="145">
        <v>0</v>
      </c>
      <c r="DP37" s="145">
        <v>0</v>
      </c>
      <c r="DQ37" s="145">
        <v>0</v>
      </c>
      <c r="DR37" s="145">
        <v>0</v>
      </c>
      <c r="DS37" s="145">
        <v>0</v>
      </c>
      <c r="DT37" s="145">
        <v>0</v>
      </c>
      <c r="DU37" s="145">
        <v>0</v>
      </c>
      <c r="DV37" s="145">
        <v>0</v>
      </c>
      <c r="DW37" s="145">
        <v>0</v>
      </c>
      <c r="DX37" s="145">
        <v>0</v>
      </c>
      <c r="DY37" s="145">
        <v>0</v>
      </c>
      <c r="DZ37" s="145">
        <v>0</v>
      </c>
      <c r="EA37" s="145">
        <v>0</v>
      </c>
      <c r="EB37" s="145">
        <v>0</v>
      </c>
      <c r="EC37" s="145">
        <v>0</v>
      </c>
      <c r="ED37" s="145">
        <v>0</v>
      </c>
      <c r="EE37" s="145">
        <v>0</v>
      </c>
      <c r="EF37" s="145">
        <v>0</v>
      </c>
      <c r="EG37" s="145">
        <v>0</v>
      </c>
      <c r="EH37" s="145">
        <v>0</v>
      </c>
      <c r="EI37" s="145">
        <v>0</v>
      </c>
      <c r="EJ37" s="145">
        <v>0</v>
      </c>
      <c r="EK37" s="145">
        <v>0</v>
      </c>
      <c r="EL37" s="145">
        <v>8</v>
      </c>
      <c r="EM37" s="145">
        <v>5</v>
      </c>
      <c r="EN37" s="145">
        <v>13</v>
      </c>
      <c r="EO37" s="145">
        <v>8</v>
      </c>
      <c r="EP37" s="145">
        <v>5</v>
      </c>
      <c r="EQ37" s="145">
        <v>13</v>
      </c>
      <c r="ER37" s="145">
        <v>8</v>
      </c>
      <c r="ES37" s="145">
        <v>5</v>
      </c>
      <c r="ET37" s="145">
        <v>13</v>
      </c>
      <c r="EU37" s="145">
        <v>8</v>
      </c>
      <c r="EV37" s="145">
        <v>5</v>
      </c>
      <c r="EW37" s="145">
        <v>13</v>
      </c>
      <c r="EX37" s="145">
        <v>16</v>
      </c>
      <c r="EY37" s="145">
        <v>19</v>
      </c>
      <c r="EZ37" s="145">
        <v>35</v>
      </c>
      <c r="FA37" s="145">
        <v>12</v>
      </c>
      <c r="FB37" s="145">
        <v>9</v>
      </c>
      <c r="FC37" s="145">
        <v>21</v>
      </c>
      <c r="FD37" s="145">
        <v>21</v>
      </c>
      <c r="FE37" s="145">
        <v>13</v>
      </c>
      <c r="FF37" s="423">
        <f t="shared" si="0"/>
        <v>1</v>
      </c>
      <c r="FG37" s="423">
        <f t="shared" si="1"/>
        <v>0.61904761904761907</v>
      </c>
      <c r="FH37" s="424">
        <v>104.76</v>
      </c>
    </row>
    <row r="38" spans="1:164" s="417" customFormat="1" ht="22.5" customHeight="1" x14ac:dyDescent="0.3">
      <c r="A38" s="416"/>
      <c r="B38" s="416" t="s">
        <v>1040</v>
      </c>
      <c r="C38" s="416"/>
      <c r="D38" s="398">
        <v>6</v>
      </c>
      <c r="E38" s="398">
        <v>5292</v>
      </c>
      <c r="F38" s="398">
        <v>5292</v>
      </c>
      <c r="G38" s="398">
        <v>1846</v>
      </c>
      <c r="H38" s="398">
        <v>3446</v>
      </c>
      <c r="I38" s="398">
        <v>80</v>
      </c>
      <c r="J38" s="398">
        <v>65</v>
      </c>
      <c r="K38" s="398">
        <v>0</v>
      </c>
      <c r="L38" s="398">
        <v>0</v>
      </c>
      <c r="M38" s="398">
        <v>135</v>
      </c>
      <c r="N38" s="398">
        <v>69</v>
      </c>
      <c r="O38" s="398">
        <v>0</v>
      </c>
      <c r="P38" s="398">
        <v>0</v>
      </c>
      <c r="Q38" s="398">
        <v>70</v>
      </c>
      <c r="R38" s="398">
        <v>46</v>
      </c>
      <c r="S38" s="398">
        <v>0</v>
      </c>
      <c r="T38" s="398">
        <v>0</v>
      </c>
      <c r="U38" s="398">
        <v>18</v>
      </c>
      <c r="V38" s="398">
        <v>21</v>
      </c>
      <c r="W38" s="398">
        <v>0</v>
      </c>
      <c r="X38" s="398">
        <v>0</v>
      </c>
      <c r="Y38" s="398">
        <v>11</v>
      </c>
      <c r="Z38" s="398">
        <v>9</v>
      </c>
      <c r="AA38" s="398">
        <v>0</v>
      </c>
      <c r="AB38" s="398">
        <v>0</v>
      </c>
      <c r="AC38" s="398">
        <v>9</v>
      </c>
      <c r="AD38" s="398">
        <v>3</v>
      </c>
      <c r="AE38" s="398">
        <v>0</v>
      </c>
      <c r="AF38" s="398">
        <v>0</v>
      </c>
      <c r="AG38" s="398">
        <v>0</v>
      </c>
      <c r="AH38" s="398">
        <v>0</v>
      </c>
      <c r="AI38" s="398">
        <v>0</v>
      </c>
      <c r="AJ38" s="398">
        <v>0</v>
      </c>
      <c r="AK38" s="398">
        <v>536</v>
      </c>
      <c r="AL38" s="398">
        <v>307</v>
      </c>
      <c r="AM38" s="398">
        <v>195</v>
      </c>
      <c r="AN38" s="398">
        <v>0</v>
      </c>
      <c r="AO38" s="398">
        <v>0</v>
      </c>
      <c r="AP38" s="398">
        <v>502</v>
      </c>
      <c r="AQ38" s="398">
        <v>47</v>
      </c>
      <c r="AR38" s="398">
        <v>20</v>
      </c>
      <c r="AS38" s="398">
        <v>0</v>
      </c>
      <c r="AT38" s="398">
        <v>0</v>
      </c>
      <c r="AU38" s="398">
        <v>118</v>
      </c>
      <c r="AV38" s="398">
        <v>93</v>
      </c>
      <c r="AW38" s="398">
        <v>0</v>
      </c>
      <c r="AX38" s="398">
        <v>0</v>
      </c>
      <c r="AY38" s="398">
        <v>179</v>
      </c>
      <c r="AZ38" s="398">
        <v>152</v>
      </c>
      <c r="BA38" s="398">
        <v>0</v>
      </c>
      <c r="BB38" s="398">
        <v>0</v>
      </c>
      <c r="BC38" s="398">
        <v>65</v>
      </c>
      <c r="BD38" s="398">
        <v>42</v>
      </c>
      <c r="BE38" s="398">
        <v>0</v>
      </c>
      <c r="BF38" s="398">
        <v>0</v>
      </c>
      <c r="BG38" s="398">
        <v>16</v>
      </c>
      <c r="BH38" s="398">
        <v>25</v>
      </c>
      <c r="BI38" s="398">
        <v>0</v>
      </c>
      <c r="BJ38" s="398">
        <v>0</v>
      </c>
      <c r="BK38" s="398">
        <v>17</v>
      </c>
      <c r="BL38" s="398">
        <v>18</v>
      </c>
      <c r="BM38" s="398">
        <v>0</v>
      </c>
      <c r="BN38" s="398">
        <v>0</v>
      </c>
      <c r="BO38" s="398">
        <v>0</v>
      </c>
      <c r="BP38" s="398">
        <v>0</v>
      </c>
      <c r="BQ38" s="398">
        <v>0</v>
      </c>
      <c r="BR38" s="398">
        <v>0</v>
      </c>
      <c r="BS38" s="398">
        <v>792</v>
      </c>
      <c r="BT38" s="398">
        <v>368</v>
      </c>
      <c r="BU38" s="398">
        <v>307</v>
      </c>
      <c r="BV38" s="398">
        <v>0</v>
      </c>
      <c r="BW38" s="398">
        <v>0</v>
      </c>
      <c r="BX38" s="398">
        <v>675</v>
      </c>
      <c r="BY38" s="398">
        <v>103</v>
      </c>
      <c r="BZ38" s="398">
        <v>69</v>
      </c>
      <c r="CA38" s="398">
        <v>0</v>
      </c>
      <c r="CB38" s="398">
        <v>0</v>
      </c>
      <c r="CC38" s="398">
        <v>145</v>
      </c>
      <c r="CD38" s="398">
        <v>89</v>
      </c>
      <c r="CE38" s="398">
        <v>0</v>
      </c>
      <c r="CF38" s="398">
        <v>0</v>
      </c>
      <c r="CG38" s="398">
        <v>248</v>
      </c>
      <c r="CH38" s="398">
        <v>158</v>
      </c>
      <c r="CI38" s="398">
        <v>0</v>
      </c>
      <c r="CJ38" s="398">
        <v>0</v>
      </c>
      <c r="CK38" s="398">
        <v>406</v>
      </c>
      <c r="CL38" s="398">
        <v>1202</v>
      </c>
      <c r="CM38" s="398">
        <v>312</v>
      </c>
      <c r="CN38" s="398">
        <v>198</v>
      </c>
      <c r="CO38" s="398">
        <v>0</v>
      </c>
      <c r="CP38" s="398">
        <v>0</v>
      </c>
      <c r="CQ38" s="398">
        <v>376</v>
      </c>
      <c r="CR38" s="398">
        <v>316</v>
      </c>
      <c r="CS38" s="398">
        <v>0</v>
      </c>
      <c r="CT38" s="398">
        <v>0</v>
      </c>
      <c r="CU38" s="398">
        <v>688</v>
      </c>
      <c r="CV38" s="398">
        <v>514</v>
      </c>
      <c r="CW38" s="398">
        <v>1177</v>
      </c>
      <c r="CX38" s="398">
        <v>0</v>
      </c>
      <c r="CY38" s="398">
        <v>37</v>
      </c>
      <c r="CZ38" s="398">
        <v>47</v>
      </c>
      <c r="DA38" s="398">
        <v>0</v>
      </c>
      <c r="DB38" s="398">
        <v>0</v>
      </c>
      <c r="DC38" s="398">
        <v>63</v>
      </c>
      <c r="DD38" s="398">
        <v>59</v>
      </c>
      <c r="DE38" s="398">
        <v>0</v>
      </c>
      <c r="DF38" s="398">
        <v>0</v>
      </c>
      <c r="DG38" s="398">
        <v>100</v>
      </c>
      <c r="DH38" s="398">
        <v>106</v>
      </c>
      <c r="DI38" s="398">
        <v>0</v>
      </c>
      <c r="DJ38" s="398">
        <v>0</v>
      </c>
      <c r="DK38" s="398">
        <v>206</v>
      </c>
      <c r="DL38" s="398">
        <v>66</v>
      </c>
      <c r="DM38" s="398">
        <v>65</v>
      </c>
      <c r="DN38" s="398">
        <v>0</v>
      </c>
      <c r="DO38" s="398">
        <v>0</v>
      </c>
      <c r="DP38" s="398">
        <v>103</v>
      </c>
      <c r="DQ38" s="398">
        <v>95</v>
      </c>
      <c r="DR38" s="398">
        <v>0</v>
      </c>
      <c r="DS38" s="398">
        <v>0</v>
      </c>
      <c r="DT38" s="398">
        <v>169</v>
      </c>
      <c r="DU38" s="398">
        <v>160</v>
      </c>
      <c r="DV38" s="398">
        <v>0</v>
      </c>
      <c r="DW38" s="398">
        <v>0</v>
      </c>
      <c r="DX38" s="398">
        <v>329</v>
      </c>
      <c r="DY38" s="398">
        <v>12</v>
      </c>
      <c r="DZ38" s="398">
        <v>3</v>
      </c>
      <c r="EA38" s="398">
        <v>0</v>
      </c>
      <c r="EB38" s="398">
        <v>0</v>
      </c>
      <c r="EC38" s="398">
        <v>32</v>
      </c>
      <c r="ED38" s="398">
        <v>10</v>
      </c>
      <c r="EE38" s="398">
        <v>0</v>
      </c>
      <c r="EF38" s="398">
        <v>0</v>
      </c>
      <c r="EG38" s="398">
        <v>44</v>
      </c>
      <c r="EH38" s="398">
        <v>13</v>
      </c>
      <c r="EI38" s="398">
        <v>0</v>
      </c>
      <c r="EJ38" s="398">
        <v>0</v>
      </c>
      <c r="EK38" s="398">
        <v>57</v>
      </c>
      <c r="EL38" s="398">
        <v>502</v>
      </c>
      <c r="EM38" s="398">
        <v>726</v>
      </c>
      <c r="EN38" s="398">
        <v>1228</v>
      </c>
      <c r="EO38" s="398">
        <v>467</v>
      </c>
      <c r="EP38" s="398">
        <v>649</v>
      </c>
      <c r="EQ38" s="398">
        <v>1116</v>
      </c>
      <c r="ER38" s="398">
        <v>502</v>
      </c>
      <c r="ES38" s="398">
        <v>675</v>
      </c>
      <c r="ET38" s="398">
        <v>1177</v>
      </c>
      <c r="EU38" s="398">
        <v>434</v>
      </c>
      <c r="EV38" s="398">
        <v>583</v>
      </c>
      <c r="EW38" s="398">
        <v>1017</v>
      </c>
      <c r="EX38" s="398">
        <v>420.5</v>
      </c>
      <c r="EY38" s="398">
        <v>502</v>
      </c>
      <c r="EZ38" s="398">
        <v>922.5</v>
      </c>
      <c r="FA38" s="398">
        <v>379.5</v>
      </c>
      <c r="FB38" s="398">
        <v>458</v>
      </c>
      <c r="FC38" s="398">
        <v>837.5</v>
      </c>
      <c r="FD38" s="398">
        <v>1328</v>
      </c>
      <c r="FE38" s="398">
        <v>1177</v>
      </c>
      <c r="FF38" s="397">
        <f t="shared" ref="FF38" si="4">SUM(EQ38/EN38)</f>
        <v>0.90879478827361559</v>
      </c>
      <c r="FG38" s="397">
        <f t="shared" ref="FG38" si="5">SUM(FE38/FD38)</f>
        <v>0.8862951807228916</v>
      </c>
      <c r="FH38" s="398">
        <v>90.51</v>
      </c>
    </row>
    <row r="39" spans="1:164" ht="30" x14ac:dyDescent="0.25">
      <c r="A39" s="47" t="s">
        <v>955</v>
      </c>
      <c r="B39" s="415" t="s">
        <v>956</v>
      </c>
      <c r="C39" s="47" t="s">
        <v>77</v>
      </c>
      <c r="D39" s="145">
        <v>0</v>
      </c>
      <c r="E39" s="145">
        <v>185</v>
      </c>
      <c r="F39" s="145">
        <v>185</v>
      </c>
      <c r="G39" s="145">
        <v>130</v>
      </c>
      <c r="H39" s="145">
        <v>55</v>
      </c>
      <c r="I39" s="145">
        <v>8</v>
      </c>
      <c r="J39" s="145">
        <v>2</v>
      </c>
      <c r="K39" s="145">
        <v>0</v>
      </c>
      <c r="L39" s="145">
        <v>0</v>
      </c>
      <c r="M39" s="145">
        <v>24</v>
      </c>
      <c r="N39" s="145">
        <v>11</v>
      </c>
      <c r="O39" s="145">
        <v>0</v>
      </c>
      <c r="P39" s="145">
        <v>0</v>
      </c>
      <c r="Q39" s="145">
        <v>2</v>
      </c>
      <c r="R39" s="145">
        <v>1</v>
      </c>
      <c r="S39" s="145">
        <v>0</v>
      </c>
      <c r="T39" s="145">
        <v>0</v>
      </c>
      <c r="U39" s="145">
        <v>1</v>
      </c>
      <c r="V39" s="145">
        <v>0</v>
      </c>
      <c r="W39" s="145">
        <v>0</v>
      </c>
      <c r="X39" s="145">
        <v>0</v>
      </c>
      <c r="Y39" s="145">
        <v>0</v>
      </c>
      <c r="Z39" s="145">
        <v>0</v>
      </c>
      <c r="AA39" s="145">
        <v>0</v>
      </c>
      <c r="AB39" s="145">
        <v>0</v>
      </c>
      <c r="AC39" s="145">
        <v>0</v>
      </c>
      <c r="AD39" s="145">
        <v>0</v>
      </c>
      <c r="AE39" s="145">
        <v>0</v>
      </c>
      <c r="AF39" s="145">
        <v>0</v>
      </c>
      <c r="AG39" s="145">
        <v>0</v>
      </c>
      <c r="AH39" s="145">
        <v>0</v>
      </c>
      <c r="AI39" s="145">
        <v>0</v>
      </c>
      <c r="AJ39" s="145">
        <v>0</v>
      </c>
      <c r="AK39" s="145">
        <v>49</v>
      </c>
      <c r="AL39" s="145">
        <v>22</v>
      </c>
      <c r="AM39" s="145">
        <v>14</v>
      </c>
      <c r="AN39" s="145">
        <v>0</v>
      </c>
      <c r="AO39" s="145">
        <v>0</v>
      </c>
      <c r="AP39" s="145">
        <v>36</v>
      </c>
      <c r="AQ39" s="145">
        <v>0</v>
      </c>
      <c r="AR39" s="145">
        <v>0</v>
      </c>
      <c r="AS39" s="145">
        <v>0</v>
      </c>
      <c r="AT39" s="145">
        <v>0</v>
      </c>
      <c r="AU39" s="145">
        <v>0</v>
      </c>
      <c r="AV39" s="145">
        <v>0</v>
      </c>
      <c r="AW39" s="145">
        <v>0</v>
      </c>
      <c r="AX39" s="145">
        <v>0</v>
      </c>
      <c r="AY39" s="145">
        <v>0</v>
      </c>
      <c r="AZ39" s="145">
        <v>0</v>
      </c>
      <c r="BA39" s="145">
        <v>0</v>
      </c>
      <c r="BB39" s="145">
        <v>0</v>
      </c>
      <c r="BC39" s="145">
        <v>0</v>
      </c>
      <c r="BD39" s="145">
        <v>0</v>
      </c>
      <c r="BE39" s="145">
        <v>0</v>
      </c>
      <c r="BF39" s="145">
        <v>0</v>
      </c>
      <c r="BG39" s="145">
        <v>0</v>
      </c>
      <c r="BH39" s="145">
        <v>0</v>
      </c>
      <c r="BI39" s="145">
        <v>0</v>
      </c>
      <c r="BJ39" s="145">
        <v>0</v>
      </c>
      <c r="BK39" s="145">
        <v>0</v>
      </c>
      <c r="BL39" s="145">
        <v>0</v>
      </c>
      <c r="BM39" s="145">
        <v>0</v>
      </c>
      <c r="BN39" s="145">
        <v>0</v>
      </c>
      <c r="BO39" s="145">
        <v>0</v>
      </c>
      <c r="BP39" s="145">
        <v>0</v>
      </c>
      <c r="BQ39" s="145">
        <v>0</v>
      </c>
      <c r="BR39" s="145">
        <v>0</v>
      </c>
      <c r="BS39" s="145">
        <v>0</v>
      </c>
      <c r="BT39" s="145">
        <v>0</v>
      </c>
      <c r="BU39" s="145">
        <v>0</v>
      </c>
      <c r="BV39" s="145">
        <v>0</v>
      </c>
      <c r="BW39" s="145">
        <v>0</v>
      </c>
      <c r="BX39" s="145">
        <v>0</v>
      </c>
      <c r="BY39" s="145">
        <v>11</v>
      </c>
      <c r="BZ39" s="145">
        <v>5</v>
      </c>
      <c r="CA39" s="145">
        <v>0</v>
      </c>
      <c r="CB39" s="145">
        <v>0</v>
      </c>
      <c r="CC39" s="145">
        <v>0</v>
      </c>
      <c r="CD39" s="145">
        <v>0</v>
      </c>
      <c r="CE39" s="145">
        <v>0</v>
      </c>
      <c r="CF39" s="145">
        <v>0</v>
      </c>
      <c r="CG39" s="145">
        <v>11</v>
      </c>
      <c r="CH39" s="145">
        <v>5</v>
      </c>
      <c r="CI39" s="145">
        <v>0</v>
      </c>
      <c r="CJ39" s="145">
        <v>0</v>
      </c>
      <c r="CK39" s="145">
        <v>16</v>
      </c>
      <c r="CL39" s="145">
        <v>1</v>
      </c>
      <c r="CM39" s="145">
        <v>0</v>
      </c>
      <c r="CN39" s="145">
        <v>0</v>
      </c>
      <c r="CO39" s="145">
        <v>0</v>
      </c>
      <c r="CP39" s="145">
        <v>0</v>
      </c>
      <c r="CQ39" s="145">
        <v>0</v>
      </c>
      <c r="CR39" s="145">
        <v>0</v>
      </c>
      <c r="CS39" s="145">
        <v>0</v>
      </c>
      <c r="CT39" s="145">
        <v>1</v>
      </c>
      <c r="CU39" s="145">
        <v>0</v>
      </c>
      <c r="CV39" s="145">
        <v>0</v>
      </c>
      <c r="CW39" s="145">
        <v>0</v>
      </c>
      <c r="CX39" s="145">
        <v>1</v>
      </c>
      <c r="CY39" s="145">
        <v>1</v>
      </c>
      <c r="CZ39" s="145">
        <v>0</v>
      </c>
      <c r="DA39" s="145">
        <v>0</v>
      </c>
      <c r="DB39" s="145">
        <v>0</v>
      </c>
      <c r="DC39" s="145">
        <v>0</v>
      </c>
      <c r="DD39" s="145">
        <v>0</v>
      </c>
      <c r="DE39" s="145">
        <v>0</v>
      </c>
      <c r="DF39" s="145">
        <v>0</v>
      </c>
      <c r="DG39" s="145">
        <v>1</v>
      </c>
      <c r="DH39" s="145">
        <v>0</v>
      </c>
      <c r="DI39" s="145">
        <v>0</v>
      </c>
      <c r="DJ39" s="145">
        <v>0</v>
      </c>
      <c r="DK39" s="145">
        <v>1</v>
      </c>
      <c r="DL39" s="145">
        <v>11</v>
      </c>
      <c r="DM39" s="145">
        <v>4</v>
      </c>
      <c r="DN39" s="145">
        <v>0</v>
      </c>
      <c r="DO39" s="145">
        <v>0</v>
      </c>
      <c r="DP39" s="145">
        <v>0</v>
      </c>
      <c r="DQ39" s="145">
        <v>0</v>
      </c>
      <c r="DR39" s="145">
        <v>0</v>
      </c>
      <c r="DS39" s="145">
        <v>0</v>
      </c>
      <c r="DT39" s="145">
        <v>11</v>
      </c>
      <c r="DU39" s="145">
        <v>4</v>
      </c>
      <c r="DV39" s="145">
        <v>0</v>
      </c>
      <c r="DW39" s="145">
        <v>0</v>
      </c>
      <c r="DX39" s="145">
        <v>15</v>
      </c>
      <c r="DY39" s="145">
        <v>6</v>
      </c>
      <c r="DZ39" s="145">
        <v>3</v>
      </c>
      <c r="EA39" s="145">
        <v>0</v>
      </c>
      <c r="EB39" s="145">
        <v>0</v>
      </c>
      <c r="EC39" s="145">
        <v>0</v>
      </c>
      <c r="ED39" s="145">
        <v>0</v>
      </c>
      <c r="EE39" s="145">
        <v>0</v>
      </c>
      <c r="EF39" s="145">
        <v>0</v>
      </c>
      <c r="EG39" s="145">
        <v>6</v>
      </c>
      <c r="EH39" s="145">
        <v>3</v>
      </c>
      <c r="EI39" s="145">
        <v>0</v>
      </c>
      <c r="EJ39" s="145">
        <v>0</v>
      </c>
      <c r="EK39" s="145">
        <v>9</v>
      </c>
      <c r="EL39" s="145">
        <v>36</v>
      </c>
      <c r="EM39" s="145">
        <v>0</v>
      </c>
      <c r="EN39" s="145">
        <v>36</v>
      </c>
      <c r="EO39" s="145">
        <v>36</v>
      </c>
      <c r="EP39" s="145">
        <v>0</v>
      </c>
      <c r="EQ39" s="145">
        <v>36</v>
      </c>
      <c r="ER39" s="145">
        <v>36</v>
      </c>
      <c r="ES39" s="145">
        <v>0</v>
      </c>
      <c r="ET39" s="145">
        <v>36</v>
      </c>
      <c r="EU39" s="145">
        <v>36</v>
      </c>
      <c r="EV39" s="145">
        <v>0</v>
      </c>
      <c r="EW39" s="145">
        <v>36</v>
      </c>
      <c r="EX39" s="145">
        <v>0</v>
      </c>
      <c r="EY39" s="145">
        <v>0</v>
      </c>
      <c r="EZ39" s="145">
        <v>0</v>
      </c>
      <c r="FA39" s="145">
        <v>0</v>
      </c>
      <c r="FB39" s="145">
        <v>0</v>
      </c>
      <c r="FC39" s="145">
        <v>0</v>
      </c>
      <c r="FD39" s="145">
        <v>49</v>
      </c>
      <c r="FE39" s="145">
        <v>36</v>
      </c>
      <c r="FF39" s="423">
        <f t="shared" si="0"/>
        <v>1</v>
      </c>
      <c r="FG39" s="423">
        <f t="shared" si="1"/>
        <v>0.73469387755102045</v>
      </c>
      <c r="FH39" s="424">
        <v>2.04</v>
      </c>
    </row>
    <row r="40" spans="1:164" ht="30" x14ac:dyDescent="0.25">
      <c r="A40" s="47" t="s">
        <v>959</v>
      </c>
      <c r="B40" s="415" t="s">
        <v>960</v>
      </c>
      <c r="C40" s="47" t="s">
        <v>38</v>
      </c>
      <c r="D40" s="145">
        <v>1</v>
      </c>
      <c r="E40" s="145">
        <v>339</v>
      </c>
      <c r="F40" s="145">
        <v>339</v>
      </c>
      <c r="G40" s="145">
        <v>166</v>
      </c>
      <c r="H40" s="145">
        <v>173</v>
      </c>
      <c r="I40" s="145">
        <v>0</v>
      </c>
      <c r="J40" s="145">
        <v>0</v>
      </c>
      <c r="K40" s="145">
        <v>0</v>
      </c>
      <c r="L40" s="145">
        <v>0</v>
      </c>
      <c r="M40" s="145">
        <v>1</v>
      </c>
      <c r="N40" s="145">
        <v>2</v>
      </c>
      <c r="O40" s="145">
        <v>0</v>
      </c>
      <c r="P40" s="145">
        <v>0</v>
      </c>
      <c r="Q40" s="145">
        <v>1</v>
      </c>
      <c r="R40" s="145">
        <v>0</v>
      </c>
      <c r="S40" s="145">
        <v>0</v>
      </c>
      <c r="T40" s="145">
        <v>0</v>
      </c>
      <c r="U40" s="145">
        <v>0</v>
      </c>
      <c r="V40" s="145">
        <v>0</v>
      </c>
      <c r="W40" s="145">
        <v>0</v>
      </c>
      <c r="X40" s="145">
        <v>0</v>
      </c>
      <c r="Y40" s="145">
        <v>0</v>
      </c>
      <c r="Z40" s="145">
        <v>0</v>
      </c>
      <c r="AA40" s="145">
        <v>0</v>
      </c>
      <c r="AB40" s="145">
        <v>0</v>
      </c>
      <c r="AC40" s="145">
        <v>0</v>
      </c>
      <c r="AD40" s="145">
        <v>0</v>
      </c>
      <c r="AE40" s="145">
        <v>0</v>
      </c>
      <c r="AF40" s="145">
        <v>0</v>
      </c>
      <c r="AG40" s="145">
        <v>0</v>
      </c>
      <c r="AH40" s="145">
        <v>0</v>
      </c>
      <c r="AI40" s="145">
        <v>0</v>
      </c>
      <c r="AJ40" s="145">
        <v>0</v>
      </c>
      <c r="AK40" s="145">
        <v>4</v>
      </c>
      <c r="AL40" s="145">
        <v>1</v>
      </c>
      <c r="AM40" s="145">
        <v>2</v>
      </c>
      <c r="AN40" s="145">
        <v>0</v>
      </c>
      <c r="AO40" s="145">
        <v>0</v>
      </c>
      <c r="AP40" s="145">
        <v>3</v>
      </c>
      <c r="AQ40" s="145">
        <v>0</v>
      </c>
      <c r="AR40" s="145">
        <v>0</v>
      </c>
      <c r="AS40" s="145">
        <v>0</v>
      </c>
      <c r="AT40" s="145">
        <v>0</v>
      </c>
      <c r="AU40" s="145">
        <v>0</v>
      </c>
      <c r="AV40" s="145">
        <v>1</v>
      </c>
      <c r="AW40" s="145">
        <v>0</v>
      </c>
      <c r="AX40" s="145">
        <v>0</v>
      </c>
      <c r="AY40" s="145">
        <v>0</v>
      </c>
      <c r="AZ40" s="145">
        <v>3</v>
      </c>
      <c r="BA40" s="145">
        <v>0</v>
      </c>
      <c r="BB40" s="145">
        <v>0</v>
      </c>
      <c r="BC40" s="145">
        <v>1</v>
      </c>
      <c r="BD40" s="145">
        <v>3</v>
      </c>
      <c r="BE40" s="145">
        <v>0</v>
      </c>
      <c r="BF40" s="145">
        <v>0</v>
      </c>
      <c r="BG40" s="145">
        <v>0</v>
      </c>
      <c r="BH40" s="145">
        <v>1</v>
      </c>
      <c r="BI40" s="145">
        <v>0</v>
      </c>
      <c r="BJ40" s="145">
        <v>0</v>
      </c>
      <c r="BK40" s="145">
        <v>0</v>
      </c>
      <c r="BL40" s="145">
        <v>0</v>
      </c>
      <c r="BM40" s="145">
        <v>0</v>
      </c>
      <c r="BN40" s="145">
        <v>0</v>
      </c>
      <c r="BO40" s="145">
        <v>0</v>
      </c>
      <c r="BP40" s="145">
        <v>0</v>
      </c>
      <c r="BQ40" s="145">
        <v>0</v>
      </c>
      <c r="BR40" s="145">
        <v>0</v>
      </c>
      <c r="BS40" s="145">
        <v>9</v>
      </c>
      <c r="BT40" s="145">
        <v>1</v>
      </c>
      <c r="BU40" s="145">
        <v>6</v>
      </c>
      <c r="BV40" s="145">
        <v>0</v>
      </c>
      <c r="BW40" s="145">
        <v>0</v>
      </c>
      <c r="BX40" s="145">
        <v>7</v>
      </c>
      <c r="BY40" s="145">
        <v>1</v>
      </c>
      <c r="BZ40" s="145">
        <v>0</v>
      </c>
      <c r="CA40" s="145">
        <v>0</v>
      </c>
      <c r="CB40" s="145">
        <v>0</v>
      </c>
      <c r="CC40" s="145">
        <v>1</v>
      </c>
      <c r="CD40" s="145">
        <v>2</v>
      </c>
      <c r="CE40" s="145">
        <v>0</v>
      </c>
      <c r="CF40" s="145">
        <v>0</v>
      </c>
      <c r="CG40" s="145">
        <v>2</v>
      </c>
      <c r="CH40" s="145">
        <v>2</v>
      </c>
      <c r="CI40" s="145">
        <v>0</v>
      </c>
      <c r="CJ40" s="145">
        <v>0</v>
      </c>
      <c r="CK40" s="145">
        <v>4</v>
      </c>
      <c r="CL40" s="145">
        <v>2</v>
      </c>
      <c r="CM40" s="145">
        <v>2</v>
      </c>
      <c r="CN40" s="145">
        <v>0</v>
      </c>
      <c r="CO40" s="145">
        <v>0</v>
      </c>
      <c r="CP40" s="145">
        <v>1</v>
      </c>
      <c r="CQ40" s="145">
        <v>8</v>
      </c>
      <c r="CR40" s="145">
        <v>0</v>
      </c>
      <c r="CS40" s="145">
        <v>0</v>
      </c>
      <c r="CT40" s="145">
        <v>3</v>
      </c>
      <c r="CU40" s="145">
        <v>10</v>
      </c>
      <c r="CV40" s="145">
        <v>0</v>
      </c>
      <c r="CW40" s="145">
        <v>0</v>
      </c>
      <c r="CX40" s="145">
        <v>13</v>
      </c>
      <c r="CY40" s="145">
        <v>0</v>
      </c>
      <c r="CZ40" s="145">
        <v>0</v>
      </c>
      <c r="DA40" s="145">
        <v>0</v>
      </c>
      <c r="DB40" s="145">
        <v>0</v>
      </c>
      <c r="DC40" s="145">
        <v>0</v>
      </c>
      <c r="DD40" s="145">
        <v>0</v>
      </c>
      <c r="DE40" s="145">
        <v>0</v>
      </c>
      <c r="DF40" s="145">
        <v>0</v>
      </c>
      <c r="DG40" s="145">
        <v>0</v>
      </c>
      <c r="DH40" s="145">
        <v>0</v>
      </c>
      <c r="DI40" s="145">
        <v>0</v>
      </c>
      <c r="DJ40" s="145">
        <v>0</v>
      </c>
      <c r="DK40" s="145">
        <v>0</v>
      </c>
      <c r="DL40" s="145">
        <v>0</v>
      </c>
      <c r="DM40" s="145">
        <v>0</v>
      </c>
      <c r="DN40" s="145">
        <v>0</v>
      </c>
      <c r="DO40" s="145">
        <v>0</v>
      </c>
      <c r="DP40" s="145">
        <v>0</v>
      </c>
      <c r="DQ40" s="145">
        <v>0</v>
      </c>
      <c r="DR40" s="145">
        <v>0</v>
      </c>
      <c r="DS40" s="145">
        <v>0</v>
      </c>
      <c r="DT40" s="145">
        <v>0</v>
      </c>
      <c r="DU40" s="145">
        <v>0</v>
      </c>
      <c r="DV40" s="145">
        <v>0</v>
      </c>
      <c r="DW40" s="145">
        <v>0</v>
      </c>
      <c r="DX40" s="145">
        <v>0</v>
      </c>
      <c r="DY40" s="145">
        <v>0</v>
      </c>
      <c r="DZ40" s="145">
        <v>0</v>
      </c>
      <c r="EA40" s="145">
        <v>0</v>
      </c>
      <c r="EB40" s="145">
        <v>0</v>
      </c>
      <c r="EC40" s="145">
        <v>0</v>
      </c>
      <c r="ED40" s="145">
        <v>0</v>
      </c>
      <c r="EE40" s="145">
        <v>0</v>
      </c>
      <c r="EF40" s="145">
        <v>0</v>
      </c>
      <c r="EG40" s="145">
        <v>0</v>
      </c>
      <c r="EH40" s="145">
        <v>0</v>
      </c>
      <c r="EI40" s="145">
        <v>0</v>
      </c>
      <c r="EJ40" s="145">
        <v>0</v>
      </c>
      <c r="EK40" s="145">
        <v>0</v>
      </c>
      <c r="EL40" s="145">
        <v>3</v>
      </c>
      <c r="EM40" s="145">
        <v>7</v>
      </c>
      <c r="EN40" s="145">
        <v>10</v>
      </c>
      <c r="EO40" s="145">
        <v>3</v>
      </c>
      <c r="EP40" s="145">
        <v>7</v>
      </c>
      <c r="EQ40" s="145">
        <v>10</v>
      </c>
      <c r="ER40" s="145">
        <v>3</v>
      </c>
      <c r="ES40" s="145">
        <v>7</v>
      </c>
      <c r="ET40" s="145">
        <v>10</v>
      </c>
      <c r="EU40" s="145">
        <v>3</v>
      </c>
      <c r="EV40" s="145">
        <v>7</v>
      </c>
      <c r="EW40" s="145">
        <v>10</v>
      </c>
      <c r="EX40" s="145">
        <v>10</v>
      </c>
      <c r="EY40" s="145">
        <v>19</v>
      </c>
      <c r="EZ40" s="145">
        <v>29</v>
      </c>
      <c r="FA40" s="145">
        <v>8</v>
      </c>
      <c r="FB40" s="145">
        <v>16</v>
      </c>
      <c r="FC40" s="145">
        <v>24</v>
      </c>
      <c r="FD40" s="145">
        <v>13</v>
      </c>
      <c r="FE40" s="145">
        <v>10</v>
      </c>
      <c r="FF40" s="423">
        <f t="shared" si="0"/>
        <v>1</v>
      </c>
      <c r="FG40" s="423">
        <f t="shared" si="1"/>
        <v>0.76923076923076927</v>
      </c>
      <c r="FH40" s="424">
        <v>100</v>
      </c>
    </row>
    <row r="41" spans="1:164" ht="39" x14ac:dyDescent="0.25">
      <c r="A41" s="47" t="s">
        <v>963</v>
      </c>
      <c r="B41" s="415" t="s">
        <v>964</v>
      </c>
      <c r="C41" s="47" t="s">
        <v>38</v>
      </c>
      <c r="D41" s="145">
        <v>1</v>
      </c>
      <c r="E41" s="145">
        <v>80</v>
      </c>
      <c r="F41" s="145">
        <v>80</v>
      </c>
      <c r="G41" s="145">
        <v>28</v>
      </c>
      <c r="H41" s="145">
        <v>52</v>
      </c>
      <c r="I41" s="145">
        <v>0</v>
      </c>
      <c r="J41" s="145">
        <v>0</v>
      </c>
      <c r="K41" s="145">
        <v>0</v>
      </c>
      <c r="L41" s="145">
        <v>0</v>
      </c>
      <c r="M41" s="145">
        <v>4</v>
      </c>
      <c r="N41" s="145">
        <v>2</v>
      </c>
      <c r="O41" s="145">
        <v>0</v>
      </c>
      <c r="P41" s="145">
        <v>0</v>
      </c>
      <c r="Q41" s="145">
        <v>0</v>
      </c>
      <c r="R41" s="145">
        <v>4</v>
      </c>
      <c r="S41" s="145">
        <v>0</v>
      </c>
      <c r="T41" s="145">
        <v>0</v>
      </c>
      <c r="U41" s="145">
        <v>0</v>
      </c>
      <c r="V41" s="145">
        <v>0</v>
      </c>
      <c r="W41" s="145">
        <v>0</v>
      </c>
      <c r="X41" s="145">
        <v>0</v>
      </c>
      <c r="Y41" s="145">
        <v>0</v>
      </c>
      <c r="Z41" s="145">
        <v>0</v>
      </c>
      <c r="AA41" s="145">
        <v>0</v>
      </c>
      <c r="AB41" s="145">
        <v>0</v>
      </c>
      <c r="AC41" s="145">
        <v>0</v>
      </c>
      <c r="AD41" s="145">
        <v>0</v>
      </c>
      <c r="AE41" s="145">
        <v>0</v>
      </c>
      <c r="AF41" s="145">
        <v>0</v>
      </c>
      <c r="AG41" s="145">
        <v>0</v>
      </c>
      <c r="AH41" s="145">
        <v>0</v>
      </c>
      <c r="AI41" s="145">
        <v>0</v>
      </c>
      <c r="AJ41" s="145">
        <v>0</v>
      </c>
      <c r="AK41" s="145">
        <v>10</v>
      </c>
      <c r="AL41" s="145">
        <v>4</v>
      </c>
      <c r="AM41" s="145">
        <v>5</v>
      </c>
      <c r="AN41" s="145">
        <v>0</v>
      </c>
      <c r="AO41" s="145">
        <v>0</v>
      </c>
      <c r="AP41" s="145">
        <v>9</v>
      </c>
      <c r="AQ41" s="145">
        <v>0</v>
      </c>
      <c r="AR41" s="145">
        <v>1</v>
      </c>
      <c r="AS41" s="145">
        <v>0</v>
      </c>
      <c r="AT41" s="145">
        <v>0</v>
      </c>
      <c r="AU41" s="145">
        <v>3</v>
      </c>
      <c r="AV41" s="145">
        <v>1</v>
      </c>
      <c r="AW41" s="145">
        <v>0</v>
      </c>
      <c r="AX41" s="145">
        <v>0</v>
      </c>
      <c r="AY41" s="145">
        <v>0</v>
      </c>
      <c r="AZ41" s="145">
        <v>4</v>
      </c>
      <c r="BA41" s="145">
        <v>0</v>
      </c>
      <c r="BB41" s="145">
        <v>0</v>
      </c>
      <c r="BC41" s="145">
        <v>0</v>
      </c>
      <c r="BD41" s="145">
        <v>1</v>
      </c>
      <c r="BE41" s="145">
        <v>0</v>
      </c>
      <c r="BF41" s="145">
        <v>0</v>
      </c>
      <c r="BG41" s="145">
        <v>0</v>
      </c>
      <c r="BH41" s="145">
        <v>0</v>
      </c>
      <c r="BI41" s="145">
        <v>0</v>
      </c>
      <c r="BJ41" s="145">
        <v>0</v>
      </c>
      <c r="BK41" s="145">
        <v>0</v>
      </c>
      <c r="BL41" s="145">
        <v>0</v>
      </c>
      <c r="BM41" s="145">
        <v>0</v>
      </c>
      <c r="BN41" s="145">
        <v>0</v>
      </c>
      <c r="BO41" s="145">
        <v>0</v>
      </c>
      <c r="BP41" s="145">
        <v>0</v>
      </c>
      <c r="BQ41" s="145">
        <v>0</v>
      </c>
      <c r="BR41" s="145">
        <v>0</v>
      </c>
      <c r="BS41" s="145">
        <v>10</v>
      </c>
      <c r="BT41" s="145">
        <v>1</v>
      </c>
      <c r="BU41" s="145">
        <v>4</v>
      </c>
      <c r="BV41" s="145">
        <v>0</v>
      </c>
      <c r="BW41" s="145">
        <v>0</v>
      </c>
      <c r="BX41" s="145">
        <v>5</v>
      </c>
      <c r="BY41" s="145">
        <v>2</v>
      </c>
      <c r="BZ41" s="145">
        <v>1</v>
      </c>
      <c r="CA41" s="145">
        <v>0</v>
      </c>
      <c r="CB41" s="145">
        <v>0</v>
      </c>
      <c r="CC41" s="145">
        <v>1</v>
      </c>
      <c r="CD41" s="145">
        <v>1</v>
      </c>
      <c r="CE41" s="145">
        <v>0</v>
      </c>
      <c r="CF41" s="145">
        <v>0</v>
      </c>
      <c r="CG41" s="145">
        <v>3</v>
      </c>
      <c r="CH41" s="145">
        <v>2</v>
      </c>
      <c r="CI41" s="145">
        <v>0</v>
      </c>
      <c r="CJ41" s="145">
        <v>0</v>
      </c>
      <c r="CK41" s="145">
        <v>5</v>
      </c>
      <c r="CL41" s="145">
        <v>1</v>
      </c>
      <c r="CM41" s="145">
        <v>1</v>
      </c>
      <c r="CN41" s="145">
        <v>0</v>
      </c>
      <c r="CO41" s="145">
        <v>0</v>
      </c>
      <c r="CP41" s="145">
        <v>3</v>
      </c>
      <c r="CQ41" s="145">
        <v>7</v>
      </c>
      <c r="CR41" s="145">
        <v>0</v>
      </c>
      <c r="CS41" s="145">
        <v>0</v>
      </c>
      <c r="CT41" s="145">
        <v>4</v>
      </c>
      <c r="CU41" s="145">
        <v>8</v>
      </c>
      <c r="CV41" s="145">
        <v>0</v>
      </c>
      <c r="CW41" s="145">
        <v>0</v>
      </c>
      <c r="CX41" s="145">
        <v>12</v>
      </c>
      <c r="CY41" s="145">
        <v>3</v>
      </c>
      <c r="CZ41" s="145">
        <v>1</v>
      </c>
      <c r="DA41" s="145">
        <v>0</v>
      </c>
      <c r="DB41" s="145">
        <v>0</v>
      </c>
      <c r="DC41" s="145">
        <v>0</v>
      </c>
      <c r="DD41" s="145">
        <v>0</v>
      </c>
      <c r="DE41" s="145">
        <v>0</v>
      </c>
      <c r="DF41" s="145">
        <v>0</v>
      </c>
      <c r="DG41" s="145">
        <v>3</v>
      </c>
      <c r="DH41" s="145">
        <v>1</v>
      </c>
      <c r="DI41" s="145">
        <v>0</v>
      </c>
      <c r="DJ41" s="145">
        <v>0</v>
      </c>
      <c r="DK41" s="145">
        <v>4</v>
      </c>
      <c r="DL41" s="145">
        <v>0</v>
      </c>
      <c r="DM41" s="145">
        <v>0</v>
      </c>
      <c r="DN41" s="145">
        <v>0</v>
      </c>
      <c r="DO41" s="145">
        <v>0</v>
      </c>
      <c r="DP41" s="145">
        <v>0</v>
      </c>
      <c r="DQ41" s="145">
        <v>0</v>
      </c>
      <c r="DR41" s="145">
        <v>0</v>
      </c>
      <c r="DS41" s="145">
        <v>0</v>
      </c>
      <c r="DT41" s="145">
        <v>0</v>
      </c>
      <c r="DU41" s="145">
        <v>0</v>
      </c>
      <c r="DV41" s="145">
        <v>0</v>
      </c>
      <c r="DW41" s="145">
        <v>0</v>
      </c>
      <c r="DX41" s="145">
        <v>0</v>
      </c>
      <c r="DY41" s="145">
        <v>0</v>
      </c>
      <c r="DZ41" s="145">
        <v>0</v>
      </c>
      <c r="EA41" s="145">
        <v>0</v>
      </c>
      <c r="EB41" s="145">
        <v>0</v>
      </c>
      <c r="EC41" s="145">
        <v>0</v>
      </c>
      <c r="ED41" s="145">
        <v>0</v>
      </c>
      <c r="EE41" s="145">
        <v>0</v>
      </c>
      <c r="EF41" s="145">
        <v>0</v>
      </c>
      <c r="EG41" s="145">
        <v>0</v>
      </c>
      <c r="EH41" s="145">
        <v>0</v>
      </c>
      <c r="EI41" s="145">
        <v>0</v>
      </c>
      <c r="EJ41" s="145">
        <v>0</v>
      </c>
      <c r="EK41" s="145">
        <v>0</v>
      </c>
      <c r="EL41" s="145">
        <v>9</v>
      </c>
      <c r="EM41" s="145">
        <v>5</v>
      </c>
      <c r="EN41" s="145">
        <v>14</v>
      </c>
      <c r="EO41" s="145">
        <v>8</v>
      </c>
      <c r="EP41" s="145">
        <v>5</v>
      </c>
      <c r="EQ41" s="145">
        <v>13</v>
      </c>
      <c r="ER41" s="145">
        <v>9</v>
      </c>
      <c r="ES41" s="145">
        <v>5</v>
      </c>
      <c r="ET41" s="145">
        <v>14</v>
      </c>
      <c r="EU41" s="145">
        <v>8</v>
      </c>
      <c r="EV41" s="145">
        <v>5</v>
      </c>
      <c r="EW41" s="145">
        <v>13</v>
      </c>
      <c r="EX41" s="145">
        <v>11</v>
      </c>
      <c r="EY41" s="145">
        <v>56</v>
      </c>
      <c r="EZ41" s="145">
        <v>67</v>
      </c>
      <c r="FA41" s="145">
        <v>11</v>
      </c>
      <c r="FB41" s="145">
        <v>42</v>
      </c>
      <c r="FC41" s="145">
        <v>53</v>
      </c>
      <c r="FD41" s="145">
        <v>20</v>
      </c>
      <c r="FE41" s="145">
        <v>14</v>
      </c>
      <c r="FF41" s="423">
        <f t="shared" si="0"/>
        <v>0.9285714285714286</v>
      </c>
      <c r="FG41" s="423">
        <f t="shared" si="1"/>
        <v>0.7</v>
      </c>
      <c r="FH41" s="424">
        <v>60</v>
      </c>
    </row>
    <row r="42" spans="1:164" ht="30" x14ac:dyDescent="0.25">
      <c r="A42" s="47" t="s">
        <v>965</v>
      </c>
      <c r="B42" s="415" t="s">
        <v>966</v>
      </c>
      <c r="C42" s="47" t="s">
        <v>22</v>
      </c>
      <c r="D42" s="145">
        <v>0</v>
      </c>
      <c r="E42" s="145">
        <v>60</v>
      </c>
      <c r="F42" s="145">
        <v>60</v>
      </c>
      <c r="G42" s="145">
        <v>0</v>
      </c>
      <c r="H42" s="145">
        <v>60</v>
      </c>
      <c r="I42" s="145">
        <v>0</v>
      </c>
      <c r="J42" s="145">
        <v>0</v>
      </c>
      <c r="K42" s="145">
        <v>0</v>
      </c>
      <c r="L42" s="145">
        <v>0</v>
      </c>
      <c r="M42" s="145">
        <v>0</v>
      </c>
      <c r="N42" s="145">
        <v>0</v>
      </c>
      <c r="O42" s="145">
        <v>0</v>
      </c>
      <c r="P42" s="145">
        <v>0</v>
      </c>
      <c r="Q42" s="145">
        <v>0</v>
      </c>
      <c r="R42" s="145">
        <v>0</v>
      </c>
      <c r="S42" s="145">
        <v>0</v>
      </c>
      <c r="T42" s="145">
        <v>0</v>
      </c>
      <c r="U42" s="145">
        <v>0</v>
      </c>
      <c r="V42" s="145">
        <v>0</v>
      </c>
      <c r="W42" s="145">
        <v>0</v>
      </c>
      <c r="X42" s="145">
        <v>0</v>
      </c>
      <c r="Y42" s="145">
        <v>0</v>
      </c>
      <c r="Z42" s="145">
        <v>0</v>
      </c>
      <c r="AA42" s="145">
        <v>0</v>
      </c>
      <c r="AB42" s="145">
        <v>0</v>
      </c>
      <c r="AC42" s="145">
        <v>0</v>
      </c>
      <c r="AD42" s="145">
        <v>0</v>
      </c>
      <c r="AE42" s="145">
        <v>0</v>
      </c>
      <c r="AF42" s="145">
        <v>0</v>
      </c>
      <c r="AG42" s="145">
        <v>0</v>
      </c>
      <c r="AH42" s="145">
        <v>0</v>
      </c>
      <c r="AI42" s="145">
        <v>0</v>
      </c>
      <c r="AJ42" s="145">
        <v>0</v>
      </c>
      <c r="AK42" s="145">
        <v>0</v>
      </c>
      <c r="AL42" s="145">
        <v>0</v>
      </c>
      <c r="AM42" s="145">
        <v>0</v>
      </c>
      <c r="AN42" s="145">
        <v>0</v>
      </c>
      <c r="AO42" s="145">
        <v>0</v>
      </c>
      <c r="AP42" s="145">
        <v>0</v>
      </c>
      <c r="AQ42" s="145">
        <v>7</v>
      </c>
      <c r="AR42" s="145">
        <v>4</v>
      </c>
      <c r="AS42" s="145">
        <v>0</v>
      </c>
      <c r="AT42" s="145">
        <v>0</v>
      </c>
      <c r="AU42" s="145">
        <v>12</v>
      </c>
      <c r="AV42" s="145">
        <v>9</v>
      </c>
      <c r="AW42" s="145">
        <v>0</v>
      </c>
      <c r="AX42" s="145">
        <v>0</v>
      </c>
      <c r="AY42" s="145">
        <v>1</v>
      </c>
      <c r="AZ42" s="145">
        <v>0</v>
      </c>
      <c r="BA42" s="145">
        <v>0</v>
      </c>
      <c r="BB42" s="145">
        <v>0</v>
      </c>
      <c r="BC42" s="145">
        <v>0</v>
      </c>
      <c r="BD42" s="145">
        <v>0</v>
      </c>
      <c r="BE42" s="145">
        <v>0</v>
      </c>
      <c r="BF42" s="145">
        <v>0</v>
      </c>
      <c r="BG42" s="145">
        <v>0</v>
      </c>
      <c r="BH42" s="145">
        <v>0</v>
      </c>
      <c r="BI42" s="145">
        <v>0</v>
      </c>
      <c r="BJ42" s="145">
        <v>0</v>
      </c>
      <c r="BK42" s="145">
        <v>0</v>
      </c>
      <c r="BL42" s="145">
        <v>0</v>
      </c>
      <c r="BM42" s="145">
        <v>0</v>
      </c>
      <c r="BN42" s="145">
        <v>0</v>
      </c>
      <c r="BO42" s="145">
        <v>0</v>
      </c>
      <c r="BP42" s="145">
        <v>0</v>
      </c>
      <c r="BQ42" s="145">
        <v>0</v>
      </c>
      <c r="BR42" s="145">
        <v>0</v>
      </c>
      <c r="BS42" s="145">
        <v>33</v>
      </c>
      <c r="BT42" s="145">
        <v>20</v>
      </c>
      <c r="BU42" s="145">
        <v>13</v>
      </c>
      <c r="BV42" s="145">
        <v>0</v>
      </c>
      <c r="BW42" s="145">
        <v>0</v>
      </c>
      <c r="BX42" s="145">
        <v>33</v>
      </c>
      <c r="BY42" s="145">
        <v>0</v>
      </c>
      <c r="BZ42" s="145">
        <v>0</v>
      </c>
      <c r="CA42" s="145">
        <v>0</v>
      </c>
      <c r="CB42" s="145">
        <v>0</v>
      </c>
      <c r="CC42" s="145">
        <v>11</v>
      </c>
      <c r="CD42" s="145">
        <v>4</v>
      </c>
      <c r="CE42" s="145">
        <v>0</v>
      </c>
      <c r="CF42" s="145">
        <v>0</v>
      </c>
      <c r="CG42" s="145">
        <v>11</v>
      </c>
      <c r="CH42" s="145">
        <v>4</v>
      </c>
      <c r="CI42" s="145">
        <v>0</v>
      </c>
      <c r="CJ42" s="145">
        <v>0</v>
      </c>
      <c r="CK42" s="145">
        <v>15</v>
      </c>
      <c r="CL42" s="145">
        <v>0</v>
      </c>
      <c r="CM42" s="145">
        <v>0</v>
      </c>
      <c r="CN42" s="145">
        <v>0</v>
      </c>
      <c r="CO42" s="145">
        <v>0</v>
      </c>
      <c r="CP42" s="145">
        <v>16</v>
      </c>
      <c r="CQ42" s="145">
        <v>12</v>
      </c>
      <c r="CR42" s="145">
        <v>0</v>
      </c>
      <c r="CS42" s="145">
        <v>0</v>
      </c>
      <c r="CT42" s="145">
        <v>16</v>
      </c>
      <c r="CU42" s="145">
        <v>12</v>
      </c>
      <c r="CV42" s="145">
        <v>0</v>
      </c>
      <c r="CW42" s="145">
        <v>0</v>
      </c>
      <c r="CX42" s="145">
        <v>28</v>
      </c>
      <c r="CY42" s="145">
        <v>0</v>
      </c>
      <c r="CZ42" s="145">
        <v>0</v>
      </c>
      <c r="DA42" s="145">
        <v>0</v>
      </c>
      <c r="DB42" s="145">
        <v>0</v>
      </c>
      <c r="DC42" s="145">
        <v>0</v>
      </c>
      <c r="DD42" s="145">
        <v>0</v>
      </c>
      <c r="DE42" s="145">
        <v>0</v>
      </c>
      <c r="DF42" s="145">
        <v>0</v>
      </c>
      <c r="DG42" s="145">
        <v>0</v>
      </c>
      <c r="DH42" s="145">
        <v>0</v>
      </c>
      <c r="DI42" s="145">
        <v>0</v>
      </c>
      <c r="DJ42" s="145">
        <v>0</v>
      </c>
      <c r="DK42" s="145">
        <v>0</v>
      </c>
      <c r="DL42" s="145">
        <v>0</v>
      </c>
      <c r="DM42" s="145">
        <v>0</v>
      </c>
      <c r="DN42" s="145">
        <v>0</v>
      </c>
      <c r="DO42" s="145">
        <v>0</v>
      </c>
      <c r="DP42" s="145">
        <v>0</v>
      </c>
      <c r="DQ42" s="145">
        <v>6</v>
      </c>
      <c r="DR42" s="145">
        <v>3</v>
      </c>
      <c r="DS42" s="145">
        <v>0</v>
      </c>
      <c r="DT42" s="145">
        <v>0</v>
      </c>
      <c r="DU42" s="145">
        <v>6</v>
      </c>
      <c r="DV42" s="145">
        <v>3</v>
      </c>
      <c r="DW42" s="145">
        <v>0</v>
      </c>
      <c r="DX42" s="145">
        <v>9</v>
      </c>
      <c r="DY42" s="145">
        <v>0</v>
      </c>
      <c r="DZ42" s="145">
        <v>0</v>
      </c>
      <c r="EA42" s="145">
        <v>0</v>
      </c>
      <c r="EB42" s="145">
        <v>0</v>
      </c>
      <c r="EC42" s="145">
        <v>0</v>
      </c>
      <c r="ED42" s="145">
        <v>0</v>
      </c>
      <c r="EE42" s="145">
        <v>0</v>
      </c>
      <c r="EF42" s="145">
        <v>0</v>
      </c>
      <c r="EG42" s="145">
        <v>0</v>
      </c>
      <c r="EH42" s="145">
        <v>0</v>
      </c>
      <c r="EI42" s="145">
        <v>0</v>
      </c>
      <c r="EJ42" s="145">
        <v>0</v>
      </c>
      <c r="EK42" s="145">
        <v>0</v>
      </c>
      <c r="EL42" s="145">
        <v>0</v>
      </c>
      <c r="EM42" s="145">
        <v>33</v>
      </c>
      <c r="EN42" s="145">
        <v>33</v>
      </c>
      <c r="EO42" s="145">
        <v>0</v>
      </c>
      <c r="EP42" s="145">
        <v>33</v>
      </c>
      <c r="EQ42" s="145">
        <v>33</v>
      </c>
      <c r="ER42" s="145">
        <v>0</v>
      </c>
      <c r="ES42" s="145">
        <v>33</v>
      </c>
      <c r="ET42" s="145">
        <v>33</v>
      </c>
      <c r="EU42" s="145">
        <v>0</v>
      </c>
      <c r="EV42" s="145">
        <v>33</v>
      </c>
      <c r="EW42" s="145">
        <v>33</v>
      </c>
      <c r="EX42" s="145">
        <v>0</v>
      </c>
      <c r="EY42" s="145">
        <v>0</v>
      </c>
      <c r="EZ42" s="145">
        <v>0</v>
      </c>
      <c r="FA42" s="145">
        <v>0</v>
      </c>
      <c r="FB42" s="145">
        <v>0</v>
      </c>
      <c r="FC42" s="145">
        <v>0</v>
      </c>
      <c r="FD42" s="145">
        <v>33</v>
      </c>
      <c r="FE42" s="145">
        <v>33</v>
      </c>
      <c r="FF42" s="423">
        <f t="shared" si="0"/>
        <v>1</v>
      </c>
      <c r="FG42" s="423">
        <f t="shared" si="1"/>
        <v>1</v>
      </c>
      <c r="FH42" s="424">
        <v>84.85</v>
      </c>
    </row>
    <row r="43" spans="1:164" ht="39" x14ac:dyDescent="0.25">
      <c r="A43" s="47" t="s">
        <v>967</v>
      </c>
      <c r="B43" s="415" t="s">
        <v>968</v>
      </c>
      <c r="C43" s="47" t="s">
        <v>38</v>
      </c>
      <c r="D43" s="145">
        <v>0</v>
      </c>
      <c r="E43" s="145">
        <v>191</v>
      </c>
      <c r="F43" s="145">
        <v>191</v>
      </c>
      <c r="G43" s="145">
        <v>49</v>
      </c>
      <c r="H43" s="145">
        <v>142</v>
      </c>
      <c r="I43" s="145">
        <v>9</v>
      </c>
      <c r="J43" s="145">
        <v>1</v>
      </c>
      <c r="K43" s="145">
        <v>0</v>
      </c>
      <c r="L43" s="145">
        <v>0</v>
      </c>
      <c r="M43" s="145">
        <v>8</v>
      </c>
      <c r="N43" s="145">
        <v>0</v>
      </c>
      <c r="O43" s="145">
        <v>0</v>
      </c>
      <c r="P43" s="145">
        <v>0</v>
      </c>
      <c r="Q43" s="145">
        <v>0</v>
      </c>
      <c r="R43" s="145">
        <v>0</v>
      </c>
      <c r="S43" s="145">
        <v>0</v>
      </c>
      <c r="T43" s="145">
        <v>0</v>
      </c>
      <c r="U43" s="145">
        <v>0</v>
      </c>
      <c r="V43" s="145">
        <v>0</v>
      </c>
      <c r="W43" s="145">
        <v>0</v>
      </c>
      <c r="X43" s="145">
        <v>0</v>
      </c>
      <c r="Y43" s="145">
        <v>0</v>
      </c>
      <c r="Z43" s="145">
        <v>0</v>
      </c>
      <c r="AA43" s="145">
        <v>0</v>
      </c>
      <c r="AB43" s="145">
        <v>0</v>
      </c>
      <c r="AC43" s="145">
        <v>0</v>
      </c>
      <c r="AD43" s="145">
        <v>0</v>
      </c>
      <c r="AE43" s="145">
        <v>0</v>
      </c>
      <c r="AF43" s="145">
        <v>0</v>
      </c>
      <c r="AG43" s="145">
        <v>0</v>
      </c>
      <c r="AH43" s="145">
        <v>0</v>
      </c>
      <c r="AI43" s="145">
        <v>0</v>
      </c>
      <c r="AJ43" s="145">
        <v>0</v>
      </c>
      <c r="AK43" s="145">
        <v>18</v>
      </c>
      <c r="AL43" s="145">
        <v>12</v>
      </c>
      <c r="AM43" s="145">
        <v>1</v>
      </c>
      <c r="AN43" s="145">
        <v>0</v>
      </c>
      <c r="AO43" s="145">
        <v>0</v>
      </c>
      <c r="AP43" s="145">
        <v>13</v>
      </c>
      <c r="AQ43" s="145">
        <v>3</v>
      </c>
      <c r="AR43" s="145">
        <v>4</v>
      </c>
      <c r="AS43" s="145">
        <v>0</v>
      </c>
      <c r="AT43" s="145">
        <v>0</v>
      </c>
      <c r="AU43" s="145">
        <v>14</v>
      </c>
      <c r="AV43" s="145">
        <v>29</v>
      </c>
      <c r="AW43" s="145">
        <v>0</v>
      </c>
      <c r="AX43" s="145">
        <v>0</v>
      </c>
      <c r="AY43" s="145">
        <v>3</v>
      </c>
      <c r="AZ43" s="145">
        <v>3</v>
      </c>
      <c r="BA43" s="145">
        <v>0</v>
      </c>
      <c r="BB43" s="145">
        <v>0</v>
      </c>
      <c r="BC43" s="145">
        <v>0</v>
      </c>
      <c r="BD43" s="145">
        <v>4</v>
      </c>
      <c r="BE43" s="145">
        <v>0</v>
      </c>
      <c r="BF43" s="145">
        <v>0</v>
      </c>
      <c r="BG43" s="145">
        <v>1</v>
      </c>
      <c r="BH43" s="145">
        <v>0</v>
      </c>
      <c r="BI43" s="145">
        <v>0</v>
      </c>
      <c r="BJ43" s="145">
        <v>0</v>
      </c>
      <c r="BK43" s="145">
        <v>0</v>
      </c>
      <c r="BL43" s="145">
        <v>0</v>
      </c>
      <c r="BM43" s="145">
        <v>0</v>
      </c>
      <c r="BN43" s="145">
        <v>0</v>
      </c>
      <c r="BO43" s="145">
        <v>2</v>
      </c>
      <c r="BP43" s="145">
        <v>0</v>
      </c>
      <c r="BQ43" s="145">
        <v>0</v>
      </c>
      <c r="BR43" s="145">
        <v>0</v>
      </c>
      <c r="BS43" s="145">
        <v>63</v>
      </c>
      <c r="BT43" s="145">
        <v>17</v>
      </c>
      <c r="BU43" s="145">
        <v>38</v>
      </c>
      <c r="BV43" s="145">
        <v>0</v>
      </c>
      <c r="BW43" s="145">
        <v>0</v>
      </c>
      <c r="BX43" s="145">
        <v>55</v>
      </c>
      <c r="BY43" s="145">
        <v>10</v>
      </c>
      <c r="BZ43" s="145">
        <v>0</v>
      </c>
      <c r="CA43" s="145">
        <v>0</v>
      </c>
      <c r="CB43" s="145">
        <v>0</v>
      </c>
      <c r="CC43" s="145">
        <v>8</v>
      </c>
      <c r="CD43" s="145">
        <v>2</v>
      </c>
      <c r="CE43" s="145">
        <v>0</v>
      </c>
      <c r="CF43" s="145">
        <v>0</v>
      </c>
      <c r="CG43" s="145">
        <v>18</v>
      </c>
      <c r="CH43" s="145">
        <v>2</v>
      </c>
      <c r="CI43" s="145">
        <v>0</v>
      </c>
      <c r="CJ43" s="145">
        <v>0</v>
      </c>
      <c r="CK43" s="145">
        <v>20</v>
      </c>
      <c r="CL43" s="145">
        <v>3</v>
      </c>
      <c r="CM43" s="145">
        <v>0</v>
      </c>
      <c r="CN43" s="145">
        <v>0</v>
      </c>
      <c r="CO43" s="145">
        <v>0</v>
      </c>
      <c r="CP43" s="145">
        <v>17</v>
      </c>
      <c r="CQ43" s="145">
        <v>28</v>
      </c>
      <c r="CR43" s="145">
        <v>0</v>
      </c>
      <c r="CS43" s="145">
        <v>0</v>
      </c>
      <c r="CT43" s="145">
        <v>20</v>
      </c>
      <c r="CU43" s="145">
        <v>28</v>
      </c>
      <c r="CV43" s="145">
        <v>0</v>
      </c>
      <c r="CW43" s="145">
        <v>0</v>
      </c>
      <c r="CX43" s="145">
        <v>48</v>
      </c>
      <c r="CY43" s="145">
        <v>0</v>
      </c>
      <c r="CZ43" s="145">
        <v>0</v>
      </c>
      <c r="DA43" s="145">
        <v>0</v>
      </c>
      <c r="DB43" s="145">
        <v>0</v>
      </c>
      <c r="DC43" s="145">
        <v>0</v>
      </c>
      <c r="DD43" s="145">
        <v>0</v>
      </c>
      <c r="DE43" s="145">
        <v>0</v>
      </c>
      <c r="DF43" s="145">
        <v>0</v>
      </c>
      <c r="DG43" s="145">
        <v>0</v>
      </c>
      <c r="DH43" s="145">
        <v>0</v>
      </c>
      <c r="DI43" s="145">
        <v>0</v>
      </c>
      <c r="DJ43" s="145">
        <v>0</v>
      </c>
      <c r="DK43" s="145">
        <v>0</v>
      </c>
      <c r="DL43" s="145">
        <v>11</v>
      </c>
      <c r="DM43" s="145">
        <v>0</v>
      </c>
      <c r="DN43" s="145">
        <v>0</v>
      </c>
      <c r="DO43" s="145">
        <v>0</v>
      </c>
      <c r="DP43" s="145">
        <v>3</v>
      </c>
      <c r="DQ43" s="145">
        <v>7</v>
      </c>
      <c r="DR43" s="145">
        <v>0</v>
      </c>
      <c r="DS43" s="145">
        <v>0</v>
      </c>
      <c r="DT43" s="145">
        <v>14</v>
      </c>
      <c r="DU43" s="145">
        <v>7</v>
      </c>
      <c r="DV43" s="145">
        <v>0</v>
      </c>
      <c r="DW43" s="145">
        <v>0</v>
      </c>
      <c r="DX43" s="145">
        <v>21</v>
      </c>
      <c r="DY43" s="145">
        <v>3</v>
      </c>
      <c r="DZ43" s="145">
        <v>0</v>
      </c>
      <c r="EA43" s="145">
        <v>0</v>
      </c>
      <c r="EB43" s="145">
        <v>0</v>
      </c>
      <c r="EC43" s="145">
        <v>0</v>
      </c>
      <c r="ED43" s="145">
        <v>0</v>
      </c>
      <c r="EE43" s="145">
        <v>0</v>
      </c>
      <c r="EF43" s="145">
        <v>0</v>
      </c>
      <c r="EG43" s="145">
        <v>3</v>
      </c>
      <c r="EH43" s="145">
        <v>0</v>
      </c>
      <c r="EI43" s="145">
        <v>0</v>
      </c>
      <c r="EJ43" s="145">
        <v>0</v>
      </c>
      <c r="EK43" s="145">
        <v>3</v>
      </c>
      <c r="EL43" s="145">
        <v>13</v>
      </c>
      <c r="EM43" s="145">
        <v>55</v>
      </c>
      <c r="EN43" s="145">
        <v>68</v>
      </c>
      <c r="EO43" s="145">
        <v>12</v>
      </c>
      <c r="EP43" s="145">
        <v>55</v>
      </c>
      <c r="EQ43" s="145">
        <v>67</v>
      </c>
      <c r="ER43" s="145">
        <v>13</v>
      </c>
      <c r="ES43" s="145">
        <v>55</v>
      </c>
      <c r="ET43" s="145">
        <v>68</v>
      </c>
      <c r="EU43" s="145">
        <v>12</v>
      </c>
      <c r="EV43" s="145">
        <v>55</v>
      </c>
      <c r="EW43" s="145">
        <v>67</v>
      </c>
      <c r="EX43" s="145">
        <v>0</v>
      </c>
      <c r="EY43" s="145">
        <v>0</v>
      </c>
      <c r="EZ43" s="145">
        <v>0</v>
      </c>
      <c r="FA43" s="145">
        <v>0</v>
      </c>
      <c r="FB43" s="145">
        <v>0</v>
      </c>
      <c r="FC43" s="145">
        <v>0</v>
      </c>
      <c r="FD43" s="145">
        <v>81</v>
      </c>
      <c r="FE43" s="145">
        <v>68</v>
      </c>
      <c r="FF43" s="423">
        <f t="shared" si="0"/>
        <v>0.98529411764705888</v>
      </c>
      <c r="FG43" s="423">
        <f t="shared" si="1"/>
        <v>0.83950617283950613</v>
      </c>
      <c r="FH43" s="424">
        <v>59.26</v>
      </c>
    </row>
    <row r="44" spans="1:164" ht="37.5" customHeight="1" x14ac:dyDescent="0.25">
      <c r="A44" s="47" t="s">
        <v>969</v>
      </c>
      <c r="B44" s="415" t="s">
        <v>970</v>
      </c>
      <c r="C44" s="47" t="s">
        <v>77</v>
      </c>
      <c r="D44" s="145">
        <v>0</v>
      </c>
      <c r="E44" s="145">
        <v>446</v>
      </c>
      <c r="F44" s="145">
        <v>446</v>
      </c>
      <c r="G44" s="145">
        <v>62</v>
      </c>
      <c r="H44" s="145">
        <v>384</v>
      </c>
      <c r="I44" s="145">
        <v>0</v>
      </c>
      <c r="J44" s="145">
        <v>0</v>
      </c>
      <c r="K44" s="145">
        <v>0</v>
      </c>
      <c r="L44" s="145">
        <v>0</v>
      </c>
      <c r="M44" s="145">
        <v>0</v>
      </c>
      <c r="N44" s="145">
        <v>0</v>
      </c>
      <c r="O44" s="145">
        <v>0</v>
      </c>
      <c r="P44" s="145">
        <v>0</v>
      </c>
      <c r="Q44" s="145">
        <v>0</v>
      </c>
      <c r="R44" s="145">
        <v>0</v>
      </c>
      <c r="S44" s="145">
        <v>0</v>
      </c>
      <c r="T44" s="145">
        <v>0</v>
      </c>
      <c r="U44" s="145">
        <v>0</v>
      </c>
      <c r="V44" s="145">
        <v>0</v>
      </c>
      <c r="W44" s="145">
        <v>0</v>
      </c>
      <c r="X44" s="145">
        <v>0</v>
      </c>
      <c r="Y44" s="145">
        <v>0</v>
      </c>
      <c r="Z44" s="145">
        <v>0</v>
      </c>
      <c r="AA44" s="145">
        <v>0</v>
      </c>
      <c r="AB44" s="145">
        <v>0</v>
      </c>
      <c r="AC44" s="145">
        <v>0</v>
      </c>
      <c r="AD44" s="145">
        <v>0</v>
      </c>
      <c r="AE44" s="145">
        <v>0</v>
      </c>
      <c r="AF44" s="145">
        <v>0</v>
      </c>
      <c r="AG44" s="145">
        <v>0</v>
      </c>
      <c r="AH44" s="145">
        <v>0</v>
      </c>
      <c r="AI44" s="145">
        <v>0</v>
      </c>
      <c r="AJ44" s="145">
        <v>0</v>
      </c>
      <c r="AK44" s="145">
        <v>0</v>
      </c>
      <c r="AL44" s="145">
        <v>0</v>
      </c>
      <c r="AM44" s="145">
        <v>0</v>
      </c>
      <c r="AN44" s="145">
        <v>0</v>
      </c>
      <c r="AO44" s="145">
        <v>0</v>
      </c>
      <c r="AP44" s="145">
        <v>0</v>
      </c>
      <c r="AQ44" s="145">
        <v>0</v>
      </c>
      <c r="AR44" s="145">
        <v>0</v>
      </c>
      <c r="AS44" s="145">
        <v>0</v>
      </c>
      <c r="AT44" s="145">
        <v>0</v>
      </c>
      <c r="AU44" s="145">
        <v>16</v>
      </c>
      <c r="AV44" s="145">
        <v>13</v>
      </c>
      <c r="AW44" s="145">
        <v>0</v>
      </c>
      <c r="AX44" s="145">
        <v>0</v>
      </c>
      <c r="AY44" s="145">
        <v>9</v>
      </c>
      <c r="AZ44" s="145">
        <v>17</v>
      </c>
      <c r="BA44" s="145">
        <v>0</v>
      </c>
      <c r="BB44" s="145">
        <v>0</v>
      </c>
      <c r="BC44" s="145">
        <v>0</v>
      </c>
      <c r="BD44" s="145">
        <v>4</v>
      </c>
      <c r="BE44" s="145">
        <v>0</v>
      </c>
      <c r="BF44" s="145">
        <v>0</v>
      </c>
      <c r="BG44" s="145">
        <v>0</v>
      </c>
      <c r="BH44" s="145">
        <v>0</v>
      </c>
      <c r="BI44" s="145">
        <v>0</v>
      </c>
      <c r="BJ44" s="145">
        <v>0</v>
      </c>
      <c r="BK44" s="145">
        <v>0</v>
      </c>
      <c r="BL44" s="145">
        <v>0</v>
      </c>
      <c r="BM44" s="145">
        <v>0</v>
      </c>
      <c r="BN44" s="145">
        <v>0</v>
      </c>
      <c r="BO44" s="145">
        <v>0</v>
      </c>
      <c r="BP44" s="145">
        <v>0</v>
      </c>
      <c r="BQ44" s="145">
        <v>0</v>
      </c>
      <c r="BR44" s="145">
        <v>0</v>
      </c>
      <c r="BS44" s="145">
        <v>59</v>
      </c>
      <c r="BT44" s="145">
        <v>25</v>
      </c>
      <c r="BU44" s="145">
        <v>28</v>
      </c>
      <c r="BV44" s="145">
        <v>0</v>
      </c>
      <c r="BW44" s="145">
        <v>0</v>
      </c>
      <c r="BX44" s="145">
        <v>53</v>
      </c>
      <c r="BY44" s="145">
        <v>0</v>
      </c>
      <c r="BZ44" s="145">
        <v>0</v>
      </c>
      <c r="CA44" s="145">
        <v>0</v>
      </c>
      <c r="CB44" s="145">
        <v>0</v>
      </c>
      <c r="CC44" s="145">
        <v>8</v>
      </c>
      <c r="CD44" s="145">
        <v>8</v>
      </c>
      <c r="CE44" s="145">
        <v>0</v>
      </c>
      <c r="CF44" s="145">
        <v>0</v>
      </c>
      <c r="CG44" s="145">
        <v>8</v>
      </c>
      <c r="CH44" s="145">
        <v>8</v>
      </c>
      <c r="CI44" s="145">
        <v>0</v>
      </c>
      <c r="CJ44" s="145">
        <v>0</v>
      </c>
      <c r="CK44" s="145">
        <v>16</v>
      </c>
      <c r="CL44" s="145">
        <v>0</v>
      </c>
      <c r="CM44" s="145">
        <v>0</v>
      </c>
      <c r="CN44" s="145">
        <v>0</v>
      </c>
      <c r="CO44" s="145">
        <v>0</v>
      </c>
      <c r="CP44" s="145">
        <v>15</v>
      </c>
      <c r="CQ44" s="145">
        <v>30</v>
      </c>
      <c r="CR44" s="145">
        <v>0</v>
      </c>
      <c r="CS44" s="145">
        <v>0</v>
      </c>
      <c r="CT44" s="145">
        <v>15</v>
      </c>
      <c r="CU44" s="145">
        <v>30</v>
      </c>
      <c r="CV44" s="145">
        <v>0</v>
      </c>
      <c r="CW44" s="145">
        <v>0</v>
      </c>
      <c r="CX44" s="145">
        <v>45</v>
      </c>
      <c r="CY44" s="145">
        <v>0</v>
      </c>
      <c r="CZ44" s="145">
        <v>0</v>
      </c>
      <c r="DA44" s="145">
        <v>0</v>
      </c>
      <c r="DB44" s="145">
        <v>0</v>
      </c>
      <c r="DC44" s="145">
        <v>0</v>
      </c>
      <c r="DD44" s="145">
        <v>0</v>
      </c>
      <c r="DE44" s="145">
        <v>0</v>
      </c>
      <c r="DF44" s="145">
        <v>0</v>
      </c>
      <c r="DG44" s="145">
        <v>0</v>
      </c>
      <c r="DH44" s="145">
        <v>0</v>
      </c>
      <c r="DI44" s="145">
        <v>0</v>
      </c>
      <c r="DJ44" s="145">
        <v>0</v>
      </c>
      <c r="DK44" s="145">
        <v>0</v>
      </c>
      <c r="DL44" s="145">
        <v>0</v>
      </c>
      <c r="DM44" s="145">
        <v>0</v>
      </c>
      <c r="DN44" s="145">
        <v>0</v>
      </c>
      <c r="DO44" s="145">
        <v>0</v>
      </c>
      <c r="DP44" s="145">
        <v>1</v>
      </c>
      <c r="DQ44" s="145">
        <v>0</v>
      </c>
      <c r="DR44" s="145">
        <v>0</v>
      </c>
      <c r="DS44" s="145">
        <v>0</v>
      </c>
      <c r="DT44" s="145">
        <v>1</v>
      </c>
      <c r="DU44" s="145">
        <v>0</v>
      </c>
      <c r="DV44" s="145">
        <v>0</v>
      </c>
      <c r="DW44" s="145">
        <v>0</v>
      </c>
      <c r="DX44" s="145">
        <v>1</v>
      </c>
      <c r="DY44" s="145">
        <v>0</v>
      </c>
      <c r="DZ44" s="145">
        <v>0</v>
      </c>
      <c r="EA44" s="145">
        <v>0</v>
      </c>
      <c r="EB44" s="145">
        <v>0</v>
      </c>
      <c r="EC44" s="145">
        <v>0</v>
      </c>
      <c r="ED44" s="145">
        <v>0</v>
      </c>
      <c r="EE44" s="145">
        <v>0</v>
      </c>
      <c r="EF44" s="145">
        <v>0</v>
      </c>
      <c r="EG44" s="145">
        <v>0</v>
      </c>
      <c r="EH44" s="145">
        <v>0</v>
      </c>
      <c r="EI44" s="145">
        <v>0</v>
      </c>
      <c r="EJ44" s="145">
        <v>0</v>
      </c>
      <c r="EK44" s="145">
        <v>0</v>
      </c>
      <c r="EL44" s="145">
        <v>0</v>
      </c>
      <c r="EM44" s="145">
        <v>53</v>
      </c>
      <c r="EN44" s="145">
        <v>53</v>
      </c>
      <c r="EO44" s="145">
        <v>0</v>
      </c>
      <c r="EP44" s="145">
        <v>46</v>
      </c>
      <c r="EQ44" s="145">
        <v>46</v>
      </c>
      <c r="ER44" s="145">
        <v>0</v>
      </c>
      <c r="ES44" s="145">
        <v>53</v>
      </c>
      <c r="ET44" s="145">
        <v>53</v>
      </c>
      <c r="EU44" s="145">
        <v>0</v>
      </c>
      <c r="EV44" s="145">
        <v>46</v>
      </c>
      <c r="EW44" s="145">
        <v>46</v>
      </c>
      <c r="EX44" s="145">
        <v>0</v>
      </c>
      <c r="EY44" s="145">
        <v>0</v>
      </c>
      <c r="EZ44" s="145">
        <v>0</v>
      </c>
      <c r="FA44" s="145">
        <v>0</v>
      </c>
      <c r="FB44" s="145">
        <v>0</v>
      </c>
      <c r="FC44" s="145">
        <v>0</v>
      </c>
      <c r="FD44" s="145">
        <v>59</v>
      </c>
      <c r="FE44" s="145">
        <v>53</v>
      </c>
      <c r="FF44" s="423">
        <f t="shared" si="0"/>
        <v>0.86792452830188682</v>
      </c>
      <c r="FG44" s="423">
        <f t="shared" si="1"/>
        <v>0.89830508474576276</v>
      </c>
      <c r="FH44" s="424">
        <v>76.27</v>
      </c>
    </row>
    <row r="45" spans="1:164" ht="39" x14ac:dyDescent="0.25">
      <c r="A45" s="47" t="s">
        <v>973</v>
      </c>
      <c r="B45" s="415" t="s">
        <v>974</v>
      </c>
      <c r="C45" s="47" t="s">
        <v>77</v>
      </c>
      <c r="D45" s="145">
        <v>0</v>
      </c>
      <c r="E45" s="145">
        <v>172</v>
      </c>
      <c r="F45" s="145">
        <v>172</v>
      </c>
      <c r="G45" s="145">
        <v>86</v>
      </c>
      <c r="H45" s="145">
        <v>86</v>
      </c>
      <c r="I45" s="145">
        <v>5</v>
      </c>
      <c r="J45" s="145">
        <v>5</v>
      </c>
      <c r="K45" s="145">
        <v>0</v>
      </c>
      <c r="L45" s="145">
        <v>0</v>
      </c>
      <c r="M45" s="145">
        <v>34</v>
      </c>
      <c r="N45" s="145">
        <v>7</v>
      </c>
      <c r="O45" s="145">
        <v>0</v>
      </c>
      <c r="P45" s="145">
        <v>0</v>
      </c>
      <c r="Q45" s="145">
        <v>1</v>
      </c>
      <c r="R45" s="145">
        <v>0</v>
      </c>
      <c r="S45" s="145">
        <v>0</v>
      </c>
      <c r="T45" s="145">
        <v>0</v>
      </c>
      <c r="U45" s="145">
        <v>0</v>
      </c>
      <c r="V45" s="145">
        <v>0</v>
      </c>
      <c r="W45" s="145">
        <v>0</v>
      </c>
      <c r="X45" s="145">
        <v>0</v>
      </c>
      <c r="Y45" s="145">
        <v>0</v>
      </c>
      <c r="Z45" s="145">
        <v>0</v>
      </c>
      <c r="AA45" s="145">
        <v>0</v>
      </c>
      <c r="AB45" s="145">
        <v>0</v>
      </c>
      <c r="AC45" s="145">
        <v>0</v>
      </c>
      <c r="AD45" s="145">
        <v>0</v>
      </c>
      <c r="AE45" s="145">
        <v>0</v>
      </c>
      <c r="AF45" s="145">
        <v>0</v>
      </c>
      <c r="AG45" s="145">
        <v>0</v>
      </c>
      <c r="AH45" s="145">
        <v>0</v>
      </c>
      <c r="AI45" s="145">
        <v>0</v>
      </c>
      <c r="AJ45" s="145">
        <v>0</v>
      </c>
      <c r="AK45" s="145">
        <v>52</v>
      </c>
      <c r="AL45" s="145">
        <v>39</v>
      </c>
      <c r="AM45" s="145">
        <v>12</v>
      </c>
      <c r="AN45" s="145">
        <v>0</v>
      </c>
      <c r="AO45" s="145">
        <v>0</v>
      </c>
      <c r="AP45" s="145">
        <v>51</v>
      </c>
      <c r="AQ45" s="145">
        <v>0</v>
      </c>
      <c r="AR45" s="145">
        <v>0</v>
      </c>
      <c r="AS45" s="145">
        <v>0</v>
      </c>
      <c r="AT45" s="145">
        <v>0</v>
      </c>
      <c r="AU45" s="145">
        <v>0</v>
      </c>
      <c r="AV45" s="145">
        <v>0</v>
      </c>
      <c r="AW45" s="145">
        <v>0</v>
      </c>
      <c r="AX45" s="145">
        <v>0</v>
      </c>
      <c r="AY45" s="145">
        <v>0</v>
      </c>
      <c r="AZ45" s="145">
        <v>0</v>
      </c>
      <c r="BA45" s="145">
        <v>0</v>
      </c>
      <c r="BB45" s="145">
        <v>0</v>
      </c>
      <c r="BC45" s="145">
        <v>0</v>
      </c>
      <c r="BD45" s="145">
        <v>0</v>
      </c>
      <c r="BE45" s="145">
        <v>0</v>
      </c>
      <c r="BF45" s="145">
        <v>0</v>
      </c>
      <c r="BG45" s="145">
        <v>0</v>
      </c>
      <c r="BH45" s="145">
        <v>0</v>
      </c>
      <c r="BI45" s="145">
        <v>0</v>
      </c>
      <c r="BJ45" s="145">
        <v>0</v>
      </c>
      <c r="BK45" s="145">
        <v>0</v>
      </c>
      <c r="BL45" s="145">
        <v>0</v>
      </c>
      <c r="BM45" s="145">
        <v>0</v>
      </c>
      <c r="BN45" s="145">
        <v>0</v>
      </c>
      <c r="BO45" s="145">
        <v>0</v>
      </c>
      <c r="BP45" s="145">
        <v>0</v>
      </c>
      <c r="BQ45" s="145">
        <v>0</v>
      </c>
      <c r="BR45" s="145">
        <v>0</v>
      </c>
      <c r="BS45" s="145">
        <v>0</v>
      </c>
      <c r="BT45" s="145">
        <v>0</v>
      </c>
      <c r="BU45" s="145">
        <v>0</v>
      </c>
      <c r="BV45" s="145">
        <v>0</v>
      </c>
      <c r="BW45" s="145">
        <v>0</v>
      </c>
      <c r="BX45" s="145">
        <v>0</v>
      </c>
      <c r="BY45" s="145">
        <v>13</v>
      </c>
      <c r="BZ45" s="145">
        <v>3</v>
      </c>
      <c r="CA45" s="145">
        <v>0</v>
      </c>
      <c r="CB45" s="145">
        <v>0</v>
      </c>
      <c r="CC45" s="145">
        <v>0</v>
      </c>
      <c r="CD45" s="145">
        <v>0</v>
      </c>
      <c r="CE45" s="145">
        <v>0</v>
      </c>
      <c r="CF45" s="145">
        <v>0</v>
      </c>
      <c r="CG45" s="145">
        <v>13</v>
      </c>
      <c r="CH45" s="145">
        <v>3</v>
      </c>
      <c r="CI45" s="145">
        <v>0</v>
      </c>
      <c r="CJ45" s="145">
        <v>0</v>
      </c>
      <c r="CK45" s="145">
        <v>16</v>
      </c>
      <c r="CL45" s="145">
        <v>6</v>
      </c>
      <c r="CM45" s="145">
        <v>1</v>
      </c>
      <c r="CN45" s="145">
        <v>0</v>
      </c>
      <c r="CO45" s="145">
        <v>0</v>
      </c>
      <c r="CP45" s="145">
        <v>0</v>
      </c>
      <c r="CQ45" s="145">
        <v>0</v>
      </c>
      <c r="CR45" s="145">
        <v>0</v>
      </c>
      <c r="CS45" s="145">
        <v>0</v>
      </c>
      <c r="CT45" s="145">
        <v>6</v>
      </c>
      <c r="CU45" s="145">
        <v>1</v>
      </c>
      <c r="CV45" s="145">
        <v>0</v>
      </c>
      <c r="CW45" s="145">
        <v>0</v>
      </c>
      <c r="CX45" s="145">
        <v>7</v>
      </c>
      <c r="CY45" s="145">
        <v>0</v>
      </c>
      <c r="CZ45" s="145">
        <v>0</v>
      </c>
      <c r="DA45" s="145">
        <v>0</v>
      </c>
      <c r="DB45" s="145">
        <v>0</v>
      </c>
      <c r="DC45" s="145">
        <v>0</v>
      </c>
      <c r="DD45" s="145">
        <v>0</v>
      </c>
      <c r="DE45" s="145">
        <v>0</v>
      </c>
      <c r="DF45" s="145">
        <v>0</v>
      </c>
      <c r="DG45" s="145">
        <v>0</v>
      </c>
      <c r="DH45" s="145">
        <v>0</v>
      </c>
      <c r="DI45" s="145">
        <v>0</v>
      </c>
      <c r="DJ45" s="145">
        <v>0</v>
      </c>
      <c r="DK45" s="145">
        <v>0</v>
      </c>
      <c r="DL45" s="145">
        <v>12</v>
      </c>
      <c r="DM45" s="145">
        <v>2</v>
      </c>
      <c r="DN45" s="145">
        <v>0</v>
      </c>
      <c r="DO45" s="145">
        <v>0</v>
      </c>
      <c r="DP45" s="145">
        <v>0</v>
      </c>
      <c r="DQ45" s="145">
        <v>0</v>
      </c>
      <c r="DR45" s="145">
        <v>0</v>
      </c>
      <c r="DS45" s="145">
        <v>0</v>
      </c>
      <c r="DT45" s="145">
        <v>12</v>
      </c>
      <c r="DU45" s="145">
        <v>2</v>
      </c>
      <c r="DV45" s="145">
        <v>0</v>
      </c>
      <c r="DW45" s="145">
        <v>0</v>
      </c>
      <c r="DX45" s="145">
        <v>14</v>
      </c>
      <c r="DY45" s="145">
        <v>0</v>
      </c>
      <c r="DZ45" s="145">
        <v>0</v>
      </c>
      <c r="EA45" s="145">
        <v>0</v>
      </c>
      <c r="EB45" s="145">
        <v>0</v>
      </c>
      <c r="EC45" s="145">
        <v>0</v>
      </c>
      <c r="ED45" s="145">
        <v>0</v>
      </c>
      <c r="EE45" s="145">
        <v>0</v>
      </c>
      <c r="EF45" s="145">
        <v>0</v>
      </c>
      <c r="EG45" s="145">
        <v>0</v>
      </c>
      <c r="EH45" s="145">
        <v>0</v>
      </c>
      <c r="EI45" s="145">
        <v>0</v>
      </c>
      <c r="EJ45" s="145">
        <v>0</v>
      </c>
      <c r="EK45" s="145">
        <v>0</v>
      </c>
      <c r="EL45" s="145">
        <v>51</v>
      </c>
      <c r="EM45" s="145">
        <v>0</v>
      </c>
      <c r="EN45" s="145">
        <v>51</v>
      </c>
      <c r="EO45" s="145">
        <v>47</v>
      </c>
      <c r="EP45" s="145">
        <v>0</v>
      </c>
      <c r="EQ45" s="145">
        <v>47</v>
      </c>
      <c r="ER45" s="145">
        <v>51</v>
      </c>
      <c r="ES45" s="145">
        <v>0</v>
      </c>
      <c r="ET45" s="145">
        <v>51</v>
      </c>
      <c r="EU45" s="145">
        <v>47</v>
      </c>
      <c r="EV45" s="145">
        <v>0</v>
      </c>
      <c r="EW45" s="145">
        <v>47</v>
      </c>
      <c r="EX45" s="145">
        <v>0</v>
      </c>
      <c r="EY45" s="145">
        <v>0</v>
      </c>
      <c r="EZ45" s="145">
        <v>0</v>
      </c>
      <c r="FA45" s="145">
        <v>0</v>
      </c>
      <c r="FB45" s="145">
        <v>0</v>
      </c>
      <c r="FC45" s="145">
        <v>0</v>
      </c>
      <c r="FD45" s="145">
        <v>52</v>
      </c>
      <c r="FE45" s="145">
        <v>51</v>
      </c>
      <c r="FF45" s="423">
        <f t="shared" si="0"/>
        <v>0.92156862745098034</v>
      </c>
      <c r="FG45" s="423">
        <f t="shared" si="1"/>
        <v>0.98076923076923073</v>
      </c>
      <c r="FH45" s="424">
        <v>13.46</v>
      </c>
    </row>
    <row r="46" spans="1:164" ht="39" x14ac:dyDescent="0.25">
      <c r="A46" s="47" t="s">
        <v>975</v>
      </c>
      <c r="B46" s="415" t="s">
        <v>976</v>
      </c>
      <c r="C46" s="47" t="s">
        <v>77</v>
      </c>
      <c r="D46" s="145">
        <v>0</v>
      </c>
      <c r="E46" s="145">
        <v>44</v>
      </c>
      <c r="F46" s="145">
        <v>44</v>
      </c>
      <c r="G46" s="145">
        <v>0</v>
      </c>
      <c r="H46" s="145">
        <v>44</v>
      </c>
      <c r="I46" s="145">
        <v>0</v>
      </c>
      <c r="J46" s="145">
        <v>0</v>
      </c>
      <c r="K46" s="145">
        <v>0</v>
      </c>
      <c r="L46" s="145">
        <v>0</v>
      </c>
      <c r="M46" s="145">
        <v>0</v>
      </c>
      <c r="N46" s="145">
        <v>0</v>
      </c>
      <c r="O46" s="145">
        <v>0</v>
      </c>
      <c r="P46" s="145">
        <v>0</v>
      </c>
      <c r="Q46" s="145">
        <v>0</v>
      </c>
      <c r="R46" s="145">
        <v>0</v>
      </c>
      <c r="S46" s="145">
        <v>0</v>
      </c>
      <c r="T46" s="145">
        <v>0</v>
      </c>
      <c r="U46" s="145">
        <v>0</v>
      </c>
      <c r="V46" s="145">
        <v>0</v>
      </c>
      <c r="W46" s="145">
        <v>0</v>
      </c>
      <c r="X46" s="145">
        <v>0</v>
      </c>
      <c r="Y46" s="145">
        <v>0</v>
      </c>
      <c r="Z46" s="145">
        <v>0</v>
      </c>
      <c r="AA46" s="145">
        <v>0</v>
      </c>
      <c r="AB46" s="145">
        <v>0</v>
      </c>
      <c r="AC46" s="145">
        <v>0</v>
      </c>
      <c r="AD46" s="145">
        <v>0</v>
      </c>
      <c r="AE46" s="145">
        <v>0</v>
      </c>
      <c r="AF46" s="145">
        <v>0</v>
      </c>
      <c r="AG46" s="145">
        <v>0</v>
      </c>
      <c r="AH46" s="145">
        <v>0</v>
      </c>
      <c r="AI46" s="145">
        <v>0</v>
      </c>
      <c r="AJ46" s="145">
        <v>0</v>
      </c>
      <c r="AK46" s="145">
        <v>0</v>
      </c>
      <c r="AL46" s="145">
        <v>0</v>
      </c>
      <c r="AM46" s="145">
        <v>0</v>
      </c>
      <c r="AN46" s="145">
        <v>0</v>
      </c>
      <c r="AO46" s="145">
        <v>0</v>
      </c>
      <c r="AP46" s="145">
        <v>0</v>
      </c>
      <c r="AQ46" s="145">
        <v>1</v>
      </c>
      <c r="AR46" s="145">
        <v>2</v>
      </c>
      <c r="AS46" s="145">
        <v>0</v>
      </c>
      <c r="AT46" s="145">
        <v>0</v>
      </c>
      <c r="AU46" s="145">
        <v>3</v>
      </c>
      <c r="AV46" s="145">
        <v>2</v>
      </c>
      <c r="AW46" s="145">
        <v>0</v>
      </c>
      <c r="AX46" s="145">
        <v>0</v>
      </c>
      <c r="AY46" s="145">
        <v>2</v>
      </c>
      <c r="AZ46" s="145">
        <v>0</v>
      </c>
      <c r="BA46" s="145">
        <v>0</v>
      </c>
      <c r="BB46" s="145">
        <v>0</v>
      </c>
      <c r="BC46" s="145">
        <v>1</v>
      </c>
      <c r="BD46" s="145">
        <v>1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12</v>
      </c>
      <c r="BT46" s="145">
        <v>4</v>
      </c>
      <c r="BU46" s="145">
        <v>3</v>
      </c>
      <c r="BV46" s="145">
        <v>0</v>
      </c>
      <c r="BW46" s="145">
        <v>0</v>
      </c>
      <c r="BX46" s="145">
        <v>7</v>
      </c>
      <c r="BY46" s="145">
        <v>0</v>
      </c>
      <c r="BZ46" s="145">
        <v>0</v>
      </c>
      <c r="CA46" s="145">
        <v>0</v>
      </c>
      <c r="CB46" s="145">
        <v>0</v>
      </c>
      <c r="CC46" s="145">
        <v>2</v>
      </c>
      <c r="CD46" s="145">
        <v>2</v>
      </c>
      <c r="CE46" s="145">
        <v>0</v>
      </c>
      <c r="CF46" s="145">
        <v>0</v>
      </c>
      <c r="CG46" s="145">
        <v>2</v>
      </c>
      <c r="CH46" s="145">
        <v>2</v>
      </c>
      <c r="CI46" s="145">
        <v>0</v>
      </c>
      <c r="CJ46" s="145">
        <v>0</v>
      </c>
      <c r="CK46" s="145">
        <v>4</v>
      </c>
      <c r="CL46" s="145">
        <v>0</v>
      </c>
      <c r="CM46" s="145">
        <v>0</v>
      </c>
      <c r="CN46" s="145">
        <v>0</v>
      </c>
      <c r="CO46" s="145">
        <v>0</v>
      </c>
      <c r="CP46" s="145">
        <v>7</v>
      </c>
      <c r="CQ46" s="145">
        <v>5</v>
      </c>
      <c r="CR46" s="145">
        <v>0</v>
      </c>
      <c r="CS46" s="145">
        <v>0</v>
      </c>
      <c r="CT46" s="145">
        <v>7</v>
      </c>
      <c r="CU46" s="145">
        <v>5</v>
      </c>
      <c r="CV46" s="145">
        <v>0</v>
      </c>
      <c r="CW46" s="145">
        <v>0</v>
      </c>
      <c r="CX46" s="145">
        <v>12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H46" s="145">
        <v>0</v>
      </c>
      <c r="EI46" s="145">
        <v>0</v>
      </c>
      <c r="EJ46" s="145">
        <v>0</v>
      </c>
      <c r="EK46" s="145">
        <v>0</v>
      </c>
      <c r="EL46" s="145">
        <v>0</v>
      </c>
      <c r="EM46" s="145">
        <v>7</v>
      </c>
      <c r="EN46" s="145">
        <v>7</v>
      </c>
      <c r="EO46" s="145">
        <v>0</v>
      </c>
      <c r="EP46" s="145">
        <v>7</v>
      </c>
      <c r="EQ46" s="145">
        <v>7</v>
      </c>
      <c r="ER46" s="145">
        <v>0</v>
      </c>
      <c r="ES46" s="145">
        <v>7</v>
      </c>
      <c r="ET46" s="145">
        <v>7</v>
      </c>
      <c r="EU46" s="145">
        <v>0</v>
      </c>
      <c r="EV46" s="145">
        <v>7</v>
      </c>
      <c r="EW46" s="145">
        <v>7</v>
      </c>
      <c r="EX46" s="145">
        <v>0</v>
      </c>
      <c r="EY46" s="145">
        <v>0</v>
      </c>
      <c r="EZ46" s="145">
        <v>0</v>
      </c>
      <c r="FA46" s="145">
        <v>0</v>
      </c>
      <c r="FB46" s="145">
        <v>0</v>
      </c>
      <c r="FC46" s="145">
        <v>0</v>
      </c>
      <c r="FD46" s="145">
        <v>12</v>
      </c>
      <c r="FE46" s="145">
        <v>7</v>
      </c>
      <c r="FF46" s="423">
        <f t="shared" si="0"/>
        <v>1</v>
      </c>
      <c r="FG46" s="423">
        <f t="shared" si="1"/>
        <v>0.58333333333333337</v>
      </c>
      <c r="FH46" s="424">
        <v>100</v>
      </c>
    </row>
    <row r="47" spans="1:164" ht="30" x14ac:dyDescent="0.25">
      <c r="A47" s="47" t="s">
        <v>985</v>
      </c>
      <c r="B47" s="415" t="s">
        <v>153</v>
      </c>
      <c r="C47" s="47" t="s">
        <v>38</v>
      </c>
      <c r="D47" s="145">
        <v>0</v>
      </c>
      <c r="E47" s="145">
        <v>17</v>
      </c>
      <c r="F47" s="145">
        <v>17</v>
      </c>
      <c r="G47" s="145">
        <v>17</v>
      </c>
      <c r="H47" s="145">
        <v>0</v>
      </c>
      <c r="I47" s="145">
        <v>4</v>
      </c>
      <c r="J47" s="145">
        <v>1</v>
      </c>
      <c r="K47" s="145">
        <v>0</v>
      </c>
      <c r="L47" s="145">
        <v>0</v>
      </c>
      <c r="M47" s="145">
        <v>7</v>
      </c>
      <c r="N47" s="145">
        <v>1</v>
      </c>
      <c r="O47" s="145">
        <v>0</v>
      </c>
      <c r="P47" s="145">
        <v>0</v>
      </c>
      <c r="Q47" s="145">
        <v>1</v>
      </c>
      <c r="R47" s="145">
        <v>0</v>
      </c>
      <c r="S47" s="145">
        <v>0</v>
      </c>
      <c r="T47" s="145">
        <v>0</v>
      </c>
      <c r="U47" s="145">
        <v>0</v>
      </c>
      <c r="V47" s="145">
        <v>0</v>
      </c>
      <c r="W47" s="145">
        <v>0</v>
      </c>
      <c r="X47" s="145">
        <v>0</v>
      </c>
      <c r="Y47" s="145">
        <v>0</v>
      </c>
      <c r="Z47" s="145">
        <v>0</v>
      </c>
      <c r="AA47" s="145">
        <v>0</v>
      </c>
      <c r="AB47" s="145">
        <v>0</v>
      </c>
      <c r="AC47" s="145">
        <v>0</v>
      </c>
      <c r="AD47" s="145">
        <v>0</v>
      </c>
      <c r="AE47" s="145">
        <v>0</v>
      </c>
      <c r="AF47" s="145">
        <v>0</v>
      </c>
      <c r="AG47" s="145">
        <v>0</v>
      </c>
      <c r="AH47" s="145">
        <v>0</v>
      </c>
      <c r="AI47" s="145">
        <v>0</v>
      </c>
      <c r="AJ47" s="145">
        <v>0</v>
      </c>
      <c r="AK47" s="145">
        <v>14</v>
      </c>
      <c r="AL47" s="145">
        <v>12</v>
      </c>
      <c r="AM47" s="145">
        <v>2</v>
      </c>
      <c r="AN47" s="145">
        <v>0</v>
      </c>
      <c r="AO47" s="145">
        <v>0</v>
      </c>
      <c r="AP47" s="145">
        <v>14</v>
      </c>
      <c r="AQ47" s="145">
        <v>0</v>
      </c>
      <c r="AR47" s="145">
        <v>0</v>
      </c>
      <c r="AS47" s="145">
        <v>0</v>
      </c>
      <c r="AT47" s="145">
        <v>0</v>
      </c>
      <c r="AU47" s="145">
        <v>0</v>
      </c>
      <c r="AV47" s="145">
        <v>0</v>
      </c>
      <c r="AW47" s="145">
        <v>0</v>
      </c>
      <c r="AX47" s="145">
        <v>0</v>
      </c>
      <c r="AY47" s="145">
        <v>0</v>
      </c>
      <c r="AZ47" s="145">
        <v>0</v>
      </c>
      <c r="BA47" s="145">
        <v>0</v>
      </c>
      <c r="BB47" s="145">
        <v>0</v>
      </c>
      <c r="BC47" s="145">
        <v>0</v>
      </c>
      <c r="BD47" s="145">
        <v>0</v>
      </c>
      <c r="BE47" s="145">
        <v>0</v>
      </c>
      <c r="BF47" s="145">
        <v>0</v>
      </c>
      <c r="BG47" s="145">
        <v>0</v>
      </c>
      <c r="BH47" s="145">
        <v>0</v>
      </c>
      <c r="BI47" s="145">
        <v>0</v>
      </c>
      <c r="BJ47" s="145">
        <v>0</v>
      </c>
      <c r="BK47" s="145">
        <v>0</v>
      </c>
      <c r="BL47" s="145">
        <v>0</v>
      </c>
      <c r="BM47" s="145">
        <v>0</v>
      </c>
      <c r="BN47" s="145">
        <v>0</v>
      </c>
      <c r="BO47" s="145">
        <v>0</v>
      </c>
      <c r="BP47" s="145">
        <v>0</v>
      </c>
      <c r="BQ47" s="145">
        <v>0</v>
      </c>
      <c r="BR47" s="145">
        <v>0</v>
      </c>
      <c r="BS47" s="145">
        <v>0</v>
      </c>
      <c r="BT47" s="145">
        <v>0</v>
      </c>
      <c r="BU47" s="145">
        <v>0</v>
      </c>
      <c r="BV47" s="145">
        <v>0</v>
      </c>
      <c r="BW47" s="145">
        <v>0</v>
      </c>
      <c r="BX47" s="145">
        <v>0</v>
      </c>
      <c r="BY47" s="145">
        <v>3</v>
      </c>
      <c r="BZ47" s="145">
        <v>0</v>
      </c>
      <c r="CA47" s="145">
        <v>0</v>
      </c>
      <c r="CB47" s="145">
        <v>0</v>
      </c>
      <c r="CC47" s="145">
        <v>0</v>
      </c>
      <c r="CD47" s="145">
        <v>0</v>
      </c>
      <c r="CE47" s="145">
        <v>0</v>
      </c>
      <c r="CF47" s="145">
        <v>0</v>
      </c>
      <c r="CG47" s="145">
        <v>3</v>
      </c>
      <c r="CH47" s="145">
        <v>0</v>
      </c>
      <c r="CI47" s="145">
        <v>0</v>
      </c>
      <c r="CJ47" s="145">
        <v>0</v>
      </c>
      <c r="CK47" s="145">
        <v>3</v>
      </c>
      <c r="CL47" s="145">
        <v>9</v>
      </c>
      <c r="CM47" s="145">
        <v>1</v>
      </c>
      <c r="CN47" s="145">
        <v>0</v>
      </c>
      <c r="CO47" s="145">
        <v>0</v>
      </c>
      <c r="CP47" s="145">
        <v>0</v>
      </c>
      <c r="CQ47" s="145">
        <v>0</v>
      </c>
      <c r="CR47" s="145">
        <v>0</v>
      </c>
      <c r="CS47" s="145">
        <v>0</v>
      </c>
      <c r="CT47" s="145">
        <v>9</v>
      </c>
      <c r="CU47" s="145">
        <v>1</v>
      </c>
      <c r="CV47" s="145">
        <v>0</v>
      </c>
      <c r="CW47" s="145">
        <v>0</v>
      </c>
      <c r="CX47" s="145">
        <v>10</v>
      </c>
      <c r="CY47" s="145">
        <v>0</v>
      </c>
      <c r="CZ47" s="145">
        <v>0</v>
      </c>
      <c r="DA47" s="145">
        <v>0</v>
      </c>
      <c r="DB47" s="145">
        <v>0</v>
      </c>
      <c r="DC47" s="145">
        <v>0</v>
      </c>
      <c r="DD47" s="145">
        <v>0</v>
      </c>
      <c r="DE47" s="145">
        <v>0</v>
      </c>
      <c r="DF47" s="145">
        <v>0</v>
      </c>
      <c r="DG47" s="145">
        <v>0</v>
      </c>
      <c r="DH47" s="145">
        <v>0</v>
      </c>
      <c r="DI47" s="145">
        <v>0</v>
      </c>
      <c r="DJ47" s="145">
        <v>0</v>
      </c>
      <c r="DK47" s="145">
        <v>0</v>
      </c>
      <c r="DL47" s="145">
        <v>8</v>
      </c>
      <c r="DM47" s="145">
        <v>0</v>
      </c>
      <c r="DN47" s="145">
        <v>0</v>
      </c>
      <c r="DO47" s="145">
        <v>0</v>
      </c>
      <c r="DP47" s="145">
        <v>0</v>
      </c>
      <c r="DQ47" s="145">
        <v>0</v>
      </c>
      <c r="DR47" s="145">
        <v>0</v>
      </c>
      <c r="DS47" s="145">
        <v>0</v>
      </c>
      <c r="DT47" s="145">
        <v>8</v>
      </c>
      <c r="DU47" s="145">
        <v>0</v>
      </c>
      <c r="DV47" s="145">
        <v>0</v>
      </c>
      <c r="DW47" s="145">
        <v>0</v>
      </c>
      <c r="DX47" s="145">
        <v>8</v>
      </c>
      <c r="DY47" s="145">
        <v>0</v>
      </c>
      <c r="DZ47" s="145">
        <v>0</v>
      </c>
      <c r="EA47" s="145">
        <v>0</v>
      </c>
      <c r="EB47" s="145">
        <v>0</v>
      </c>
      <c r="EC47" s="145">
        <v>0</v>
      </c>
      <c r="ED47" s="145">
        <v>0</v>
      </c>
      <c r="EE47" s="145">
        <v>0</v>
      </c>
      <c r="EF47" s="145">
        <v>0</v>
      </c>
      <c r="EG47" s="145">
        <v>0</v>
      </c>
      <c r="EH47" s="145">
        <v>0</v>
      </c>
      <c r="EI47" s="145">
        <v>0</v>
      </c>
      <c r="EJ47" s="145">
        <v>0</v>
      </c>
      <c r="EK47" s="145">
        <v>0</v>
      </c>
      <c r="EL47" s="145">
        <v>14</v>
      </c>
      <c r="EM47" s="145">
        <v>0</v>
      </c>
      <c r="EN47" s="145">
        <v>14</v>
      </c>
      <c r="EO47" s="145">
        <v>14</v>
      </c>
      <c r="EP47" s="145">
        <v>0</v>
      </c>
      <c r="EQ47" s="145">
        <v>14</v>
      </c>
      <c r="ER47" s="145">
        <v>14</v>
      </c>
      <c r="ES47" s="145">
        <v>0</v>
      </c>
      <c r="ET47" s="145">
        <v>14</v>
      </c>
      <c r="EU47" s="145">
        <v>14</v>
      </c>
      <c r="EV47" s="145">
        <v>0</v>
      </c>
      <c r="EW47" s="145">
        <v>14</v>
      </c>
      <c r="EX47" s="145">
        <v>0</v>
      </c>
      <c r="EY47" s="145">
        <v>0</v>
      </c>
      <c r="EZ47" s="145">
        <v>0</v>
      </c>
      <c r="FA47" s="145">
        <v>0</v>
      </c>
      <c r="FB47" s="145">
        <v>0</v>
      </c>
      <c r="FC47" s="145">
        <v>0</v>
      </c>
      <c r="FD47" s="145">
        <v>14</v>
      </c>
      <c r="FE47" s="145">
        <v>14</v>
      </c>
      <c r="FF47" s="423">
        <f t="shared" si="0"/>
        <v>1</v>
      </c>
      <c r="FG47" s="423">
        <f t="shared" si="1"/>
        <v>1</v>
      </c>
      <c r="FH47" s="424">
        <v>71.430000000000007</v>
      </c>
    </row>
    <row r="48" spans="1:164" ht="30.75" customHeight="1" x14ac:dyDescent="0.25">
      <c r="A48" s="47" t="s">
        <v>986</v>
      </c>
      <c r="B48" s="415" t="s">
        <v>987</v>
      </c>
      <c r="C48" s="47" t="s">
        <v>988</v>
      </c>
      <c r="D48" s="145">
        <v>0</v>
      </c>
      <c r="E48" s="145">
        <v>60</v>
      </c>
      <c r="F48" s="145">
        <v>60</v>
      </c>
      <c r="G48" s="145">
        <v>0</v>
      </c>
      <c r="H48" s="145">
        <v>60</v>
      </c>
      <c r="I48" s="145">
        <v>0</v>
      </c>
      <c r="J48" s="145">
        <v>0</v>
      </c>
      <c r="K48" s="145">
        <v>0</v>
      </c>
      <c r="L48" s="145">
        <v>0</v>
      </c>
      <c r="M48" s="145">
        <v>0</v>
      </c>
      <c r="N48" s="145">
        <v>0</v>
      </c>
      <c r="O48" s="145">
        <v>0</v>
      </c>
      <c r="P48" s="145">
        <v>0</v>
      </c>
      <c r="Q48" s="145">
        <v>0</v>
      </c>
      <c r="R48" s="145">
        <v>0</v>
      </c>
      <c r="S48" s="145">
        <v>0</v>
      </c>
      <c r="T48" s="145">
        <v>0</v>
      </c>
      <c r="U48" s="145">
        <v>0</v>
      </c>
      <c r="V48" s="145">
        <v>0</v>
      </c>
      <c r="W48" s="145">
        <v>0</v>
      </c>
      <c r="X48" s="145">
        <v>0</v>
      </c>
      <c r="Y48" s="145">
        <v>0</v>
      </c>
      <c r="Z48" s="145">
        <v>0</v>
      </c>
      <c r="AA48" s="145">
        <v>0</v>
      </c>
      <c r="AB48" s="145">
        <v>0</v>
      </c>
      <c r="AC48" s="145">
        <v>0</v>
      </c>
      <c r="AD48" s="145">
        <v>0</v>
      </c>
      <c r="AE48" s="145">
        <v>0</v>
      </c>
      <c r="AF48" s="145">
        <v>0</v>
      </c>
      <c r="AG48" s="145">
        <v>0</v>
      </c>
      <c r="AH48" s="145">
        <v>0</v>
      </c>
      <c r="AI48" s="145">
        <v>0</v>
      </c>
      <c r="AJ48" s="145">
        <v>0</v>
      </c>
      <c r="AK48" s="145">
        <v>0</v>
      </c>
      <c r="AL48" s="145">
        <v>0</v>
      </c>
      <c r="AM48" s="145">
        <v>0</v>
      </c>
      <c r="AN48" s="145">
        <v>0</v>
      </c>
      <c r="AO48" s="145">
        <v>0</v>
      </c>
      <c r="AP48" s="145">
        <v>0</v>
      </c>
      <c r="AQ48" s="145">
        <v>0</v>
      </c>
      <c r="AR48" s="145">
        <v>0</v>
      </c>
      <c r="AS48" s="145">
        <v>0</v>
      </c>
      <c r="AT48" s="145">
        <v>0</v>
      </c>
      <c r="AU48" s="145">
        <v>0</v>
      </c>
      <c r="AV48" s="145">
        <v>0</v>
      </c>
      <c r="AW48" s="145">
        <v>0</v>
      </c>
      <c r="AX48" s="145">
        <v>0</v>
      </c>
      <c r="AY48" s="145">
        <v>9</v>
      </c>
      <c r="AZ48" s="145">
        <v>1</v>
      </c>
      <c r="BA48" s="145">
        <v>0</v>
      </c>
      <c r="BB48" s="145">
        <v>0</v>
      </c>
      <c r="BC48" s="145">
        <v>0</v>
      </c>
      <c r="BD48" s="145">
        <v>0</v>
      </c>
      <c r="BE48" s="145">
        <v>0</v>
      </c>
      <c r="BF48" s="145">
        <v>0</v>
      </c>
      <c r="BG48" s="145">
        <v>0</v>
      </c>
      <c r="BH48" s="145">
        <v>0</v>
      </c>
      <c r="BI48" s="145">
        <v>0</v>
      </c>
      <c r="BJ48" s="145">
        <v>0</v>
      </c>
      <c r="BK48" s="145">
        <v>0</v>
      </c>
      <c r="BL48" s="145">
        <v>0</v>
      </c>
      <c r="BM48" s="145">
        <v>0</v>
      </c>
      <c r="BN48" s="145">
        <v>0</v>
      </c>
      <c r="BO48" s="145">
        <v>0</v>
      </c>
      <c r="BP48" s="145">
        <v>0</v>
      </c>
      <c r="BQ48" s="145">
        <v>0</v>
      </c>
      <c r="BR48" s="145">
        <v>0</v>
      </c>
      <c r="BS48" s="145">
        <v>10</v>
      </c>
      <c r="BT48" s="145">
        <v>9</v>
      </c>
      <c r="BU48" s="145">
        <v>1</v>
      </c>
      <c r="BV48" s="145">
        <v>0</v>
      </c>
      <c r="BW48" s="145">
        <v>0</v>
      </c>
      <c r="BX48" s="145">
        <v>10</v>
      </c>
      <c r="BY48" s="145">
        <v>0</v>
      </c>
      <c r="BZ48" s="145">
        <v>0</v>
      </c>
      <c r="CA48" s="145">
        <v>0</v>
      </c>
      <c r="CB48" s="145">
        <v>0</v>
      </c>
      <c r="CC48" s="145">
        <v>5</v>
      </c>
      <c r="CD48" s="145">
        <v>0</v>
      </c>
      <c r="CE48" s="145">
        <v>0</v>
      </c>
      <c r="CF48" s="145">
        <v>0</v>
      </c>
      <c r="CG48" s="145">
        <v>5</v>
      </c>
      <c r="CH48" s="145">
        <v>0</v>
      </c>
      <c r="CI48" s="145">
        <v>0</v>
      </c>
      <c r="CJ48" s="145">
        <v>0</v>
      </c>
      <c r="CK48" s="145">
        <v>5</v>
      </c>
      <c r="CL48" s="145">
        <v>0</v>
      </c>
      <c r="CM48" s="145">
        <v>0</v>
      </c>
      <c r="CN48" s="145">
        <v>0</v>
      </c>
      <c r="CO48" s="145">
        <v>0</v>
      </c>
      <c r="CP48" s="145">
        <v>0</v>
      </c>
      <c r="CQ48" s="145">
        <v>1</v>
      </c>
      <c r="CR48" s="145">
        <v>0</v>
      </c>
      <c r="CS48" s="145">
        <v>0</v>
      </c>
      <c r="CT48" s="145">
        <v>0</v>
      </c>
      <c r="CU48" s="145">
        <v>1</v>
      </c>
      <c r="CV48" s="145">
        <v>0</v>
      </c>
      <c r="CW48" s="145">
        <v>0</v>
      </c>
      <c r="CX48" s="145">
        <v>1</v>
      </c>
      <c r="CY48" s="145">
        <v>0</v>
      </c>
      <c r="CZ48" s="145">
        <v>0</v>
      </c>
      <c r="DA48" s="145">
        <v>0</v>
      </c>
      <c r="DB48" s="145">
        <v>0</v>
      </c>
      <c r="DC48" s="145">
        <v>0</v>
      </c>
      <c r="DD48" s="145">
        <v>0</v>
      </c>
      <c r="DE48" s="145">
        <v>0</v>
      </c>
      <c r="DF48" s="145">
        <v>0</v>
      </c>
      <c r="DG48" s="145">
        <v>0</v>
      </c>
      <c r="DH48" s="145">
        <v>0</v>
      </c>
      <c r="DI48" s="145">
        <v>0</v>
      </c>
      <c r="DJ48" s="145">
        <v>0</v>
      </c>
      <c r="DK48" s="145">
        <v>0</v>
      </c>
      <c r="DL48" s="145">
        <v>0</v>
      </c>
      <c r="DM48" s="145">
        <v>0</v>
      </c>
      <c r="DN48" s="145">
        <v>0</v>
      </c>
      <c r="DO48" s="145">
        <v>0</v>
      </c>
      <c r="DP48" s="145">
        <v>5</v>
      </c>
      <c r="DQ48" s="145">
        <v>1</v>
      </c>
      <c r="DR48" s="145">
        <v>0</v>
      </c>
      <c r="DS48" s="145">
        <v>0</v>
      </c>
      <c r="DT48" s="145">
        <v>5</v>
      </c>
      <c r="DU48" s="145">
        <v>1</v>
      </c>
      <c r="DV48" s="145">
        <v>0</v>
      </c>
      <c r="DW48" s="145">
        <v>0</v>
      </c>
      <c r="DX48" s="145">
        <v>6</v>
      </c>
      <c r="DY48" s="145">
        <v>0</v>
      </c>
      <c r="DZ48" s="145">
        <v>0</v>
      </c>
      <c r="EA48" s="145">
        <v>0</v>
      </c>
      <c r="EB48" s="145">
        <v>0</v>
      </c>
      <c r="EC48" s="145">
        <v>9</v>
      </c>
      <c r="ED48" s="145">
        <v>1</v>
      </c>
      <c r="EE48" s="145">
        <v>0</v>
      </c>
      <c r="EF48" s="145">
        <v>0</v>
      </c>
      <c r="EG48" s="145">
        <v>9</v>
      </c>
      <c r="EH48" s="145">
        <v>1</v>
      </c>
      <c r="EI48" s="145">
        <v>0</v>
      </c>
      <c r="EJ48" s="145">
        <v>0</v>
      </c>
      <c r="EK48" s="145">
        <v>10</v>
      </c>
      <c r="EL48" s="145">
        <v>0</v>
      </c>
      <c r="EM48" s="145">
        <v>23</v>
      </c>
      <c r="EN48" s="145">
        <v>23</v>
      </c>
      <c r="EO48" s="145">
        <v>0</v>
      </c>
      <c r="EP48" s="145">
        <v>23</v>
      </c>
      <c r="EQ48" s="145">
        <v>23</v>
      </c>
      <c r="ER48" s="145">
        <v>0</v>
      </c>
      <c r="ES48" s="145">
        <v>10</v>
      </c>
      <c r="ET48" s="145">
        <v>10</v>
      </c>
      <c r="EU48" s="145">
        <v>0</v>
      </c>
      <c r="EV48" s="145">
        <v>10</v>
      </c>
      <c r="EW48" s="145">
        <v>10</v>
      </c>
      <c r="EX48" s="145">
        <v>0</v>
      </c>
      <c r="EY48" s="145">
        <v>0</v>
      </c>
      <c r="EZ48" s="145">
        <v>0</v>
      </c>
      <c r="FA48" s="145">
        <v>0</v>
      </c>
      <c r="FB48" s="145">
        <v>0</v>
      </c>
      <c r="FC48" s="145">
        <v>0</v>
      </c>
      <c r="FD48" s="145">
        <v>10</v>
      </c>
      <c r="FE48" s="145">
        <v>10</v>
      </c>
      <c r="FF48" s="423">
        <f t="shared" si="0"/>
        <v>1</v>
      </c>
      <c r="FG48" s="423">
        <f t="shared" si="1"/>
        <v>1</v>
      </c>
      <c r="FH48" s="424">
        <v>10</v>
      </c>
    </row>
    <row r="49" spans="1:164" ht="45" x14ac:dyDescent="0.25">
      <c r="A49" s="47" t="s">
        <v>989</v>
      </c>
      <c r="B49" s="415" t="s">
        <v>990</v>
      </c>
      <c r="C49" s="47" t="s">
        <v>988</v>
      </c>
      <c r="D49" s="145">
        <v>0</v>
      </c>
      <c r="E49" s="145">
        <v>18</v>
      </c>
      <c r="F49" s="145">
        <v>18</v>
      </c>
      <c r="G49" s="145">
        <v>0</v>
      </c>
      <c r="H49" s="145">
        <v>18</v>
      </c>
      <c r="I49" s="145">
        <v>0</v>
      </c>
      <c r="J49" s="145">
        <v>0</v>
      </c>
      <c r="K49" s="145">
        <v>0</v>
      </c>
      <c r="L49" s="145">
        <v>0</v>
      </c>
      <c r="M49" s="145">
        <v>0</v>
      </c>
      <c r="N49" s="145">
        <v>0</v>
      </c>
      <c r="O49" s="145">
        <v>0</v>
      </c>
      <c r="P49" s="145">
        <v>0</v>
      </c>
      <c r="Q49" s="145">
        <v>0</v>
      </c>
      <c r="R49" s="145">
        <v>0</v>
      </c>
      <c r="S49" s="145">
        <v>0</v>
      </c>
      <c r="T49" s="145">
        <v>0</v>
      </c>
      <c r="U49" s="145">
        <v>0</v>
      </c>
      <c r="V49" s="145">
        <v>0</v>
      </c>
      <c r="W49" s="145">
        <v>0</v>
      </c>
      <c r="X49" s="145">
        <v>0</v>
      </c>
      <c r="Y49" s="145">
        <v>0</v>
      </c>
      <c r="Z49" s="145">
        <v>0</v>
      </c>
      <c r="AA49" s="145">
        <v>0</v>
      </c>
      <c r="AB49" s="145">
        <v>0</v>
      </c>
      <c r="AC49" s="145">
        <v>0</v>
      </c>
      <c r="AD49" s="145">
        <v>0</v>
      </c>
      <c r="AE49" s="145">
        <v>0</v>
      </c>
      <c r="AF49" s="145">
        <v>0</v>
      </c>
      <c r="AG49" s="145">
        <v>0</v>
      </c>
      <c r="AH49" s="145">
        <v>0</v>
      </c>
      <c r="AI49" s="145">
        <v>0</v>
      </c>
      <c r="AJ49" s="145">
        <v>0</v>
      </c>
      <c r="AK49" s="145">
        <v>0</v>
      </c>
      <c r="AL49" s="145">
        <v>0</v>
      </c>
      <c r="AM49" s="145">
        <v>0</v>
      </c>
      <c r="AN49" s="145">
        <v>0</v>
      </c>
      <c r="AO49" s="145">
        <v>0</v>
      </c>
      <c r="AP49" s="145">
        <v>0</v>
      </c>
      <c r="AQ49" s="145">
        <v>0</v>
      </c>
      <c r="AR49" s="145">
        <v>0</v>
      </c>
      <c r="AS49" s="145">
        <v>0</v>
      </c>
      <c r="AT49" s="145">
        <v>0</v>
      </c>
      <c r="AU49" s="145">
        <v>7</v>
      </c>
      <c r="AV49" s="145">
        <v>0</v>
      </c>
      <c r="AW49" s="145">
        <v>0</v>
      </c>
      <c r="AX49" s="145">
        <v>0</v>
      </c>
      <c r="AY49" s="145">
        <v>0</v>
      </c>
      <c r="AZ49" s="145">
        <v>0</v>
      </c>
      <c r="BA49" s="145">
        <v>0</v>
      </c>
      <c r="BB49" s="145">
        <v>0</v>
      </c>
      <c r="BC49" s="145">
        <v>0</v>
      </c>
      <c r="BD49" s="145">
        <v>0</v>
      </c>
      <c r="BE49" s="145">
        <v>0</v>
      </c>
      <c r="BF49" s="145">
        <v>0</v>
      </c>
      <c r="BG49" s="145">
        <v>0</v>
      </c>
      <c r="BH49" s="145">
        <v>0</v>
      </c>
      <c r="BI49" s="145">
        <v>0</v>
      </c>
      <c r="BJ49" s="145">
        <v>0</v>
      </c>
      <c r="BK49" s="145">
        <v>0</v>
      </c>
      <c r="BL49" s="145">
        <v>0</v>
      </c>
      <c r="BM49" s="145">
        <v>0</v>
      </c>
      <c r="BN49" s="145">
        <v>0</v>
      </c>
      <c r="BO49" s="145">
        <v>0</v>
      </c>
      <c r="BP49" s="145">
        <v>0</v>
      </c>
      <c r="BQ49" s="145">
        <v>0</v>
      </c>
      <c r="BR49" s="145">
        <v>0</v>
      </c>
      <c r="BS49" s="145">
        <v>7</v>
      </c>
      <c r="BT49" s="145">
        <v>6</v>
      </c>
      <c r="BU49" s="145">
        <v>0</v>
      </c>
      <c r="BV49" s="145">
        <v>0</v>
      </c>
      <c r="BW49" s="145">
        <v>0</v>
      </c>
      <c r="BX49" s="145">
        <v>6</v>
      </c>
      <c r="BY49" s="145">
        <v>0</v>
      </c>
      <c r="BZ49" s="145">
        <v>0</v>
      </c>
      <c r="CA49" s="145">
        <v>0</v>
      </c>
      <c r="CB49" s="145">
        <v>0</v>
      </c>
      <c r="CC49" s="145">
        <v>0</v>
      </c>
      <c r="CD49" s="145">
        <v>0</v>
      </c>
      <c r="CE49" s="145">
        <v>0</v>
      </c>
      <c r="CF49" s="145">
        <v>0</v>
      </c>
      <c r="CG49" s="145">
        <v>0</v>
      </c>
      <c r="CH49" s="145">
        <v>0</v>
      </c>
      <c r="CI49" s="145">
        <v>0</v>
      </c>
      <c r="CJ49" s="145">
        <v>0</v>
      </c>
      <c r="CK49" s="145">
        <v>0</v>
      </c>
      <c r="CL49" s="145">
        <v>0</v>
      </c>
      <c r="CM49" s="145">
        <v>0</v>
      </c>
      <c r="CN49" s="145">
        <v>0</v>
      </c>
      <c r="CO49" s="145">
        <v>0</v>
      </c>
      <c r="CP49" s="145">
        <v>0</v>
      </c>
      <c r="CQ49" s="145">
        <v>0</v>
      </c>
      <c r="CR49" s="145">
        <v>0</v>
      </c>
      <c r="CS49" s="145">
        <v>0</v>
      </c>
      <c r="CT49" s="145">
        <v>0</v>
      </c>
      <c r="CU49" s="145">
        <v>0</v>
      </c>
      <c r="CV49" s="145">
        <v>0</v>
      </c>
      <c r="CW49" s="145">
        <v>0</v>
      </c>
      <c r="CX49" s="145">
        <v>0</v>
      </c>
      <c r="CY49" s="145">
        <v>0</v>
      </c>
      <c r="CZ49" s="145">
        <v>0</v>
      </c>
      <c r="DA49" s="145">
        <v>0</v>
      </c>
      <c r="DB49" s="145">
        <v>0</v>
      </c>
      <c r="DC49" s="145">
        <v>0</v>
      </c>
      <c r="DD49" s="145">
        <v>0</v>
      </c>
      <c r="DE49" s="145">
        <v>0</v>
      </c>
      <c r="DF49" s="145">
        <v>0</v>
      </c>
      <c r="DG49" s="145">
        <v>0</v>
      </c>
      <c r="DH49" s="145">
        <v>0</v>
      </c>
      <c r="DI49" s="145">
        <v>0</v>
      </c>
      <c r="DJ49" s="145">
        <v>0</v>
      </c>
      <c r="DK49" s="145">
        <v>0</v>
      </c>
      <c r="DL49" s="145">
        <v>0</v>
      </c>
      <c r="DM49" s="145">
        <v>0</v>
      </c>
      <c r="DN49" s="145">
        <v>0</v>
      </c>
      <c r="DO49" s="145">
        <v>0</v>
      </c>
      <c r="DP49" s="145">
        <v>0</v>
      </c>
      <c r="DQ49" s="145">
        <v>0</v>
      </c>
      <c r="DR49" s="145">
        <v>0</v>
      </c>
      <c r="DS49" s="145">
        <v>0</v>
      </c>
      <c r="DT49" s="145">
        <v>0</v>
      </c>
      <c r="DU49" s="145">
        <v>0</v>
      </c>
      <c r="DV49" s="145">
        <v>0</v>
      </c>
      <c r="DW49" s="145">
        <v>0</v>
      </c>
      <c r="DX49" s="145">
        <v>0</v>
      </c>
      <c r="DY49" s="145">
        <v>0</v>
      </c>
      <c r="DZ49" s="145">
        <v>0</v>
      </c>
      <c r="EA49" s="145">
        <v>0</v>
      </c>
      <c r="EB49" s="145">
        <v>0</v>
      </c>
      <c r="EC49" s="145">
        <v>7</v>
      </c>
      <c r="ED49" s="145">
        <v>0</v>
      </c>
      <c r="EE49" s="145">
        <v>0</v>
      </c>
      <c r="EF49" s="145">
        <v>0</v>
      </c>
      <c r="EG49" s="145">
        <v>7</v>
      </c>
      <c r="EH49" s="145">
        <v>0</v>
      </c>
      <c r="EI49" s="145">
        <v>0</v>
      </c>
      <c r="EJ49" s="145">
        <v>0</v>
      </c>
      <c r="EK49" s="145">
        <v>7</v>
      </c>
      <c r="EL49" s="145">
        <v>0</v>
      </c>
      <c r="EM49" s="145">
        <v>12</v>
      </c>
      <c r="EN49" s="145">
        <v>12</v>
      </c>
      <c r="EO49" s="145">
        <v>0</v>
      </c>
      <c r="EP49" s="145">
        <v>12</v>
      </c>
      <c r="EQ49" s="145">
        <v>12</v>
      </c>
      <c r="ER49" s="145">
        <v>0</v>
      </c>
      <c r="ES49" s="145">
        <v>6</v>
      </c>
      <c r="ET49" s="145">
        <v>6</v>
      </c>
      <c r="EU49" s="145">
        <v>0</v>
      </c>
      <c r="EV49" s="145">
        <v>6</v>
      </c>
      <c r="EW49" s="145">
        <v>6</v>
      </c>
      <c r="EX49" s="145">
        <v>0</v>
      </c>
      <c r="EY49" s="145">
        <v>0</v>
      </c>
      <c r="EZ49" s="145">
        <v>0</v>
      </c>
      <c r="FA49" s="145">
        <v>0</v>
      </c>
      <c r="FB49" s="145">
        <v>0</v>
      </c>
      <c r="FC49" s="145">
        <v>0</v>
      </c>
      <c r="FD49" s="145">
        <v>7</v>
      </c>
      <c r="FE49" s="145">
        <v>6</v>
      </c>
      <c r="FF49" s="423">
        <f t="shared" si="0"/>
        <v>1</v>
      </c>
      <c r="FG49" s="423">
        <f t="shared" si="1"/>
        <v>0.8571428571428571</v>
      </c>
      <c r="FH49" s="424">
        <v>0</v>
      </c>
    </row>
    <row r="50" spans="1:164" ht="39" x14ac:dyDescent="0.25">
      <c r="A50" s="47" t="s">
        <v>994</v>
      </c>
      <c r="B50" s="415" t="s">
        <v>995</v>
      </c>
      <c r="C50" s="47" t="s">
        <v>22</v>
      </c>
      <c r="D50" s="145">
        <v>0</v>
      </c>
      <c r="E50" s="145">
        <v>146</v>
      </c>
      <c r="F50" s="145">
        <v>146</v>
      </c>
      <c r="G50" s="145">
        <v>42</v>
      </c>
      <c r="H50" s="145">
        <v>104</v>
      </c>
      <c r="I50" s="145">
        <v>0</v>
      </c>
      <c r="J50" s="145">
        <v>0</v>
      </c>
      <c r="K50" s="145">
        <v>0</v>
      </c>
      <c r="L50" s="145">
        <v>0</v>
      </c>
      <c r="M50" s="145">
        <v>0</v>
      </c>
      <c r="N50" s="145">
        <v>0</v>
      </c>
      <c r="O50" s="145">
        <v>0</v>
      </c>
      <c r="P50" s="145">
        <v>0</v>
      </c>
      <c r="Q50" s="145">
        <v>0</v>
      </c>
      <c r="R50" s="145">
        <v>0</v>
      </c>
      <c r="S50" s="145">
        <v>0</v>
      </c>
      <c r="T50" s="145">
        <v>0</v>
      </c>
      <c r="U50" s="145">
        <v>0</v>
      </c>
      <c r="V50" s="145">
        <v>0</v>
      </c>
      <c r="W50" s="145">
        <v>0</v>
      </c>
      <c r="X50" s="145">
        <v>0</v>
      </c>
      <c r="Y50" s="145">
        <v>0</v>
      </c>
      <c r="Z50" s="145">
        <v>0</v>
      </c>
      <c r="AA50" s="145">
        <v>0</v>
      </c>
      <c r="AB50" s="145">
        <v>0</v>
      </c>
      <c r="AC50" s="145">
        <v>0</v>
      </c>
      <c r="AD50" s="145">
        <v>0</v>
      </c>
      <c r="AE50" s="145">
        <v>0</v>
      </c>
      <c r="AF50" s="145">
        <v>0</v>
      </c>
      <c r="AG50" s="145">
        <v>0</v>
      </c>
      <c r="AH50" s="145">
        <v>0</v>
      </c>
      <c r="AI50" s="145">
        <v>0</v>
      </c>
      <c r="AJ50" s="145">
        <v>0</v>
      </c>
      <c r="AK50" s="145">
        <v>0</v>
      </c>
      <c r="AL50" s="145">
        <v>0</v>
      </c>
      <c r="AM50" s="145">
        <v>0</v>
      </c>
      <c r="AN50" s="145">
        <v>0</v>
      </c>
      <c r="AO50" s="145">
        <v>0</v>
      </c>
      <c r="AP50" s="145">
        <v>0</v>
      </c>
      <c r="AQ50" s="145">
        <v>12</v>
      </c>
      <c r="AR50" s="145">
        <v>9</v>
      </c>
      <c r="AS50" s="145">
        <v>0</v>
      </c>
      <c r="AT50" s="145">
        <v>0</v>
      </c>
      <c r="AU50" s="145">
        <v>1</v>
      </c>
      <c r="AV50" s="145">
        <v>2</v>
      </c>
      <c r="AW50" s="145">
        <v>0</v>
      </c>
      <c r="AX50" s="145">
        <v>0</v>
      </c>
      <c r="AY50" s="145">
        <v>0</v>
      </c>
      <c r="AZ50" s="145">
        <v>0</v>
      </c>
      <c r="BA50" s="145">
        <v>0</v>
      </c>
      <c r="BB50" s="145">
        <v>0</v>
      </c>
      <c r="BC50" s="145">
        <v>0</v>
      </c>
      <c r="BD50" s="145">
        <v>0</v>
      </c>
      <c r="BE50" s="145">
        <v>0</v>
      </c>
      <c r="BF50" s="145">
        <v>0</v>
      </c>
      <c r="BG50" s="145">
        <v>0</v>
      </c>
      <c r="BH50" s="145">
        <v>0</v>
      </c>
      <c r="BI50" s="145">
        <v>0</v>
      </c>
      <c r="BJ50" s="145">
        <v>0</v>
      </c>
      <c r="BK50" s="145">
        <v>0</v>
      </c>
      <c r="BL50" s="145">
        <v>0</v>
      </c>
      <c r="BM50" s="145">
        <v>0</v>
      </c>
      <c r="BN50" s="145">
        <v>0</v>
      </c>
      <c r="BO50" s="145">
        <v>0</v>
      </c>
      <c r="BP50" s="145">
        <v>0</v>
      </c>
      <c r="BQ50" s="145">
        <v>0</v>
      </c>
      <c r="BR50" s="145">
        <v>0</v>
      </c>
      <c r="BS50" s="145">
        <v>24</v>
      </c>
      <c r="BT50" s="145">
        <v>13</v>
      </c>
      <c r="BU50" s="145">
        <v>10</v>
      </c>
      <c r="BV50" s="145">
        <v>0</v>
      </c>
      <c r="BW50" s="145">
        <v>0</v>
      </c>
      <c r="BX50" s="145">
        <v>23</v>
      </c>
      <c r="BY50" s="145">
        <v>0</v>
      </c>
      <c r="BZ50" s="145">
        <v>0</v>
      </c>
      <c r="CA50" s="145">
        <v>0</v>
      </c>
      <c r="CB50" s="145">
        <v>0</v>
      </c>
      <c r="CC50" s="145">
        <v>6</v>
      </c>
      <c r="CD50" s="145">
        <v>2</v>
      </c>
      <c r="CE50" s="145">
        <v>0</v>
      </c>
      <c r="CF50" s="145">
        <v>0</v>
      </c>
      <c r="CG50" s="145">
        <v>6</v>
      </c>
      <c r="CH50" s="145">
        <v>2</v>
      </c>
      <c r="CI50" s="145">
        <v>0</v>
      </c>
      <c r="CJ50" s="145">
        <v>0</v>
      </c>
      <c r="CK50" s="145">
        <v>8</v>
      </c>
      <c r="CL50" s="145">
        <v>0</v>
      </c>
      <c r="CM50" s="145">
        <v>0</v>
      </c>
      <c r="CN50" s="145">
        <v>0</v>
      </c>
      <c r="CO50" s="145">
        <v>0</v>
      </c>
      <c r="CP50" s="145">
        <v>10</v>
      </c>
      <c r="CQ50" s="145">
        <v>3</v>
      </c>
      <c r="CR50" s="145">
        <v>0</v>
      </c>
      <c r="CS50" s="145">
        <v>0</v>
      </c>
      <c r="CT50" s="145">
        <v>10</v>
      </c>
      <c r="CU50" s="145">
        <v>3</v>
      </c>
      <c r="CV50" s="145">
        <v>0</v>
      </c>
      <c r="CW50" s="145">
        <v>0</v>
      </c>
      <c r="CX50" s="145">
        <v>13</v>
      </c>
      <c r="CY50" s="145">
        <v>0</v>
      </c>
      <c r="CZ50" s="145">
        <v>0</v>
      </c>
      <c r="DA50" s="145">
        <v>0</v>
      </c>
      <c r="DB50" s="145">
        <v>0</v>
      </c>
      <c r="DC50" s="145">
        <v>0</v>
      </c>
      <c r="DD50" s="145">
        <v>0</v>
      </c>
      <c r="DE50" s="145">
        <v>0</v>
      </c>
      <c r="DF50" s="145">
        <v>0</v>
      </c>
      <c r="DG50" s="145">
        <v>0</v>
      </c>
      <c r="DH50" s="145">
        <v>0</v>
      </c>
      <c r="DI50" s="145">
        <v>0</v>
      </c>
      <c r="DJ50" s="145">
        <v>0</v>
      </c>
      <c r="DK50" s="145">
        <v>0</v>
      </c>
      <c r="DL50" s="145">
        <v>0</v>
      </c>
      <c r="DM50" s="145">
        <v>0</v>
      </c>
      <c r="DN50" s="145">
        <v>0</v>
      </c>
      <c r="DO50" s="145">
        <v>0</v>
      </c>
      <c r="DP50" s="145">
        <v>1</v>
      </c>
      <c r="DQ50" s="145">
        <v>2</v>
      </c>
      <c r="DR50" s="145">
        <v>0</v>
      </c>
      <c r="DS50" s="145">
        <v>0</v>
      </c>
      <c r="DT50" s="145">
        <v>1</v>
      </c>
      <c r="DU50" s="145">
        <v>2</v>
      </c>
      <c r="DV50" s="145">
        <v>0</v>
      </c>
      <c r="DW50" s="145">
        <v>0</v>
      </c>
      <c r="DX50" s="145">
        <v>3</v>
      </c>
      <c r="DY50" s="145">
        <v>0</v>
      </c>
      <c r="DZ50" s="145">
        <v>0</v>
      </c>
      <c r="EA50" s="145">
        <v>0</v>
      </c>
      <c r="EB50" s="145">
        <v>0</v>
      </c>
      <c r="EC50" s="145">
        <v>0</v>
      </c>
      <c r="ED50" s="145">
        <v>0</v>
      </c>
      <c r="EE50" s="145">
        <v>0</v>
      </c>
      <c r="EF50" s="145">
        <v>0</v>
      </c>
      <c r="EG50" s="145">
        <v>0</v>
      </c>
      <c r="EH50" s="145">
        <v>0</v>
      </c>
      <c r="EI50" s="145">
        <v>0</v>
      </c>
      <c r="EJ50" s="145">
        <v>0</v>
      </c>
      <c r="EK50" s="145">
        <v>0</v>
      </c>
      <c r="EL50" s="145">
        <v>0</v>
      </c>
      <c r="EM50" s="145">
        <v>23</v>
      </c>
      <c r="EN50" s="145">
        <v>23</v>
      </c>
      <c r="EO50" s="145">
        <v>0</v>
      </c>
      <c r="EP50" s="145">
        <v>23</v>
      </c>
      <c r="EQ50" s="145">
        <v>23</v>
      </c>
      <c r="ER50" s="145">
        <v>0</v>
      </c>
      <c r="ES50" s="145">
        <v>23</v>
      </c>
      <c r="ET50" s="145">
        <v>23</v>
      </c>
      <c r="EU50" s="145">
        <v>0</v>
      </c>
      <c r="EV50" s="145">
        <v>23</v>
      </c>
      <c r="EW50" s="145">
        <v>23</v>
      </c>
      <c r="EX50" s="145">
        <v>0</v>
      </c>
      <c r="EY50" s="145">
        <v>0</v>
      </c>
      <c r="EZ50" s="145">
        <v>0</v>
      </c>
      <c r="FA50" s="145">
        <v>0</v>
      </c>
      <c r="FB50" s="145">
        <v>0</v>
      </c>
      <c r="FC50" s="145">
        <v>0</v>
      </c>
      <c r="FD50" s="145">
        <v>24</v>
      </c>
      <c r="FE50" s="145">
        <v>23</v>
      </c>
      <c r="FF50" s="423">
        <f t="shared" si="0"/>
        <v>1</v>
      </c>
      <c r="FG50" s="423">
        <f t="shared" si="1"/>
        <v>0.95833333333333337</v>
      </c>
      <c r="FH50" s="424">
        <v>54.17</v>
      </c>
    </row>
    <row r="51" spans="1:164" ht="27" customHeight="1" x14ac:dyDescent="0.25">
      <c r="A51" s="47" t="s">
        <v>1001</v>
      </c>
      <c r="B51" s="415" t="s">
        <v>199</v>
      </c>
      <c r="C51" s="47" t="s">
        <v>77</v>
      </c>
      <c r="D51" s="145">
        <v>0</v>
      </c>
      <c r="E51" s="145">
        <v>15</v>
      </c>
      <c r="F51" s="145">
        <v>15</v>
      </c>
      <c r="G51" s="145">
        <v>7</v>
      </c>
      <c r="H51" s="145">
        <v>8</v>
      </c>
      <c r="I51" s="145">
        <v>0</v>
      </c>
      <c r="J51" s="145">
        <v>0</v>
      </c>
      <c r="K51" s="145">
        <v>0</v>
      </c>
      <c r="L51" s="145">
        <v>0</v>
      </c>
      <c r="M51" s="145">
        <v>0</v>
      </c>
      <c r="N51" s="145">
        <v>3</v>
      </c>
      <c r="O51" s="145">
        <v>0</v>
      </c>
      <c r="P51" s="145">
        <v>0</v>
      </c>
      <c r="Q51" s="145">
        <v>0</v>
      </c>
      <c r="R51" s="145">
        <v>0</v>
      </c>
      <c r="S51" s="145">
        <v>0</v>
      </c>
      <c r="T51" s="145">
        <v>0</v>
      </c>
      <c r="U51" s="145">
        <v>0</v>
      </c>
      <c r="V51" s="145">
        <v>1</v>
      </c>
      <c r="W51" s="145">
        <v>0</v>
      </c>
      <c r="X51" s="145">
        <v>0</v>
      </c>
      <c r="Y51" s="145">
        <v>0</v>
      </c>
      <c r="Z51" s="145">
        <v>2</v>
      </c>
      <c r="AA51" s="145">
        <v>0</v>
      </c>
      <c r="AB51" s="145">
        <v>0</v>
      </c>
      <c r="AC51" s="145">
        <v>0</v>
      </c>
      <c r="AD51" s="145">
        <v>0</v>
      </c>
      <c r="AE51" s="145">
        <v>0</v>
      </c>
      <c r="AF51" s="145">
        <v>0</v>
      </c>
      <c r="AG51" s="145">
        <v>0</v>
      </c>
      <c r="AH51" s="145">
        <v>0</v>
      </c>
      <c r="AI51" s="145">
        <v>0</v>
      </c>
      <c r="AJ51" s="145">
        <v>0</v>
      </c>
      <c r="AK51" s="145">
        <v>6</v>
      </c>
      <c r="AL51" s="145">
        <v>0</v>
      </c>
      <c r="AM51" s="145">
        <v>4</v>
      </c>
      <c r="AN51" s="145">
        <v>0</v>
      </c>
      <c r="AO51" s="145">
        <v>0</v>
      </c>
      <c r="AP51" s="145">
        <v>4</v>
      </c>
      <c r="AQ51" s="145">
        <v>0</v>
      </c>
      <c r="AR51" s="145">
        <v>0</v>
      </c>
      <c r="AS51" s="145">
        <v>0</v>
      </c>
      <c r="AT51" s="145">
        <v>0</v>
      </c>
      <c r="AU51" s="145">
        <v>0</v>
      </c>
      <c r="AV51" s="145">
        <v>0</v>
      </c>
      <c r="AW51" s="145">
        <v>0</v>
      </c>
      <c r="AX51" s="145">
        <v>0</v>
      </c>
      <c r="AY51" s="145">
        <v>0</v>
      </c>
      <c r="AZ51" s="145">
        <v>2</v>
      </c>
      <c r="BA51" s="145">
        <v>0</v>
      </c>
      <c r="BB51" s="145">
        <v>0</v>
      </c>
      <c r="BC51" s="145">
        <v>0</v>
      </c>
      <c r="BD51" s="145">
        <v>0</v>
      </c>
      <c r="BE51" s="145">
        <v>0</v>
      </c>
      <c r="BF51" s="145">
        <v>0</v>
      </c>
      <c r="BG51" s="145">
        <v>0</v>
      </c>
      <c r="BH51" s="145">
        <v>0</v>
      </c>
      <c r="BI51" s="145">
        <v>0</v>
      </c>
      <c r="BJ51" s="145">
        <v>0</v>
      </c>
      <c r="BK51" s="145">
        <v>0</v>
      </c>
      <c r="BL51" s="145">
        <v>0</v>
      </c>
      <c r="BM51" s="145">
        <v>0</v>
      </c>
      <c r="BN51" s="145">
        <v>0</v>
      </c>
      <c r="BO51" s="145">
        <v>0</v>
      </c>
      <c r="BP51" s="145">
        <v>0</v>
      </c>
      <c r="BQ51" s="145">
        <v>0</v>
      </c>
      <c r="BR51" s="145">
        <v>0</v>
      </c>
      <c r="BS51" s="145">
        <v>2</v>
      </c>
      <c r="BT51" s="145">
        <v>0</v>
      </c>
      <c r="BU51" s="145">
        <v>2</v>
      </c>
      <c r="BV51" s="145">
        <v>0</v>
      </c>
      <c r="BW51" s="145">
        <v>0</v>
      </c>
      <c r="BX51" s="145">
        <v>2</v>
      </c>
      <c r="BY51" s="145">
        <v>0</v>
      </c>
      <c r="BZ51" s="145">
        <v>0</v>
      </c>
      <c r="CA51" s="145">
        <v>0</v>
      </c>
      <c r="CB51" s="145">
        <v>0</v>
      </c>
      <c r="CC51" s="145">
        <v>0</v>
      </c>
      <c r="CD51" s="145">
        <v>0</v>
      </c>
      <c r="CE51" s="145">
        <v>0</v>
      </c>
      <c r="CF51" s="145">
        <v>0</v>
      </c>
      <c r="CG51" s="145">
        <v>0</v>
      </c>
      <c r="CH51" s="145">
        <v>0</v>
      </c>
      <c r="CI51" s="145">
        <v>0</v>
      </c>
      <c r="CJ51" s="145">
        <v>0</v>
      </c>
      <c r="CK51" s="145">
        <v>0</v>
      </c>
      <c r="CL51" s="145">
        <v>0</v>
      </c>
      <c r="CM51" s="145">
        <v>6</v>
      </c>
      <c r="CN51" s="145">
        <v>0</v>
      </c>
      <c r="CO51" s="145">
        <v>0</v>
      </c>
      <c r="CP51" s="145">
        <v>0</v>
      </c>
      <c r="CQ51" s="145">
        <v>2</v>
      </c>
      <c r="CR51" s="145">
        <v>0</v>
      </c>
      <c r="CS51" s="145">
        <v>0</v>
      </c>
      <c r="CT51" s="145">
        <v>0</v>
      </c>
      <c r="CU51" s="145">
        <v>8</v>
      </c>
      <c r="CV51" s="145">
        <v>0</v>
      </c>
      <c r="CW51" s="145">
        <v>0</v>
      </c>
      <c r="CX51" s="145">
        <v>8</v>
      </c>
      <c r="CY51" s="145">
        <v>0</v>
      </c>
      <c r="CZ51" s="145">
        <v>3</v>
      </c>
      <c r="DA51" s="145">
        <v>0</v>
      </c>
      <c r="DB51" s="145">
        <v>0</v>
      </c>
      <c r="DC51" s="145">
        <v>0</v>
      </c>
      <c r="DD51" s="145">
        <v>0</v>
      </c>
      <c r="DE51" s="145">
        <v>0</v>
      </c>
      <c r="DF51" s="145">
        <v>0</v>
      </c>
      <c r="DG51" s="145">
        <v>0</v>
      </c>
      <c r="DH51" s="145">
        <v>3</v>
      </c>
      <c r="DI51" s="145">
        <v>0</v>
      </c>
      <c r="DJ51" s="145">
        <v>0</v>
      </c>
      <c r="DK51" s="145">
        <v>3</v>
      </c>
      <c r="DL51" s="145">
        <v>0</v>
      </c>
      <c r="DM51" s="145">
        <v>0</v>
      </c>
      <c r="DN51" s="145">
        <v>0</v>
      </c>
      <c r="DO51" s="145">
        <v>0</v>
      </c>
      <c r="DP51" s="145">
        <v>0</v>
      </c>
      <c r="DQ51" s="145">
        <v>0</v>
      </c>
      <c r="DR51" s="145">
        <v>0</v>
      </c>
      <c r="DS51" s="145">
        <v>0</v>
      </c>
      <c r="DT51" s="145">
        <v>0</v>
      </c>
      <c r="DU51" s="145">
        <v>0</v>
      </c>
      <c r="DV51" s="145">
        <v>0</v>
      </c>
      <c r="DW51" s="145">
        <v>0</v>
      </c>
      <c r="DX51" s="145">
        <v>0</v>
      </c>
      <c r="DY51" s="145">
        <v>0</v>
      </c>
      <c r="DZ51" s="145">
        <v>0</v>
      </c>
      <c r="EA51" s="145">
        <v>0</v>
      </c>
      <c r="EB51" s="145">
        <v>0</v>
      </c>
      <c r="EC51" s="145">
        <v>0</v>
      </c>
      <c r="ED51" s="145">
        <v>0</v>
      </c>
      <c r="EE51" s="145">
        <v>0</v>
      </c>
      <c r="EF51" s="145">
        <v>0</v>
      </c>
      <c r="EG51" s="145">
        <v>0</v>
      </c>
      <c r="EH51" s="145">
        <v>0</v>
      </c>
      <c r="EI51" s="145">
        <v>0</v>
      </c>
      <c r="EJ51" s="145">
        <v>0</v>
      </c>
      <c r="EK51" s="145">
        <v>0</v>
      </c>
      <c r="EL51" s="145">
        <v>4</v>
      </c>
      <c r="EM51" s="145">
        <v>2</v>
      </c>
      <c r="EN51" s="145">
        <v>6</v>
      </c>
      <c r="EO51" s="145">
        <v>4</v>
      </c>
      <c r="EP51" s="145">
        <v>1</v>
      </c>
      <c r="EQ51" s="145">
        <v>5</v>
      </c>
      <c r="ER51" s="145">
        <v>4</v>
      </c>
      <c r="ES51" s="145">
        <v>2</v>
      </c>
      <c r="ET51" s="145">
        <v>6</v>
      </c>
      <c r="EU51" s="145">
        <v>4</v>
      </c>
      <c r="EV51" s="145">
        <v>1</v>
      </c>
      <c r="EW51" s="145">
        <v>5</v>
      </c>
      <c r="EX51" s="145">
        <v>0</v>
      </c>
      <c r="EY51" s="145">
        <v>0</v>
      </c>
      <c r="EZ51" s="145">
        <v>0</v>
      </c>
      <c r="FA51" s="145">
        <v>0</v>
      </c>
      <c r="FB51" s="145">
        <v>0</v>
      </c>
      <c r="FC51" s="145">
        <v>0</v>
      </c>
      <c r="FD51" s="145">
        <v>8</v>
      </c>
      <c r="FE51" s="145">
        <v>6</v>
      </c>
      <c r="FF51" s="423">
        <f t="shared" si="0"/>
        <v>0.83333333333333337</v>
      </c>
      <c r="FG51" s="423">
        <f t="shared" si="1"/>
        <v>0.75</v>
      </c>
      <c r="FH51" s="424">
        <v>100</v>
      </c>
    </row>
    <row r="52" spans="1:164" ht="36" customHeight="1" x14ac:dyDescent="0.25">
      <c r="A52" s="47" t="s">
        <v>1002</v>
      </c>
      <c r="B52" s="415" t="s">
        <v>1003</v>
      </c>
      <c r="C52" s="47" t="s">
        <v>22</v>
      </c>
      <c r="D52" s="145">
        <v>0</v>
      </c>
      <c r="E52" s="145">
        <v>79</v>
      </c>
      <c r="F52" s="145">
        <v>79</v>
      </c>
      <c r="G52" s="145">
        <v>15</v>
      </c>
      <c r="H52" s="145">
        <v>64</v>
      </c>
      <c r="I52" s="145">
        <v>0</v>
      </c>
      <c r="J52" s="145">
        <v>0</v>
      </c>
      <c r="K52" s="145">
        <v>0</v>
      </c>
      <c r="L52" s="145">
        <v>0</v>
      </c>
      <c r="M52" s="145">
        <v>0</v>
      </c>
      <c r="N52" s="145">
        <v>0</v>
      </c>
      <c r="O52" s="145">
        <v>0</v>
      </c>
      <c r="P52" s="145">
        <v>0</v>
      </c>
      <c r="Q52" s="145">
        <v>0</v>
      </c>
      <c r="R52" s="145">
        <v>0</v>
      </c>
      <c r="S52" s="145">
        <v>0</v>
      </c>
      <c r="T52" s="145">
        <v>0</v>
      </c>
      <c r="U52" s="145">
        <v>0</v>
      </c>
      <c r="V52" s="145">
        <v>0</v>
      </c>
      <c r="W52" s="145">
        <v>0</v>
      </c>
      <c r="X52" s="145">
        <v>0</v>
      </c>
      <c r="Y52" s="145">
        <v>0</v>
      </c>
      <c r="Z52" s="145">
        <v>0</v>
      </c>
      <c r="AA52" s="145">
        <v>0</v>
      </c>
      <c r="AB52" s="145">
        <v>0</v>
      </c>
      <c r="AC52" s="145">
        <v>0</v>
      </c>
      <c r="AD52" s="145">
        <v>0</v>
      </c>
      <c r="AE52" s="145">
        <v>0</v>
      </c>
      <c r="AF52" s="145">
        <v>0</v>
      </c>
      <c r="AG52" s="145">
        <v>0</v>
      </c>
      <c r="AH52" s="145">
        <v>0</v>
      </c>
      <c r="AI52" s="145">
        <v>0</v>
      </c>
      <c r="AJ52" s="145">
        <v>0</v>
      </c>
      <c r="AK52" s="145">
        <v>0</v>
      </c>
      <c r="AL52" s="145">
        <v>0</v>
      </c>
      <c r="AM52" s="145">
        <v>0</v>
      </c>
      <c r="AN52" s="145">
        <v>0</v>
      </c>
      <c r="AO52" s="145">
        <v>0</v>
      </c>
      <c r="AP52" s="145">
        <v>0</v>
      </c>
      <c r="AQ52" s="145">
        <v>1</v>
      </c>
      <c r="AR52" s="145">
        <v>1</v>
      </c>
      <c r="AS52" s="145">
        <v>0</v>
      </c>
      <c r="AT52" s="145">
        <v>0</v>
      </c>
      <c r="AU52" s="145">
        <v>4</v>
      </c>
      <c r="AV52" s="145">
        <v>6</v>
      </c>
      <c r="AW52" s="145">
        <v>0</v>
      </c>
      <c r="AX52" s="145">
        <v>0</v>
      </c>
      <c r="AY52" s="145">
        <v>2</v>
      </c>
      <c r="AZ52" s="145">
        <v>5</v>
      </c>
      <c r="BA52" s="145">
        <v>0</v>
      </c>
      <c r="BB52" s="145">
        <v>0</v>
      </c>
      <c r="BC52" s="145">
        <v>0</v>
      </c>
      <c r="BD52" s="145">
        <v>0</v>
      </c>
      <c r="BE52" s="145">
        <v>0</v>
      </c>
      <c r="BF52" s="145">
        <v>0</v>
      </c>
      <c r="BG52" s="145">
        <v>0</v>
      </c>
      <c r="BH52" s="145">
        <v>0</v>
      </c>
      <c r="BI52" s="145">
        <v>0</v>
      </c>
      <c r="BJ52" s="145">
        <v>0</v>
      </c>
      <c r="BK52" s="145">
        <v>0</v>
      </c>
      <c r="BL52" s="145">
        <v>0</v>
      </c>
      <c r="BM52" s="145">
        <v>0</v>
      </c>
      <c r="BN52" s="145">
        <v>0</v>
      </c>
      <c r="BO52" s="145">
        <v>0</v>
      </c>
      <c r="BP52" s="145">
        <v>0</v>
      </c>
      <c r="BQ52" s="145">
        <v>0</v>
      </c>
      <c r="BR52" s="145">
        <v>0</v>
      </c>
      <c r="BS52" s="145">
        <v>19</v>
      </c>
      <c r="BT52" s="145">
        <v>4</v>
      </c>
      <c r="BU52" s="145">
        <v>9</v>
      </c>
      <c r="BV52" s="145">
        <v>0</v>
      </c>
      <c r="BW52" s="145">
        <v>0</v>
      </c>
      <c r="BX52" s="145">
        <v>13</v>
      </c>
      <c r="BY52" s="145">
        <v>0</v>
      </c>
      <c r="BZ52" s="145">
        <v>0</v>
      </c>
      <c r="CA52" s="145">
        <v>0</v>
      </c>
      <c r="CB52" s="145">
        <v>0</v>
      </c>
      <c r="CC52" s="145">
        <v>3</v>
      </c>
      <c r="CD52" s="145">
        <v>3</v>
      </c>
      <c r="CE52" s="145">
        <v>0</v>
      </c>
      <c r="CF52" s="145">
        <v>0</v>
      </c>
      <c r="CG52" s="145">
        <v>3</v>
      </c>
      <c r="CH52" s="145">
        <v>3</v>
      </c>
      <c r="CI52" s="145">
        <v>0</v>
      </c>
      <c r="CJ52" s="145">
        <v>0</v>
      </c>
      <c r="CK52" s="145">
        <v>6</v>
      </c>
      <c r="CL52" s="145">
        <v>0</v>
      </c>
      <c r="CM52" s="145">
        <v>0</v>
      </c>
      <c r="CN52" s="145">
        <v>0</v>
      </c>
      <c r="CO52" s="145">
        <v>0</v>
      </c>
      <c r="CP52" s="145">
        <v>4</v>
      </c>
      <c r="CQ52" s="145">
        <v>7</v>
      </c>
      <c r="CR52" s="145">
        <v>0</v>
      </c>
      <c r="CS52" s="145">
        <v>0</v>
      </c>
      <c r="CT52" s="145">
        <v>4</v>
      </c>
      <c r="CU52" s="145">
        <v>7</v>
      </c>
      <c r="CV52" s="145">
        <v>0</v>
      </c>
      <c r="CW52" s="145">
        <v>0</v>
      </c>
      <c r="CX52" s="145">
        <v>11</v>
      </c>
      <c r="CY52" s="145">
        <v>0</v>
      </c>
      <c r="CZ52" s="145">
        <v>0</v>
      </c>
      <c r="DA52" s="145">
        <v>0</v>
      </c>
      <c r="DB52" s="145">
        <v>0</v>
      </c>
      <c r="DC52" s="145">
        <v>0</v>
      </c>
      <c r="DD52" s="145">
        <v>0</v>
      </c>
      <c r="DE52" s="145">
        <v>0</v>
      </c>
      <c r="DF52" s="145">
        <v>0</v>
      </c>
      <c r="DG52" s="145">
        <v>0</v>
      </c>
      <c r="DH52" s="145">
        <v>0</v>
      </c>
      <c r="DI52" s="145">
        <v>0</v>
      </c>
      <c r="DJ52" s="145">
        <v>0</v>
      </c>
      <c r="DK52" s="145">
        <v>0</v>
      </c>
      <c r="DL52" s="145">
        <v>0</v>
      </c>
      <c r="DM52" s="145">
        <v>0</v>
      </c>
      <c r="DN52" s="145">
        <v>0</v>
      </c>
      <c r="DO52" s="145">
        <v>0</v>
      </c>
      <c r="DP52" s="145">
        <v>0</v>
      </c>
      <c r="DQ52" s="145">
        <v>0</v>
      </c>
      <c r="DR52" s="145">
        <v>0</v>
      </c>
      <c r="DS52" s="145">
        <v>0</v>
      </c>
      <c r="DT52" s="145">
        <v>0</v>
      </c>
      <c r="DU52" s="145">
        <v>0</v>
      </c>
      <c r="DV52" s="145">
        <v>0</v>
      </c>
      <c r="DW52" s="145">
        <v>0</v>
      </c>
      <c r="DX52" s="145">
        <v>0</v>
      </c>
      <c r="DY52" s="145">
        <v>0</v>
      </c>
      <c r="DZ52" s="145">
        <v>0</v>
      </c>
      <c r="EA52" s="145">
        <v>0</v>
      </c>
      <c r="EB52" s="145">
        <v>0</v>
      </c>
      <c r="EC52" s="145">
        <v>0</v>
      </c>
      <c r="ED52" s="145">
        <v>0</v>
      </c>
      <c r="EE52" s="145">
        <v>0</v>
      </c>
      <c r="EF52" s="145">
        <v>0</v>
      </c>
      <c r="EG52" s="145">
        <v>0</v>
      </c>
      <c r="EH52" s="145">
        <v>0</v>
      </c>
      <c r="EI52" s="145">
        <v>0</v>
      </c>
      <c r="EJ52" s="145">
        <v>0</v>
      </c>
      <c r="EK52" s="145">
        <v>0</v>
      </c>
      <c r="EL52" s="145">
        <v>0</v>
      </c>
      <c r="EM52" s="145">
        <v>13</v>
      </c>
      <c r="EN52" s="145">
        <v>13</v>
      </c>
      <c r="EO52" s="145">
        <v>0</v>
      </c>
      <c r="EP52" s="145">
        <v>11</v>
      </c>
      <c r="EQ52" s="145">
        <v>11</v>
      </c>
      <c r="ER52" s="145">
        <v>0</v>
      </c>
      <c r="ES52" s="145">
        <v>13</v>
      </c>
      <c r="ET52" s="145">
        <v>13</v>
      </c>
      <c r="EU52" s="145">
        <v>0</v>
      </c>
      <c r="EV52" s="145">
        <v>11</v>
      </c>
      <c r="EW52" s="145">
        <v>11</v>
      </c>
      <c r="EX52" s="145">
        <v>0</v>
      </c>
      <c r="EY52" s="145">
        <v>0</v>
      </c>
      <c r="EZ52" s="145">
        <v>0</v>
      </c>
      <c r="FA52" s="145">
        <v>0</v>
      </c>
      <c r="FB52" s="145">
        <v>0</v>
      </c>
      <c r="FC52" s="145">
        <v>0</v>
      </c>
      <c r="FD52" s="145">
        <v>19</v>
      </c>
      <c r="FE52" s="145">
        <v>13</v>
      </c>
      <c r="FF52" s="423">
        <f t="shared" si="0"/>
        <v>0.84615384615384615</v>
      </c>
      <c r="FG52" s="423">
        <f t="shared" si="1"/>
        <v>0.68421052631578949</v>
      </c>
      <c r="FH52" s="424">
        <v>57.89</v>
      </c>
    </row>
    <row r="53" spans="1:164" ht="39" x14ac:dyDescent="0.25">
      <c r="A53" s="47" t="s">
        <v>1004</v>
      </c>
      <c r="B53" s="415" t="s">
        <v>1005</v>
      </c>
      <c r="C53" s="47" t="s">
        <v>22</v>
      </c>
      <c r="D53" s="145">
        <v>0</v>
      </c>
      <c r="E53" s="145">
        <v>389</v>
      </c>
      <c r="F53" s="145">
        <v>389</v>
      </c>
      <c r="G53" s="145">
        <v>163</v>
      </c>
      <c r="H53" s="145">
        <v>226</v>
      </c>
      <c r="I53" s="145">
        <v>22</v>
      </c>
      <c r="J53" s="145">
        <v>0</v>
      </c>
      <c r="K53" s="145">
        <v>0</v>
      </c>
      <c r="L53" s="145">
        <v>0</v>
      </c>
      <c r="M53" s="145">
        <v>24</v>
      </c>
      <c r="N53" s="145">
        <v>1</v>
      </c>
      <c r="O53" s="145">
        <v>0</v>
      </c>
      <c r="P53" s="145">
        <v>0</v>
      </c>
      <c r="Q53" s="145">
        <v>0</v>
      </c>
      <c r="R53" s="145">
        <v>0</v>
      </c>
      <c r="S53" s="145">
        <v>0</v>
      </c>
      <c r="T53" s="145">
        <v>0</v>
      </c>
      <c r="U53" s="145">
        <v>0</v>
      </c>
      <c r="V53" s="145">
        <v>0</v>
      </c>
      <c r="W53" s="145">
        <v>0</v>
      </c>
      <c r="X53" s="145">
        <v>0</v>
      </c>
      <c r="Y53" s="145">
        <v>0</v>
      </c>
      <c r="Z53" s="145">
        <v>0</v>
      </c>
      <c r="AA53" s="145">
        <v>0</v>
      </c>
      <c r="AB53" s="145">
        <v>0</v>
      </c>
      <c r="AC53" s="145">
        <v>0</v>
      </c>
      <c r="AD53" s="145">
        <v>0</v>
      </c>
      <c r="AE53" s="145">
        <v>0</v>
      </c>
      <c r="AF53" s="145">
        <v>0</v>
      </c>
      <c r="AG53" s="145">
        <v>0</v>
      </c>
      <c r="AH53" s="145">
        <v>0</v>
      </c>
      <c r="AI53" s="145">
        <v>0</v>
      </c>
      <c r="AJ53" s="145">
        <v>0</v>
      </c>
      <c r="AK53" s="145">
        <v>47</v>
      </c>
      <c r="AL53" s="145">
        <v>46</v>
      </c>
      <c r="AM53" s="145">
        <v>1</v>
      </c>
      <c r="AN53" s="145">
        <v>0</v>
      </c>
      <c r="AO53" s="145">
        <v>0</v>
      </c>
      <c r="AP53" s="145">
        <v>47</v>
      </c>
      <c r="AQ53" s="145">
        <v>0</v>
      </c>
      <c r="AR53" s="145">
        <v>0</v>
      </c>
      <c r="AS53" s="145">
        <v>0</v>
      </c>
      <c r="AT53" s="145">
        <v>0</v>
      </c>
      <c r="AU53" s="145">
        <v>1</v>
      </c>
      <c r="AV53" s="145">
        <v>0</v>
      </c>
      <c r="AW53" s="145">
        <v>0</v>
      </c>
      <c r="AX53" s="145">
        <v>0</v>
      </c>
      <c r="AY53" s="145">
        <v>22</v>
      </c>
      <c r="AZ53" s="145">
        <v>1</v>
      </c>
      <c r="BA53" s="145">
        <v>0</v>
      </c>
      <c r="BB53" s="145">
        <v>0</v>
      </c>
      <c r="BC53" s="145">
        <v>1</v>
      </c>
      <c r="BD53" s="145">
        <v>0</v>
      </c>
      <c r="BE53" s="145">
        <v>0</v>
      </c>
      <c r="BF53" s="145">
        <v>0</v>
      </c>
      <c r="BG53" s="145">
        <v>0</v>
      </c>
      <c r="BH53" s="145">
        <v>0</v>
      </c>
      <c r="BI53" s="145">
        <v>0</v>
      </c>
      <c r="BJ53" s="145">
        <v>0</v>
      </c>
      <c r="BK53" s="145">
        <v>0</v>
      </c>
      <c r="BL53" s="145">
        <v>0</v>
      </c>
      <c r="BM53" s="145">
        <v>0</v>
      </c>
      <c r="BN53" s="145">
        <v>0</v>
      </c>
      <c r="BO53" s="145">
        <v>0</v>
      </c>
      <c r="BP53" s="145">
        <v>0</v>
      </c>
      <c r="BQ53" s="145">
        <v>0</v>
      </c>
      <c r="BR53" s="145">
        <v>0</v>
      </c>
      <c r="BS53" s="145">
        <v>25</v>
      </c>
      <c r="BT53" s="145">
        <v>24</v>
      </c>
      <c r="BU53" s="145">
        <v>1</v>
      </c>
      <c r="BV53" s="145">
        <v>0</v>
      </c>
      <c r="BW53" s="145">
        <v>0</v>
      </c>
      <c r="BX53" s="145">
        <v>25</v>
      </c>
      <c r="BY53" s="145">
        <v>23</v>
      </c>
      <c r="BZ53" s="145">
        <v>1</v>
      </c>
      <c r="CA53" s="145">
        <v>0</v>
      </c>
      <c r="CB53" s="145">
        <v>0</v>
      </c>
      <c r="CC53" s="145">
        <v>12</v>
      </c>
      <c r="CD53" s="145">
        <v>0</v>
      </c>
      <c r="CE53" s="145">
        <v>0</v>
      </c>
      <c r="CF53" s="145">
        <v>0</v>
      </c>
      <c r="CG53" s="145">
        <v>35</v>
      </c>
      <c r="CH53" s="145">
        <v>1</v>
      </c>
      <c r="CI53" s="145">
        <v>0</v>
      </c>
      <c r="CJ53" s="145">
        <v>0</v>
      </c>
      <c r="CK53" s="145">
        <v>36</v>
      </c>
      <c r="CL53" s="145">
        <v>22</v>
      </c>
      <c r="CM53" s="145">
        <v>0</v>
      </c>
      <c r="CN53" s="145">
        <v>0</v>
      </c>
      <c r="CO53" s="145">
        <v>0</v>
      </c>
      <c r="CP53" s="145">
        <v>12</v>
      </c>
      <c r="CQ53" s="145">
        <v>0</v>
      </c>
      <c r="CR53" s="145">
        <v>0</v>
      </c>
      <c r="CS53" s="145">
        <v>0</v>
      </c>
      <c r="CT53" s="145">
        <v>34</v>
      </c>
      <c r="CU53" s="145">
        <v>0</v>
      </c>
      <c r="CV53" s="145">
        <v>0</v>
      </c>
      <c r="CW53" s="145">
        <v>0</v>
      </c>
      <c r="CX53" s="145">
        <v>34</v>
      </c>
      <c r="CY53" s="145">
        <v>0</v>
      </c>
      <c r="CZ53" s="145">
        <v>0</v>
      </c>
      <c r="DA53" s="145">
        <v>0</v>
      </c>
      <c r="DB53" s="145">
        <v>0</v>
      </c>
      <c r="DC53" s="145">
        <v>0</v>
      </c>
      <c r="DD53" s="145">
        <v>0</v>
      </c>
      <c r="DE53" s="145">
        <v>0</v>
      </c>
      <c r="DF53" s="145">
        <v>0</v>
      </c>
      <c r="DG53" s="145">
        <v>0</v>
      </c>
      <c r="DH53" s="145">
        <v>0</v>
      </c>
      <c r="DI53" s="145">
        <v>0</v>
      </c>
      <c r="DJ53" s="145">
        <v>0</v>
      </c>
      <c r="DK53" s="145">
        <v>0</v>
      </c>
      <c r="DL53" s="145">
        <v>2</v>
      </c>
      <c r="DM53" s="145">
        <v>0</v>
      </c>
      <c r="DN53" s="145">
        <v>0</v>
      </c>
      <c r="DO53" s="145">
        <v>0</v>
      </c>
      <c r="DP53" s="145">
        <v>11</v>
      </c>
      <c r="DQ53" s="145">
        <v>0</v>
      </c>
      <c r="DR53" s="145">
        <v>0</v>
      </c>
      <c r="DS53" s="145">
        <v>0</v>
      </c>
      <c r="DT53" s="145">
        <v>13</v>
      </c>
      <c r="DU53" s="145">
        <v>0</v>
      </c>
      <c r="DV53" s="145">
        <v>0</v>
      </c>
      <c r="DW53" s="145">
        <v>0</v>
      </c>
      <c r="DX53" s="145">
        <v>13</v>
      </c>
      <c r="DY53" s="145">
        <v>0</v>
      </c>
      <c r="DZ53" s="145">
        <v>0</v>
      </c>
      <c r="EA53" s="145">
        <v>0</v>
      </c>
      <c r="EB53" s="145">
        <v>0</v>
      </c>
      <c r="EC53" s="145">
        <v>0</v>
      </c>
      <c r="ED53" s="145">
        <v>0</v>
      </c>
      <c r="EE53" s="145">
        <v>0</v>
      </c>
      <c r="EF53" s="145">
        <v>0</v>
      </c>
      <c r="EG53" s="145">
        <v>0</v>
      </c>
      <c r="EH53" s="145">
        <v>0</v>
      </c>
      <c r="EI53" s="145">
        <v>0</v>
      </c>
      <c r="EJ53" s="145">
        <v>0</v>
      </c>
      <c r="EK53" s="145">
        <v>0</v>
      </c>
      <c r="EL53" s="145">
        <v>47</v>
      </c>
      <c r="EM53" s="145">
        <v>25</v>
      </c>
      <c r="EN53" s="145">
        <v>72</v>
      </c>
      <c r="EO53" s="145">
        <v>45</v>
      </c>
      <c r="EP53" s="145">
        <v>23</v>
      </c>
      <c r="EQ53" s="145">
        <v>68</v>
      </c>
      <c r="ER53" s="145">
        <v>47</v>
      </c>
      <c r="ES53" s="145">
        <v>25</v>
      </c>
      <c r="ET53" s="145">
        <v>72</v>
      </c>
      <c r="EU53" s="145">
        <v>45</v>
      </c>
      <c r="EV53" s="145">
        <v>23</v>
      </c>
      <c r="EW53" s="145">
        <v>68</v>
      </c>
      <c r="EX53" s="145">
        <v>0</v>
      </c>
      <c r="EY53" s="145">
        <v>0</v>
      </c>
      <c r="EZ53" s="145">
        <v>0</v>
      </c>
      <c r="FA53" s="145">
        <v>0</v>
      </c>
      <c r="FB53" s="145">
        <v>0</v>
      </c>
      <c r="FC53" s="145">
        <v>0</v>
      </c>
      <c r="FD53" s="145">
        <v>72</v>
      </c>
      <c r="FE53" s="145">
        <v>72</v>
      </c>
      <c r="FF53" s="423">
        <f t="shared" si="0"/>
        <v>0.94444444444444442</v>
      </c>
      <c r="FG53" s="423">
        <f t="shared" si="1"/>
        <v>1</v>
      </c>
      <c r="FH53" s="424">
        <v>47.22</v>
      </c>
    </row>
    <row r="54" spans="1:164" ht="30" x14ac:dyDescent="0.25">
      <c r="A54" s="47" t="s">
        <v>1008</v>
      </c>
      <c r="B54" s="415" t="s">
        <v>1009</v>
      </c>
      <c r="C54" s="47" t="s">
        <v>77</v>
      </c>
      <c r="D54" s="145">
        <v>0</v>
      </c>
      <c r="E54" s="145">
        <v>104</v>
      </c>
      <c r="F54" s="145">
        <v>104</v>
      </c>
      <c r="G54" s="145">
        <v>48</v>
      </c>
      <c r="H54" s="145">
        <v>56</v>
      </c>
      <c r="I54" s="145">
        <v>0</v>
      </c>
      <c r="J54" s="145">
        <v>0</v>
      </c>
      <c r="K54" s="145">
        <v>0</v>
      </c>
      <c r="L54" s="145">
        <v>0</v>
      </c>
      <c r="M54" s="145">
        <v>0</v>
      </c>
      <c r="N54" s="145">
        <v>0</v>
      </c>
      <c r="O54" s="145">
        <v>0</v>
      </c>
      <c r="P54" s="145">
        <v>0</v>
      </c>
      <c r="Q54" s="145">
        <v>0</v>
      </c>
      <c r="R54" s="145">
        <v>0</v>
      </c>
      <c r="S54" s="145">
        <v>0</v>
      </c>
      <c r="T54" s="145">
        <v>0</v>
      </c>
      <c r="U54" s="145">
        <v>0</v>
      </c>
      <c r="V54" s="145">
        <v>0</v>
      </c>
      <c r="W54" s="145">
        <v>0</v>
      </c>
      <c r="X54" s="145">
        <v>0</v>
      </c>
      <c r="Y54" s="145">
        <v>0</v>
      </c>
      <c r="Z54" s="145">
        <v>0</v>
      </c>
      <c r="AA54" s="145">
        <v>0</v>
      </c>
      <c r="AB54" s="145">
        <v>0</v>
      </c>
      <c r="AC54" s="145">
        <v>0</v>
      </c>
      <c r="AD54" s="145">
        <v>0</v>
      </c>
      <c r="AE54" s="145">
        <v>0</v>
      </c>
      <c r="AF54" s="145">
        <v>0</v>
      </c>
      <c r="AG54" s="145">
        <v>0</v>
      </c>
      <c r="AH54" s="145">
        <v>0</v>
      </c>
      <c r="AI54" s="145">
        <v>0</v>
      </c>
      <c r="AJ54" s="145">
        <v>0</v>
      </c>
      <c r="AK54" s="145">
        <v>0</v>
      </c>
      <c r="AL54" s="145">
        <v>0</v>
      </c>
      <c r="AM54" s="145">
        <v>0</v>
      </c>
      <c r="AN54" s="145">
        <v>0</v>
      </c>
      <c r="AO54" s="145">
        <v>0</v>
      </c>
      <c r="AP54" s="145">
        <v>0</v>
      </c>
      <c r="AQ54" s="145">
        <v>0</v>
      </c>
      <c r="AR54" s="145">
        <v>0</v>
      </c>
      <c r="AS54" s="145">
        <v>0</v>
      </c>
      <c r="AT54" s="145">
        <v>0</v>
      </c>
      <c r="AU54" s="145">
        <v>1</v>
      </c>
      <c r="AV54" s="145">
        <v>16</v>
      </c>
      <c r="AW54" s="145">
        <v>0</v>
      </c>
      <c r="AX54" s="145">
        <v>0</v>
      </c>
      <c r="AY54" s="145">
        <v>0</v>
      </c>
      <c r="AZ54" s="145">
        <v>2</v>
      </c>
      <c r="BA54" s="145">
        <v>0</v>
      </c>
      <c r="BB54" s="145">
        <v>0</v>
      </c>
      <c r="BC54" s="145">
        <v>0</v>
      </c>
      <c r="BD54" s="145">
        <v>0</v>
      </c>
      <c r="BE54" s="145">
        <v>0</v>
      </c>
      <c r="BF54" s="145">
        <v>0</v>
      </c>
      <c r="BG54" s="145">
        <v>0</v>
      </c>
      <c r="BH54" s="145">
        <v>0</v>
      </c>
      <c r="BI54" s="145">
        <v>0</v>
      </c>
      <c r="BJ54" s="145">
        <v>0</v>
      </c>
      <c r="BK54" s="145">
        <v>0</v>
      </c>
      <c r="BL54" s="145">
        <v>0</v>
      </c>
      <c r="BM54" s="145">
        <v>0</v>
      </c>
      <c r="BN54" s="145">
        <v>0</v>
      </c>
      <c r="BO54" s="145">
        <v>0</v>
      </c>
      <c r="BP54" s="145">
        <v>0</v>
      </c>
      <c r="BQ54" s="145">
        <v>0</v>
      </c>
      <c r="BR54" s="145">
        <v>0</v>
      </c>
      <c r="BS54" s="145">
        <v>19</v>
      </c>
      <c r="BT54" s="145">
        <v>1</v>
      </c>
      <c r="BU54" s="145">
        <v>18</v>
      </c>
      <c r="BV54" s="145">
        <v>0</v>
      </c>
      <c r="BW54" s="145">
        <v>0</v>
      </c>
      <c r="BX54" s="145">
        <v>19</v>
      </c>
      <c r="BY54" s="145">
        <v>0</v>
      </c>
      <c r="BZ54" s="145">
        <v>0</v>
      </c>
      <c r="CA54" s="145">
        <v>0</v>
      </c>
      <c r="CB54" s="145">
        <v>0</v>
      </c>
      <c r="CC54" s="145">
        <v>0</v>
      </c>
      <c r="CD54" s="145">
        <v>4</v>
      </c>
      <c r="CE54" s="145">
        <v>0</v>
      </c>
      <c r="CF54" s="145">
        <v>0</v>
      </c>
      <c r="CG54" s="145">
        <v>0</v>
      </c>
      <c r="CH54" s="145">
        <v>4</v>
      </c>
      <c r="CI54" s="145">
        <v>0</v>
      </c>
      <c r="CJ54" s="145">
        <v>0</v>
      </c>
      <c r="CK54" s="145">
        <v>4</v>
      </c>
      <c r="CL54" s="145">
        <v>0</v>
      </c>
      <c r="CM54" s="145">
        <v>0</v>
      </c>
      <c r="CN54" s="145">
        <v>0</v>
      </c>
      <c r="CO54" s="145">
        <v>0</v>
      </c>
      <c r="CP54" s="145">
        <v>1</v>
      </c>
      <c r="CQ54" s="145">
        <v>11</v>
      </c>
      <c r="CR54" s="145">
        <v>0</v>
      </c>
      <c r="CS54" s="145">
        <v>0</v>
      </c>
      <c r="CT54" s="145">
        <v>1</v>
      </c>
      <c r="CU54" s="145">
        <v>11</v>
      </c>
      <c r="CV54" s="145">
        <v>0</v>
      </c>
      <c r="CW54" s="145">
        <v>0</v>
      </c>
      <c r="CX54" s="145">
        <v>12</v>
      </c>
      <c r="CY54" s="145">
        <v>0</v>
      </c>
      <c r="CZ54" s="145">
        <v>0</v>
      </c>
      <c r="DA54" s="145">
        <v>0</v>
      </c>
      <c r="DB54" s="145">
        <v>0</v>
      </c>
      <c r="DC54" s="145">
        <v>0</v>
      </c>
      <c r="DD54" s="145">
        <v>0</v>
      </c>
      <c r="DE54" s="145">
        <v>0</v>
      </c>
      <c r="DF54" s="145">
        <v>0</v>
      </c>
      <c r="DG54" s="145">
        <v>0</v>
      </c>
      <c r="DH54" s="145">
        <v>0</v>
      </c>
      <c r="DI54" s="145">
        <v>0</v>
      </c>
      <c r="DJ54" s="145">
        <v>0</v>
      </c>
      <c r="DK54" s="145">
        <v>0</v>
      </c>
      <c r="DL54" s="145">
        <v>0</v>
      </c>
      <c r="DM54" s="145">
        <v>0</v>
      </c>
      <c r="DN54" s="145">
        <v>0</v>
      </c>
      <c r="DO54" s="145">
        <v>0</v>
      </c>
      <c r="DP54" s="145">
        <v>0</v>
      </c>
      <c r="DQ54" s="145">
        <v>0</v>
      </c>
      <c r="DR54" s="145">
        <v>0</v>
      </c>
      <c r="DS54" s="145">
        <v>0</v>
      </c>
      <c r="DT54" s="145">
        <v>0</v>
      </c>
      <c r="DU54" s="145">
        <v>0</v>
      </c>
      <c r="DV54" s="145">
        <v>0</v>
      </c>
      <c r="DW54" s="145">
        <v>0</v>
      </c>
      <c r="DX54" s="145">
        <v>0</v>
      </c>
      <c r="DY54" s="145">
        <v>0</v>
      </c>
      <c r="DZ54" s="145">
        <v>0</v>
      </c>
      <c r="EA54" s="145">
        <v>0</v>
      </c>
      <c r="EB54" s="145">
        <v>0</v>
      </c>
      <c r="EC54" s="145">
        <v>0</v>
      </c>
      <c r="ED54" s="145">
        <v>0</v>
      </c>
      <c r="EE54" s="145">
        <v>0</v>
      </c>
      <c r="EF54" s="145">
        <v>0</v>
      </c>
      <c r="EG54" s="145">
        <v>0</v>
      </c>
      <c r="EH54" s="145">
        <v>0</v>
      </c>
      <c r="EI54" s="145">
        <v>0</v>
      </c>
      <c r="EJ54" s="145">
        <v>0</v>
      </c>
      <c r="EK54" s="145">
        <v>0</v>
      </c>
      <c r="EL54" s="145">
        <v>0</v>
      </c>
      <c r="EM54" s="145">
        <v>19</v>
      </c>
      <c r="EN54" s="145">
        <v>19</v>
      </c>
      <c r="EO54" s="145">
        <v>0</v>
      </c>
      <c r="EP54" s="145">
        <v>19</v>
      </c>
      <c r="EQ54" s="145">
        <v>19</v>
      </c>
      <c r="ER54" s="145">
        <v>0</v>
      </c>
      <c r="ES54" s="145">
        <v>19</v>
      </c>
      <c r="ET54" s="145">
        <v>19</v>
      </c>
      <c r="EU54" s="145">
        <v>0</v>
      </c>
      <c r="EV54" s="145">
        <v>19</v>
      </c>
      <c r="EW54" s="145">
        <v>19</v>
      </c>
      <c r="EX54" s="145">
        <v>0</v>
      </c>
      <c r="EY54" s="145">
        <v>0</v>
      </c>
      <c r="EZ54" s="145">
        <v>0</v>
      </c>
      <c r="FA54" s="145">
        <v>0</v>
      </c>
      <c r="FB54" s="145">
        <v>0</v>
      </c>
      <c r="FC54" s="145">
        <v>0</v>
      </c>
      <c r="FD54" s="145">
        <v>19</v>
      </c>
      <c r="FE54" s="145">
        <v>19</v>
      </c>
      <c r="FF54" s="423">
        <f t="shared" si="0"/>
        <v>1</v>
      </c>
      <c r="FG54" s="423">
        <f t="shared" si="1"/>
        <v>1</v>
      </c>
      <c r="FH54" s="424">
        <v>63.16</v>
      </c>
    </row>
    <row r="55" spans="1:164" ht="31.5" customHeight="1" x14ac:dyDescent="0.25">
      <c r="A55" s="47" t="s">
        <v>1010</v>
      </c>
      <c r="B55" s="415" t="s">
        <v>1011</v>
      </c>
      <c r="C55" s="47" t="s">
        <v>38</v>
      </c>
      <c r="D55" s="145">
        <v>0</v>
      </c>
      <c r="E55" s="145">
        <v>212</v>
      </c>
      <c r="F55" s="145">
        <v>212</v>
      </c>
      <c r="G55" s="145">
        <v>114</v>
      </c>
      <c r="H55" s="145">
        <v>98</v>
      </c>
      <c r="I55" s="145">
        <v>13</v>
      </c>
      <c r="J55" s="145">
        <v>2</v>
      </c>
      <c r="K55" s="145">
        <v>0</v>
      </c>
      <c r="L55" s="145">
        <v>0</v>
      </c>
      <c r="M55" s="145">
        <v>3</v>
      </c>
      <c r="N55" s="145">
        <v>0</v>
      </c>
      <c r="O55" s="145">
        <v>0</v>
      </c>
      <c r="P55" s="145">
        <v>0</v>
      </c>
      <c r="Q55" s="145">
        <v>1</v>
      </c>
      <c r="R55" s="145">
        <v>0</v>
      </c>
      <c r="S55" s="145">
        <v>0</v>
      </c>
      <c r="T55" s="145">
        <v>0</v>
      </c>
      <c r="U55" s="145">
        <v>0</v>
      </c>
      <c r="V55" s="145">
        <v>0</v>
      </c>
      <c r="W55" s="145">
        <v>0</v>
      </c>
      <c r="X55" s="145">
        <v>0</v>
      </c>
      <c r="Y55" s="145">
        <v>0</v>
      </c>
      <c r="Z55" s="145">
        <v>0</v>
      </c>
      <c r="AA55" s="145">
        <v>0</v>
      </c>
      <c r="AB55" s="145">
        <v>0</v>
      </c>
      <c r="AC55" s="145">
        <v>0</v>
      </c>
      <c r="AD55" s="145">
        <v>0</v>
      </c>
      <c r="AE55" s="145">
        <v>0</v>
      </c>
      <c r="AF55" s="145">
        <v>0</v>
      </c>
      <c r="AG55" s="145">
        <v>0</v>
      </c>
      <c r="AH55" s="145">
        <v>0</v>
      </c>
      <c r="AI55" s="145">
        <v>0</v>
      </c>
      <c r="AJ55" s="145">
        <v>0</v>
      </c>
      <c r="AK55" s="145">
        <v>19</v>
      </c>
      <c r="AL55" s="145">
        <v>16</v>
      </c>
      <c r="AM55" s="145">
        <v>2</v>
      </c>
      <c r="AN55" s="145">
        <v>0</v>
      </c>
      <c r="AO55" s="145">
        <v>0</v>
      </c>
      <c r="AP55" s="145">
        <v>18</v>
      </c>
      <c r="AQ55" s="145">
        <v>19</v>
      </c>
      <c r="AR55" s="145">
        <v>0</v>
      </c>
      <c r="AS55" s="145">
        <v>0</v>
      </c>
      <c r="AT55" s="145">
        <v>0</v>
      </c>
      <c r="AU55" s="145">
        <v>3</v>
      </c>
      <c r="AV55" s="145">
        <v>1</v>
      </c>
      <c r="AW55" s="145">
        <v>0</v>
      </c>
      <c r="AX55" s="145">
        <v>0</v>
      </c>
      <c r="AY55" s="145">
        <v>2</v>
      </c>
      <c r="AZ55" s="145">
        <v>2</v>
      </c>
      <c r="BA55" s="145">
        <v>0</v>
      </c>
      <c r="BB55" s="145">
        <v>0</v>
      </c>
      <c r="BC55" s="145">
        <v>1</v>
      </c>
      <c r="BD55" s="145">
        <v>0</v>
      </c>
      <c r="BE55" s="145">
        <v>0</v>
      </c>
      <c r="BF55" s="145">
        <v>0</v>
      </c>
      <c r="BG55" s="145">
        <v>0</v>
      </c>
      <c r="BH55" s="145">
        <v>0</v>
      </c>
      <c r="BI55" s="145">
        <v>0</v>
      </c>
      <c r="BJ55" s="145">
        <v>0</v>
      </c>
      <c r="BK55" s="145">
        <v>0</v>
      </c>
      <c r="BL55" s="145">
        <v>0</v>
      </c>
      <c r="BM55" s="145">
        <v>0</v>
      </c>
      <c r="BN55" s="145">
        <v>0</v>
      </c>
      <c r="BO55" s="145">
        <v>0</v>
      </c>
      <c r="BP55" s="145">
        <v>0</v>
      </c>
      <c r="BQ55" s="145">
        <v>0</v>
      </c>
      <c r="BR55" s="145">
        <v>0</v>
      </c>
      <c r="BS55" s="145">
        <v>28</v>
      </c>
      <c r="BT55" s="145">
        <v>22</v>
      </c>
      <c r="BU55" s="145">
        <v>0</v>
      </c>
      <c r="BV55" s="145">
        <v>0</v>
      </c>
      <c r="BW55" s="145">
        <v>0</v>
      </c>
      <c r="BX55" s="145">
        <v>22</v>
      </c>
      <c r="BY55" s="145">
        <v>6</v>
      </c>
      <c r="BZ55" s="145">
        <v>1</v>
      </c>
      <c r="CA55" s="145">
        <v>0</v>
      </c>
      <c r="CB55" s="145">
        <v>0</v>
      </c>
      <c r="CC55" s="145">
        <v>9</v>
      </c>
      <c r="CD55" s="145">
        <v>1</v>
      </c>
      <c r="CE55" s="145">
        <v>0</v>
      </c>
      <c r="CF55" s="145">
        <v>0</v>
      </c>
      <c r="CG55" s="145">
        <v>15</v>
      </c>
      <c r="CH55" s="145">
        <v>2</v>
      </c>
      <c r="CI55" s="145">
        <v>0</v>
      </c>
      <c r="CJ55" s="145">
        <v>0</v>
      </c>
      <c r="CK55" s="145">
        <v>17</v>
      </c>
      <c r="CL55" s="145">
        <v>7</v>
      </c>
      <c r="CM55" s="145">
        <v>2</v>
      </c>
      <c r="CN55" s="145">
        <v>0</v>
      </c>
      <c r="CO55" s="145">
        <v>0</v>
      </c>
      <c r="CP55" s="145">
        <v>20</v>
      </c>
      <c r="CQ55" s="145">
        <v>5</v>
      </c>
      <c r="CR55" s="145">
        <v>0</v>
      </c>
      <c r="CS55" s="145">
        <v>0</v>
      </c>
      <c r="CT55" s="145">
        <v>27</v>
      </c>
      <c r="CU55" s="145">
        <v>7</v>
      </c>
      <c r="CV55" s="145">
        <v>0</v>
      </c>
      <c r="CW55" s="145">
        <v>0</v>
      </c>
      <c r="CX55" s="145">
        <v>34</v>
      </c>
      <c r="CY55" s="145">
        <v>0</v>
      </c>
      <c r="CZ55" s="145">
        <v>0</v>
      </c>
      <c r="DA55" s="145">
        <v>0</v>
      </c>
      <c r="DB55" s="145">
        <v>0</v>
      </c>
      <c r="DC55" s="145">
        <v>0</v>
      </c>
      <c r="DD55" s="145">
        <v>0</v>
      </c>
      <c r="DE55" s="145">
        <v>0</v>
      </c>
      <c r="DF55" s="145">
        <v>0</v>
      </c>
      <c r="DG55" s="145">
        <v>0</v>
      </c>
      <c r="DH55" s="145">
        <v>0</v>
      </c>
      <c r="DI55" s="145">
        <v>0</v>
      </c>
      <c r="DJ55" s="145">
        <v>0</v>
      </c>
      <c r="DK55" s="145">
        <v>0</v>
      </c>
      <c r="DL55" s="145">
        <v>0</v>
      </c>
      <c r="DM55" s="145">
        <v>0</v>
      </c>
      <c r="DN55" s="145">
        <v>0</v>
      </c>
      <c r="DO55" s="145">
        <v>0</v>
      </c>
      <c r="DP55" s="145">
        <v>0</v>
      </c>
      <c r="DQ55" s="145">
        <v>0</v>
      </c>
      <c r="DR55" s="145">
        <v>0</v>
      </c>
      <c r="DS55" s="145">
        <v>0</v>
      </c>
      <c r="DT55" s="145">
        <v>0</v>
      </c>
      <c r="DU55" s="145">
        <v>0</v>
      </c>
      <c r="DV55" s="145">
        <v>0</v>
      </c>
      <c r="DW55" s="145">
        <v>0</v>
      </c>
      <c r="DX55" s="145">
        <v>0</v>
      </c>
      <c r="DY55" s="145">
        <v>0</v>
      </c>
      <c r="DZ55" s="145">
        <v>0</v>
      </c>
      <c r="EA55" s="145">
        <v>0</v>
      </c>
      <c r="EB55" s="145">
        <v>0</v>
      </c>
      <c r="EC55" s="145">
        <v>0</v>
      </c>
      <c r="ED55" s="145">
        <v>0</v>
      </c>
      <c r="EE55" s="145">
        <v>0</v>
      </c>
      <c r="EF55" s="145">
        <v>0</v>
      </c>
      <c r="EG55" s="145">
        <v>0</v>
      </c>
      <c r="EH55" s="145">
        <v>0</v>
      </c>
      <c r="EI55" s="145">
        <v>0</v>
      </c>
      <c r="EJ55" s="145">
        <v>0</v>
      </c>
      <c r="EK55" s="145">
        <v>0</v>
      </c>
      <c r="EL55" s="145">
        <v>18</v>
      </c>
      <c r="EM55" s="145">
        <v>22</v>
      </c>
      <c r="EN55" s="145">
        <v>40</v>
      </c>
      <c r="EO55" s="145">
        <v>15</v>
      </c>
      <c r="EP55" s="145">
        <v>22</v>
      </c>
      <c r="EQ55" s="145">
        <v>37</v>
      </c>
      <c r="ER55" s="145">
        <v>18</v>
      </c>
      <c r="ES55" s="145">
        <v>22</v>
      </c>
      <c r="ET55" s="145">
        <v>40</v>
      </c>
      <c r="EU55" s="145">
        <v>15</v>
      </c>
      <c r="EV55" s="145">
        <v>22</v>
      </c>
      <c r="EW55" s="145">
        <v>37</v>
      </c>
      <c r="EX55" s="145">
        <v>0</v>
      </c>
      <c r="EY55" s="145">
        <v>0</v>
      </c>
      <c r="EZ55" s="145">
        <v>0</v>
      </c>
      <c r="FA55" s="145">
        <v>0</v>
      </c>
      <c r="FB55" s="145">
        <v>0</v>
      </c>
      <c r="FC55" s="145">
        <v>0</v>
      </c>
      <c r="FD55" s="145">
        <v>47</v>
      </c>
      <c r="FE55" s="145">
        <v>40</v>
      </c>
      <c r="FF55" s="423">
        <f t="shared" si="0"/>
        <v>0.92500000000000004</v>
      </c>
      <c r="FG55" s="423">
        <f t="shared" si="1"/>
        <v>0.85106382978723405</v>
      </c>
      <c r="FH55" s="424">
        <v>72.34</v>
      </c>
    </row>
    <row r="56" spans="1:164" ht="30" x14ac:dyDescent="0.25">
      <c r="A56" s="47" t="s">
        <v>1012</v>
      </c>
      <c r="B56" s="415" t="s">
        <v>1013</v>
      </c>
      <c r="C56" s="47" t="s">
        <v>38</v>
      </c>
      <c r="D56" s="145">
        <v>0</v>
      </c>
      <c r="E56" s="145">
        <v>24</v>
      </c>
      <c r="F56" s="145">
        <v>24</v>
      </c>
      <c r="G56" s="145">
        <v>0</v>
      </c>
      <c r="H56" s="145">
        <v>24</v>
      </c>
      <c r="I56" s="145">
        <v>0</v>
      </c>
      <c r="J56" s="145">
        <v>0</v>
      </c>
      <c r="K56" s="145">
        <v>0</v>
      </c>
      <c r="L56" s="145">
        <v>0</v>
      </c>
      <c r="M56" s="145">
        <v>0</v>
      </c>
      <c r="N56" s="145">
        <v>0</v>
      </c>
      <c r="O56" s="145">
        <v>0</v>
      </c>
      <c r="P56" s="145">
        <v>0</v>
      </c>
      <c r="Q56" s="145">
        <v>0</v>
      </c>
      <c r="R56" s="145">
        <v>0</v>
      </c>
      <c r="S56" s="145">
        <v>0</v>
      </c>
      <c r="T56" s="145">
        <v>0</v>
      </c>
      <c r="U56" s="145">
        <v>0</v>
      </c>
      <c r="V56" s="145">
        <v>0</v>
      </c>
      <c r="W56" s="145">
        <v>0</v>
      </c>
      <c r="X56" s="145">
        <v>0</v>
      </c>
      <c r="Y56" s="145">
        <v>0</v>
      </c>
      <c r="Z56" s="145">
        <v>0</v>
      </c>
      <c r="AA56" s="145">
        <v>0</v>
      </c>
      <c r="AB56" s="145">
        <v>0</v>
      </c>
      <c r="AC56" s="145">
        <v>0</v>
      </c>
      <c r="AD56" s="145">
        <v>0</v>
      </c>
      <c r="AE56" s="145">
        <v>0</v>
      </c>
      <c r="AF56" s="145">
        <v>0</v>
      </c>
      <c r="AG56" s="145">
        <v>0</v>
      </c>
      <c r="AH56" s="145">
        <v>0</v>
      </c>
      <c r="AI56" s="145">
        <v>0</v>
      </c>
      <c r="AJ56" s="145">
        <v>0</v>
      </c>
      <c r="AK56" s="145">
        <v>0</v>
      </c>
      <c r="AL56" s="145">
        <v>0</v>
      </c>
      <c r="AM56" s="145">
        <v>0</v>
      </c>
      <c r="AN56" s="145">
        <v>0</v>
      </c>
      <c r="AO56" s="145">
        <v>0</v>
      </c>
      <c r="AP56" s="145">
        <v>0</v>
      </c>
      <c r="AQ56" s="145">
        <v>0</v>
      </c>
      <c r="AR56" s="145">
        <v>0</v>
      </c>
      <c r="AS56" s="145">
        <v>0</v>
      </c>
      <c r="AT56" s="145">
        <v>0</v>
      </c>
      <c r="AU56" s="145">
        <v>0</v>
      </c>
      <c r="AV56" s="145">
        <v>0</v>
      </c>
      <c r="AW56" s="145">
        <v>0</v>
      </c>
      <c r="AX56" s="145">
        <v>0</v>
      </c>
      <c r="AY56" s="145">
        <v>1</v>
      </c>
      <c r="AZ56" s="145">
        <v>0</v>
      </c>
      <c r="BA56" s="145">
        <v>0</v>
      </c>
      <c r="BB56" s="145">
        <v>0</v>
      </c>
      <c r="BC56" s="145">
        <v>0</v>
      </c>
      <c r="BD56" s="145">
        <v>0</v>
      </c>
      <c r="BE56" s="145">
        <v>0</v>
      </c>
      <c r="BF56" s="145">
        <v>0</v>
      </c>
      <c r="BG56" s="145">
        <v>2</v>
      </c>
      <c r="BH56" s="145">
        <v>1</v>
      </c>
      <c r="BI56" s="145">
        <v>0</v>
      </c>
      <c r="BJ56" s="145">
        <v>0</v>
      </c>
      <c r="BK56" s="145">
        <v>2</v>
      </c>
      <c r="BL56" s="145">
        <v>1</v>
      </c>
      <c r="BM56" s="145">
        <v>0</v>
      </c>
      <c r="BN56" s="145">
        <v>0</v>
      </c>
      <c r="BO56" s="145">
        <v>0</v>
      </c>
      <c r="BP56" s="145">
        <v>0</v>
      </c>
      <c r="BQ56" s="145">
        <v>0</v>
      </c>
      <c r="BR56" s="145">
        <v>0</v>
      </c>
      <c r="BS56" s="145">
        <v>7</v>
      </c>
      <c r="BT56" s="145">
        <v>4</v>
      </c>
      <c r="BU56" s="145">
        <v>2</v>
      </c>
      <c r="BV56" s="145">
        <v>0</v>
      </c>
      <c r="BW56" s="145">
        <v>0</v>
      </c>
      <c r="BX56" s="145">
        <v>6</v>
      </c>
      <c r="BY56" s="145">
        <v>0</v>
      </c>
      <c r="BZ56" s="145">
        <v>0</v>
      </c>
      <c r="CA56" s="145">
        <v>0</v>
      </c>
      <c r="CB56" s="145">
        <v>0</v>
      </c>
      <c r="CC56" s="145">
        <v>1</v>
      </c>
      <c r="CD56" s="145">
        <v>0</v>
      </c>
      <c r="CE56" s="145">
        <v>0</v>
      </c>
      <c r="CF56" s="145">
        <v>0</v>
      </c>
      <c r="CG56" s="145">
        <v>1</v>
      </c>
      <c r="CH56" s="145">
        <v>0</v>
      </c>
      <c r="CI56" s="145">
        <v>0</v>
      </c>
      <c r="CJ56" s="145">
        <v>0</v>
      </c>
      <c r="CK56" s="145">
        <v>1</v>
      </c>
      <c r="CL56" s="145">
        <v>0</v>
      </c>
      <c r="CM56" s="145">
        <v>0</v>
      </c>
      <c r="CN56" s="145">
        <v>0</v>
      </c>
      <c r="CO56" s="145">
        <v>0</v>
      </c>
      <c r="CP56" s="145">
        <v>4</v>
      </c>
      <c r="CQ56" s="145">
        <v>2</v>
      </c>
      <c r="CR56" s="145">
        <v>0</v>
      </c>
      <c r="CS56" s="145">
        <v>0</v>
      </c>
      <c r="CT56" s="145">
        <v>4</v>
      </c>
      <c r="CU56" s="145">
        <v>2</v>
      </c>
      <c r="CV56" s="145">
        <v>0</v>
      </c>
      <c r="CW56" s="145">
        <v>0</v>
      </c>
      <c r="CX56" s="145">
        <v>6</v>
      </c>
      <c r="CY56" s="145">
        <v>0</v>
      </c>
      <c r="CZ56" s="145">
        <v>0</v>
      </c>
      <c r="DA56" s="145">
        <v>0</v>
      </c>
      <c r="DB56" s="145">
        <v>0</v>
      </c>
      <c r="DC56" s="145">
        <v>4</v>
      </c>
      <c r="DD56" s="145">
        <v>2</v>
      </c>
      <c r="DE56" s="145">
        <v>0</v>
      </c>
      <c r="DF56" s="145">
        <v>0</v>
      </c>
      <c r="DG56" s="145">
        <v>4</v>
      </c>
      <c r="DH56" s="145">
        <v>2</v>
      </c>
      <c r="DI56" s="145">
        <v>0</v>
      </c>
      <c r="DJ56" s="145">
        <v>0</v>
      </c>
      <c r="DK56" s="145">
        <v>6</v>
      </c>
      <c r="DL56" s="145">
        <v>0</v>
      </c>
      <c r="DM56" s="145">
        <v>0</v>
      </c>
      <c r="DN56" s="145">
        <v>0</v>
      </c>
      <c r="DO56" s="145">
        <v>0</v>
      </c>
      <c r="DP56" s="145">
        <v>0</v>
      </c>
      <c r="DQ56" s="145">
        <v>0</v>
      </c>
      <c r="DR56" s="145">
        <v>0</v>
      </c>
      <c r="DS56" s="145">
        <v>0</v>
      </c>
      <c r="DT56" s="145">
        <v>0</v>
      </c>
      <c r="DU56" s="145">
        <v>0</v>
      </c>
      <c r="DV56" s="145">
        <v>0</v>
      </c>
      <c r="DW56" s="145">
        <v>0</v>
      </c>
      <c r="DX56" s="145">
        <v>0</v>
      </c>
      <c r="DY56" s="145">
        <v>0</v>
      </c>
      <c r="DZ56" s="145">
        <v>0</v>
      </c>
      <c r="EA56" s="145">
        <v>0</v>
      </c>
      <c r="EB56" s="145">
        <v>0</v>
      </c>
      <c r="EC56" s="145">
        <v>0</v>
      </c>
      <c r="ED56" s="145">
        <v>0</v>
      </c>
      <c r="EE56" s="145">
        <v>0</v>
      </c>
      <c r="EF56" s="145">
        <v>0</v>
      </c>
      <c r="EG56" s="145">
        <v>0</v>
      </c>
      <c r="EH56" s="145">
        <v>0</v>
      </c>
      <c r="EI56" s="145">
        <v>0</v>
      </c>
      <c r="EJ56" s="145">
        <v>0</v>
      </c>
      <c r="EK56" s="145">
        <v>0</v>
      </c>
      <c r="EL56" s="145">
        <v>0</v>
      </c>
      <c r="EM56" s="145">
        <v>6</v>
      </c>
      <c r="EN56" s="145">
        <v>6</v>
      </c>
      <c r="EO56" s="145">
        <v>0</v>
      </c>
      <c r="EP56" s="145">
        <v>6</v>
      </c>
      <c r="EQ56" s="145">
        <v>6</v>
      </c>
      <c r="ER56" s="145">
        <v>0</v>
      </c>
      <c r="ES56" s="145">
        <v>6</v>
      </c>
      <c r="ET56" s="145">
        <v>6</v>
      </c>
      <c r="EU56" s="145">
        <v>0</v>
      </c>
      <c r="EV56" s="145">
        <v>5</v>
      </c>
      <c r="EW56" s="145">
        <v>5</v>
      </c>
      <c r="EX56" s="145">
        <v>0</v>
      </c>
      <c r="EY56" s="145">
        <v>0</v>
      </c>
      <c r="EZ56" s="145">
        <v>0</v>
      </c>
      <c r="FA56" s="145">
        <v>0</v>
      </c>
      <c r="FB56" s="145">
        <v>0</v>
      </c>
      <c r="FC56" s="145">
        <v>0</v>
      </c>
      <c r="FD56" s="145">
        <v>7</v>
      </c>
      <c r="FE56" s="145">
        <v>6</v>
      </c>
      <c r="FF56" s="423">
        <f t="shared" si="0"/>
        <v>1</v>
      </c>
      <c r="FG56" s="423">
        <f t="shared" si="1"/>
        <v>0.8571428571428571</v>
      </c>
      <c r="FH56" s="424">
        <v>85.71</v>
      </c>
    </row>
    <row r="57" spans="1:164" s="158" customFormat="1" ht="31.5" customHeight="1" x14ac:dyDescent="0.3">
      <c r="A57" s="172"/>
      <c r="B57" s="172" t="s">
        <v>1041</v>
      </c>
      <c r="C57" s="172"/>
      <c r="D57" s="399">
        <v>8</v>
      </c>
      <c r="E57" s="399">
        <v>8501</v>
      </c>
      <c r="F57" s="399">
        <v>8501</v>
      </c>
      <c r="G57" s="399">
        <v>3006</v>
      </c>
      <c r="H57" s="399">
        <v>5495</v>
      </c>
      <c r="I57" s="399">
        <v>61</v>
      </c>
      <c r="J57" s="399">
        <v>11</v>
      </c>
      <c r="K57" s="399">
        <v>0</v>
      </c>
      <c r="L57" s="399">
        <v>0</v>
      </c>
      <c r="M57" s="399">
        <v>105</v>
      </c>
      <c r="N57" s="399">
        <v>27</v>
      </c>
      <c r="O57" s="399">
        <v>0</v>
      </c>
      <c r="P57" s="399">
        <v>0</v>
      </c>
      <c r="Q57" s="399">
        <v>6</v>
      </c>
      <c r="R57" s="399">
        <v>5</v>
      </c>
      <c r="S57" s="399">
        <v>0</v>
      </c>
      <c r="T57" s="399">
        <v>0</v>
      </c>
      <c r="U57" s="399">
        <v>1</v>
      </c>
      <c r="V57" s="399">
        <v>1</v>
      </c>
      <c r="W57" s="399">
        <v>0</v>
      </c>
      <c r="X57" s="399">
        <v>0</v>
      </c>
      <c r="Y57" s="399">
        <v>0</v>
      </c>
      <c r="Z57" s="399">
        <v>2</v>
      </c>
      <c r="AA57" s="399">
        <v>0</v>
      </c>
      <c r="AB57" s="399">
        <v>0</v>
      </c>
      <c r="AC57" s="399">
        <v>0</v>
      </c>
      <c r="AD57" s="399">
        <v>0</v>
      </c>
      <c r="AE57" s="399">
        <v>0</v>
      </c>
      <c r="AF57" s="399">
        <v>0</v>
      </c>
      <c r="AG57" s="399">
        <v>0</v>
      </c>
      <c r="AH57" s="399">
        <v>0</v>
      </c>
      <c r="AI57" s="399">
        <v>0</v>
      </c>
      <c r="AJ57" s="399">
        <v>0</v>
      </c>
      <c r="AK57" s="399">
        <v>219</v>
      </c>
      <c r="AL57" s="399">
        <v>152</v>
      </c>
      <c r="AM57" s="399">
        <v>43</v>
      </c>
      <c r="AN57" s="399">
        <v>0</v>
      </c>
      <c r="AO57" s="399">
        <v>0</v>
      </c>
      <c r="AP57" s="399">
        <v>195</v>
      </c>
      <c r="AQ57" s="399">
        <v>43</v>
      </c>
      <c r="AR57" s="399">
        <v>21</v>
      </c>
      <c r="AS57" s="399">
        <v>0</v>
      </c>
      <c r="AT57" s="399">
        <v>0</v>
      </c>
      <c r="AU57" s="399">
        <v>65</v>
      </c>
      <c r="AV57" s="399">
        <v>80</v>
      </c>
      <c r="AW57" s="399">
        <v>0</v>
      </c>
      <c r="AX57" s="399">
        <v>0</v>
      </c>
      <c r="AY57" s="399">
        <v>51</v>
      </c>
      <c r="AZ57" s="399">
        <v>40</v>
      </c>
      <c r="BA57" s="399">
        <v>0</v>
      </c>
      <c r="BB57" s="399">
        <v>0</v>
      </c>
      <c r="BC57" s="399">
        <v>4</v>
      </c>
      <c r="BD57" s="399">
        <v>13</v>
      </c>
      <c r="BE57" s="399">
        <v>0</v>
      </c>
      <c r="BF57" s="399">
        <v>0</v>
      </c>
      <c r="BG57" s="399">
        <v>3</v>
      </c>
      <c r="BH57" s="399">
        <v>2</v>
      </c>
      <c r="BI57" s="399">
        <v>0</v>
      </c>
      <c r="BJ57" s="399">
        <v>0</v>
      </c>
      <c r="BK57" s="399">
        <v>2</v>
      </c>
      <c r="BL57" s="399">
        <v>1</v>
      </c>
      <c r="BM57" s="399">
        <v>0</v>
      </c>
      <c r="BN57" s="399">
        <v>0</v>
      </c>
      <c r="BO57" s="399">
        <v>2</v>
      </c>
      <c r="BP57" s="399">
        <v>0</v>
      </c>
      <c r="BQ57" s="399">
        <v>0</v>
      </c>
      <c r="BR57" s="399">
        <v>0</v>
      </c>
      <c r="BS57" s="399">
        <v>327</v>
      </c>
      <c r="BT57" s="399">
        <v>151</v>
      </c>
      <c r="BU57" s="399">
        <v>135</v>
      </c>
      <c r="BV57" s="399">
        <v>0</v>
      </c>
      <c r="BW57" s="399">
        <v>0</v>
      </c>
      <c r="BX57" s="399">
        <v>286</v>
      </c>
      <c r="BY57" s="399">
        <v>69</v>
      </c>
      <c r="BZ57" s="399">
        <v>11</v>
      </c>
      <c r="CA57" s="399">
        <v>0</v>
      </c>
      <c r="CB57" s="399">
        <v>0</v>
      </c>
      <c r="CC57" s="399">
        <v>67</v>
      </c>
      <c r="CD57" s="399">
        <v>29</v>
      </c>
      <c r="CE57" s="399">
        <v>0</v>
      </c>
      <c r="CF57" s="399">
        <v>0</v>
      </c>
      <c r="CG57" s="399">
        <v>136</v>
      </c>
      <c r="CH57" s="399">
        <v>40</v>
      </c>
      <c r="CI57" s="399">
        <v>0</v>
      </c>
      <c r="CJ57" s="399">
        <v>0</v>
      </c>
      <c r="CK57" s="399">
        <v>176</v>
      </c>
      <c r="CL57" s="399">
        <v>295</v>
      </c>
      <c r="CM57" s="399">
        <v>51</v>
      </c>
      <c r="CN57" s="399">
        <v>13</v>
      </c>
      <c r="CO57" s="399">
        <v>0</v>
      </c>
      <c r="CP57" s="399">
        <v>0</v>
      </c>
      <c r="CQ57" s="399">
        <v>110</v>
      </c>
      <c r="CR57" s="399">
        <v>121</v>
      </c>
      <c r="CS57" s="399">
        <v>0</v>
      </c>
      <c r="CT57" s="399">
        <v>0</v>
      </c>
      <c r="CU57" s="399">
        <v>161</v>
      </c>
      <c r="CV57" s="399">
        <v>134</v>
      </c>
      <c r="CW57" s="399">
        <v>481</v>
      </c>
      <c r="CX57" s="399">
        <v>0</v>
      </c>
      <c r="CY57" s="399">
        <v>4</v>
      </c>
      <c r="CZ57" s="399">
        <v>4</v>
      </c>
      <c r="DA57" s="399">
        <v>0</v>
      </c>
      <c r="DB57" s="399">
        <v>0</v>
      </c>
      <c r="DC57" s="399">
        <v>4</v>
      </c>
      <c r="DD57" s="399">
        <v>2</v>
      </c>
      <c r="DE57" s="399">
        <v>0</v>
      </c>
      <c r="DF57" s="399">
        <v>0</v>
      </c>
      <c r="DG57" s="399">
        <v>8</v>
      </c>
      <c r="DH57" s="399">
        <v>6</v>
      </c>
      <c r="DI57" s="399">
        <v>0</v>
      </c>
      <c r="DJ57" s="399">
        <v>0</v>
      </c>
      <c r="DK57" s="399">
        <v>14</v>
      </c>
      <c r="DL57" s="399">
        <v>44</v>
      </c>
      <c r="DM57" s="399">
        <v>6</v>
      </c>
      <c r="DN57" s="399">
        <v>0</v>
      </c>
      <c r="DO57" s="399">
        <v>0</v>
      </c>
      <c r="DP57" s="399">
        <v>21</v>
      </c>
      <c r="DQ57" s="399">
        <v>16</v>
      </c>
      <c r="DR57" s="399">
        <v>3</v>
      </c>
      <c r="DS57" s="399">
        <v>0</v>
      </c>
      <c r="DT57" s="399">
        <v>65</v>
      </c>
      <c r="DU57" s="399">
        <v>22</v>
      </c>
      <c r="DV57" s="399">
        <v>3</v>
      </c>
      <c r="DW57" s="399">
        <v>0</v>
      </c>
      <c r="DX57" s="399">
        <v>90</v>
      </c>
      <c r="DY57" s="399">
        <v>9</v>
      </c>
      <c r="DZ57" s="399">
        <v>3</v>
      </c>
      <c r="EA57" s="399">
        <v>0</v>
      </c>
      <c r="EB57" s="399">
        <v>0</v>
      </c>
      <c r="EC57" s="399">
        <v>16</v>
      </c>
      <c r="ED57" s="399">
        <v>1</v>
      </c>
      <c r="EE57" s="399">
        <v>0</v>
      </c>
      <c r="EF57" s="399">
        <v>0</v>
      </c>
      <c r="EG57" s="399">
        <v>25</v>
      </c>
      <c r="EH57" s="399">
        <v>4</v>
      </c>
      <c r="EI57" s="399">
        <v>0</v>
      </c>
      <c r="EJ57" s="399">
        <v>0</v>
      </c>
      <c r="EK57" s="399">
        <v>29</v>
      </c>
      <c r="EL57" s="399">
        <v>195</v>
      </c>
      <c r="EM57" s="399">
        <v>305</v>
      </c>
      <c r="EN57" s="399">
        <v>500</v>
      </c>
      <c r="EO57" s="399">
        <v>184</v>
      </c>
      <c r="EP57" s="399">
        <v>293</v>
      </c>
      <c r="EQ57" s="399">
        <v>477</v>
      </c>
      <c r="ER57" s="399">
        <v>195</v>
      </c>
      <c r="ES57" s="399">
        <v>286</v>
      </c>
      <c r="ET57" s="399">
        <v>481</v>
      </c>
      <c r="EU57" s="399">
        <v>184</v>
      </c>
      <c r="EV57" s="399">
        <v>273</v>
      </c>
      <c r="EW57" s="399">
        <v>457</v>
      </c>
      <c r="EX57" s="399">
        <v>21</v>
      </c>
      <c r="EY57" s="399">
        <v>75</v>
      </c>
      <c r="EZ57" s="399">
        <v>96</v>
      </c>
      <c r="FA57" s="399">
        <v>19</v>
      </c>
      <c r="FB57" s="399">
        <v>58</v>
      </c>
      <c r="FC57" s="399">
        <v>77</v>
      </c>
      <c r="FD57" s="399">
        <v>546</v>
      </c>
      <c r="FE57" s="399">
        <v>481</v>
      </c>
      <c r="FF57" s="397">
        <f t="shared" si="0"/>
        <v>0.95399999999999996</v>
      </c>
      <c r="FG57" s="397">
        <f t="shared" si="1"/>
        <v>0.88095238095238093</v>
      </c>
      <c r="FH57" s="398">
        <v>54.03</v>
      </c>
    </row>
    <row r="58" spans="1:164" ht="26.25" x14ac:dyDescent="0.25">
      <c r="A58" s="47" t="s">
        <v>953</v>
      </c>
      <c r="B58" s="415" t="s">
        <v>954</v>
      </c>
      <c r="C58" s="47" t="s">
        <v>22</v>
      </c>
      <c r="D58" s="145">
        <v>0</v>
      </c>
      <c r="E58" s="145">
        <v>17</v>
      </c>
      <c r="F58" s="145">
        <v>17</v>
      </c>
      <c r="G58" s="145">
        <v>17</v>
      </c>
      <c r="H58" s="145">
        <v>0</v>
      </c>
      <c r="I58" s="145">
        <v>9</v>
      </c>
      <c r="J58" s="145">
        <v>13</v>
      </c>
      <c r="K58" s="145">
        <v>0</v>
      </c>
      <c r="L58" s="145">
        <v>0</v>
      </c>
      <c r="M58" s="145">
        <v>0</v>
      </c>
      <c r="N58" s="145">
        <v>0</v>
      </c>
      <c r="O58" s="145">
        <v>0</v>
      </c>
      <c r="P58" s="145">
        <v>0</v>
      </c>
      <c r="Q58" s="145">
        <v>0</v>
      </c>
      <c r="R58" s="145">
        <v>0</v>
      </c>
      <c r="S58" s="145">
        <v>0</v>
      </c>
      <c r="T58" s="145">
        <v>0</v>
      </c>
      <c r="U58" s="145">
        <v>0</v>
      </c>
      <c r="V58" s="145">
        <v>0</v>
      </c>
      <c r="W58" s="145">
        <v>0</v>
      </c>
      <c r="X58" s="145">
        <v>0</v>
      </c>
      <c r="Y58" s="145">
        <v>0</v>
      </c>
      <c r="Z58" s="145">
        <v>0</v>
      </c>
      <c r="AA58" s="145">
        <v>0</v>
      </c>
      <c r="AB58" s="145">
        <v>0</v>
      </c>
      <c r="AC58" s="145">
        <v>0</v>
      </c>
      <c r="AD58" s="145">
        <v>0</v>
      </c>
      <c r="AE58" s="145">
        <v>0</v>
      </c>
      <c r="AF58" s="145">
        <v>0</v>
      </c>
      <c r="AG58" s="145">
        <v>0</v>
      </c>
      <c r="AH58" s="145">
        <v>0</v>
      </c>
      <c r="AI58" s="145">
        <v>0</v>
      </c>
      <c r="AJ58" s="145">
        <v>0</v>
      </c>
      <c r="AK58" s="145">
        <v>22</v>
      </c>
      <c r="AL58" s="145">
        <v>9</v>
      </c>
      <c r="AM58" s="145">
        <v>13</v>
      </c>
      <c r="AN58" s="145">
        <v>0</v>
      </c>
      <c r="AO58" s="145">
        <v>0</v>
      </c>
      <c r="AP58" s="145">
        <v>22</v>
      </c>
      <c r="AQ58" s="145">
        <v>0</v>
      </c>
      <c r="AR58" s="145">
        <v>0</v>
      </c>
      <c r="AS58" s="145">
        <v>0</v>
      </c>
      <c r="AT58" s="145">
        <v>0</v>
      </c>
      <c r="AU58" s="145">
        <v>0</v>
      </c>
      <c r="AV58" s="145">
        <v>0</v>
      </c>
      <c r="AW58" s="145">
        <v>0</v>
      </c>
      <c r="AX58" s="145">
        <v>0</v>
      </c>
      <c r="AY58" s="145">
        <v>0</v>
      </c>
      <c r="AZ58" s="145">
        <v>0</v>
      </c>
      <c r="BA58" s="145">
        <v>0</v>
      </c>
      <c r="BB58" s="145">
        <v>0</v>
      </c>
      <c r="BC58" s="145">
        <v>0</v>
      </c>
      <c r="BD58" s="145">
        <v>0</v>
      </c>
      <c r="BE58" s="145">
        <v>0</v>
      </c>
      <c r="BF58" s="145">
        <v>0</v>
      </c>
      <c r="BG58" s="145">
        <v>0</v>
      </c>
      <c r="BH58" s="145">
        <v>0</v>
      </c>
      <c r="BI58" s="145">
        <v>0</v>
      </c>
      <c r="BJ58" s="145">
        <v>0</v>
      </c>
      <c r="BK58" s="145">
        <v>0</v>
      </c>
      <c r="BL58" s="145">
        <v>0</v>
      </c>
      <c r="BM58" s="145">
        <v>0</v>
      </c>
      <c r="BN58" s="145">
        <v>0</v>
      </c>
      <c r="BO58" s="145">
        <v>0</v>
      </c>
      <c r="BP58" s="145">
        <v>0</v>
      </c>
      <c r="BQ58" s="145">
        <v>0</v>
      </c>
      <c r="BR58" s="145">
        <v>0</v>
      </c>
      <c r="BS58" s="145">
        <v>0</v>
      </c>
      <c r="BT58" s="145">
        <v>0</v>
      </c>
      <c r="BU58" s="145">
        <v>0</v>
      </c>
      <c r="BV58" s="145">
        <v>0</v>
      </c>
      <c r="BW58" s="145">
        <v>0</v>
      </c>
      <c r="BX58" s="145">
        <v>0</v>
      </c>
      <c r="BY58" s="145">
        <v>1</v>
      </c>
      <c r="BZ58" s="145">
        <v>3</v>
      </c>
      <c r="CA58" s="145">
        <v>0</v>
      </c>
      <c r="CB58" s="145">
        <v>0</v>
      </c>
      <c r="CC58" s="145">
        <v>0</v>
      </c>
      <c r="CD58" s="145">
        <v>0</v>
      </c>
      <c r="CE58" s="145">
        <v>0</v>
      </c>
      <c r="CF58" s="145">
        <v>0</v>
      </c>
      <c r="CG58" s="145">
        <v>1</v>
      </c>
      <c r="CH58" s="145">
        <v>3</v>
      </c>
      <c r="CI58" s="145">
        <v>0</v>
      </c>
      <c r="CJ58" s="145">
        <v>0</v>
      </c>
      <c r="CK58" s="145">
        <v>4</v>
      </c>
      <c r="CL58" s="145">
        <v>7</v>
      </c>
      <c r="CM58" s="145">
        <v>11</v>
      </c>
      <c r="CN58" s="145">
        <v>0</v>
      </c>
      <c r="CO58" s="145">
        <v>0</v>
      </c>
      <c r="CP58" s="145">
        <v>0</v>
      </c>
      <c r="CQ58" s="145">
        <v>0</v>
      </c>
      <c r="CR58" s="145">
        <v>0</v>
      </c>
      <c r="CS58" s="145">
        <v>0</v>
      </c>
      <c r="CT58" s="145">
        <v>7</v>
      </c>
      <c r="CU58" s="145">
        <v>11</v>
      </c>
      <c r="CV58" s="145">
        <v>0</v>
      </c>
      <c r="CW58" s="145">
        <v>0</v>
      </c>
      <c r="CX58" s="145">
        <v>18</v>
      </c>
      <c r="CY58" s="145">
        <v>0</v>
      </c>
      <c r="CZ58" s="145">
        <v>0</v>
      </c>
      <c r="DA58" s="145">
        <v>0</v>
      </c>
      <c r="DB58" s="145">
        <v>0</v>
      </c>
      <c r="DC58" s="145">
        <v>0</v>
      </c>
      <c r="DD58" s="145">
        <v>0</v>
      </c>
      <c r="DE58" s="145">
        <v>0</v>
      </c>
      <c r="DF58" s="145">
        <v>0</v>
      </c>
      <c r="DG58" s="145">
        <v>0</v>
      </c>
      <c r="DH58" s="145">
        <v>0</v>
      </c>
      <c r="DI58" s="145">
        <v>0</v>
      </c>
      <c r="DJ58" s="145">
        <v>0</v>
      </c>
      <c r="DK58" s="145">
        <v>0</v>
      </c>
      <c r="DL58" s="145">
        <v>9</v>
      </c>
      <c r="DM58" s="145">
        <v>13</v>
      </c>
      <c r="DN58" s="145">
        <v>0</v>
      </c>
      <c r="DO58" s="145">
        <v>0</v>
      </c>
      <c r="DP58" s="145">
        <v>0</v>
      </c>
      <c r="DQ58" s="145">
        <v>0</v>
      </c>
      <c r="DR58" s="145">
        <v>0</v>
      </c>
      <c r="DS58" s="145">
        <v>0</v>
      </c>
      <c r="DT58" s="145">
        <v>9</v>
      </c>
      <c r="DU58" s="145">
        <v>13</v>
      </c>
      <c r="DV58" s="145">
        <v>0</v>
      </c>
      <c r="DW58" s="145">
        <v>0</v>
      </c>
      <c r="DX58" s="145">
        <v>22</v>
      </c>
      <c r="DY58" s="145">
        <v>9</v>
      </c>
      <c r="DZ58" s="145">
        <v>13</v>
      </c>
      <c r="EA58" s="145">
        <v>0</v>
      </c>
      <c r="EB58" s="145">
        <v>0</v>
      </c>
      <c r="EC58" s="145">
        <v>0</v>
      </c>
      <c r="ED58" s="145">
        <v>0</v>
      </c>
      <c r="EE58" s="145">
        <v>0</v>
      </c>
      <c r="EF58" s="145">
        <v>0</v>
      </c>
      <c r="EG58" s="145">
        <v>9</v>
      </c>
      <c r="EH58" s="145">
        <v>13</v>
      </c>
      <c r="EI58" s="145">
        <v>0</v>
      </c>
      <c r="EJ58" s="145">
        <v>0</v>
      </c>
      <c r="EK58" s="145">
        <v>22</v>
      </c>
      <c r="EL58" s="145">
        <v>22</v>
      </c>
      <c r="EM58" s="145">
        <v>0</v>
      </c>
      <c r="EN58" s="145">
        <v>22</v>
      </c>
      <c r="EO58" s="145">
        <v>22</v>
      </c>
      <c r="EP58" s="145">
        <v>0</v>
      </c>
      <c r="EQ58" s="145">
        <v>22</v>
      </c>
      <c r="ER58" s="145">
        <v>22</v>
      </c>
      <c r="ES58" s="145">
        <v>0</v>
      </c>
      <c r="ET58" s="145">
        <v>22</v>
      </c>
      <c r="EU58" s="145">
        <v>22</v>
      </c>
      <c r="EV58" s="145">
        <v>0</v>
      </c>
      <c r="EW58" s="145">
        <v>22</v>
      </c>
      <c r="EX58" s="145">
        <v>0</v>
      </c>
      <c r="EY58" s="145">
        <v>0</v>
      </c>
      <c r="EZ58" s="145">
        <v>0</v>
      </c>
      <c r="FA58" s="145">
        <v>0</v>
      </c>
      <c r="FB58" s="145">
        <v>0</v>
      </c>
      <c r="FC58" s="145">
        <v>0</v>
      </c>
      <c r="FD58" s="145">
        <v>22</v>
      </c>
      <c r="FE58" s="145">
        <v>22</v>
      </c>
      <c r="FF58" s="423">
        <f t="shared" si="0"/>
        <v>1</v>
      </c>
      <c r="FG58" s="423">
        <f t="shared" si="1"/>
        <v>1</v>
      </c>
      <c r="FH58" s="424">
        <v>81.819999999999993</v>
      </c>
    </row>
    <row r="59" spans="1:164" ht="30" x14ac:dyDescent="0.25">
      <c r="A59" s="47" t="s">
        <v>955</v>
      </c>
      <c r="B59" s="415" t="s">
        <v>956</v>
      </c>
      <c r="C59" s="47" t="s">
        <v>77</v>
      </c>
      <c r="D59" s="145">
        <v>0</v>
      </c>
      <c r="E59" s="145">
        <v>185</v>
      </c>
      <c r="F59" s="145">
        <v>185</v>
      </c>
      <c r="G59" s="145">
        <v>130</v>
      </c>
      <c r="H59" s="145">
        <v>55</v>
      </c>
      <c r="I59" s="145">
        <v>4</v>
      </c>
      <c r="J59" s="145">
        <v>5</v>
      </c>
      <c r="K59" s="145">
        <v>0</v>
      </c>
      <c r="L59" s="145">
        <v>0</v>
      </c>
      <c r="M59" s="145">
        <v>6</v>
      </c>
      <c r="N59" s="145">
        <v>7</v>
      </c>
      <c r="O59" s="145">
        <v>0</v>
      </c>
      <c r="P59" s="145">
        <v>0</v>
      </c>
      <c r="Q59" s="145">
        <v>1</v>
      </c>
      <c r="R59" s="145">
        <v>1</v>
      </c>
      <c r="S59" s="145">
        <v>0</v>
      </c>
      <c r="T59" s="145">
        <v>0</v>
      </c>
      <c r="U59" s="145">
        <v>0</v>
      </c>
      <c r="V59" s="145">
        <v>0</v>
      </c>
      <c r="W59" s="145">
        <v>0</v>
      </c>
      <c r="X59" s="145">
        <v>0</v>
      </c>
      <c r="Y59" s="145">
        <v>0</v>
      </c>
      <c r="Z59" s="145">
        <v>1</v>
      </c>
      <c r="AA59" s="145">
        <v>0</v>
      </c>
      <c r="AB59" s="145">
        <v>0</v>
      </c>
      <c r="AC59" s="145">
        <v>0</v>
      </c>
      <c r="AD59" s="145">
        <v>1</v>
      </c>
      <c r="AE59" s="145">
        <v>0</v>
      </c>
      <c r="AF59" s="145">
        <v>0</v>
      </c>
      <c r="AG59" s="145">
        <v>0</v>
      </c>
      <c r="AH59" s="145">
        <v>0</v>
      </c>
      <c r="AI59" s="145">
        <v>0</v>
      </c>
      <c r="AJ59" s="145">
        <v>0</v>
      </c>
      <c r="AK59" s="145">
        <v>26</v>
      </c>
      <c r="AL59" s="145">
        <v>9</v>
      </c>
      <c r="AM59" s="145">
        <v>14</v>
      </c>
      <c r="AN59" s="145">
        <v>0</v>
      </c>
      <c r="AO59" s="145">
        <v>0</v>
      </c>
      <c r="AP59" s="145">
        <v>23</v>
      </c>
      <c r="AQ59" s="145">
        <v>3</v>
      </c>
      <c r="AR59" s="145">
        <v>4</v>
      </c>
      <c r="AS59" s="145">
        <v>0</v>
      </c>
      <c r="AT59" s="145">
        <v>0</v>
      </c>
      <c r="AU59" s="145">
        <v>4</v>
      </c>
      <c r="AV59" s="145">
        <v>2</v>
      </c>
      <c r="AW59" s="145">
        <v>0</v>
      </c>
      <c r="AX59" s="145">
        <v>0</v>
      </c>
      <c r="AY59" s="145">
        <v>0</v>
      </c>
      <c r="AZ59" s="145">
        <v>0</v>
      </c>
      <c r="BA59" s="145">
        <v>0</v>
      </c>
      <c r="BB59" s="145">
        <v>0</v>
      </c>
      <c r="BC59" s="145">
        <v>0</v>
      </c>
      <c r="BD59" s="145">
        <v>0</v>
      </c>
      <c r="BE59" s="145">
        <v>0</v>
      </c>
      <c r="BF59" s="145">
        <v>0</v>
      </c>
      <c r="BG59" s="145">
        <v>0</v>
      </c>
      <c r="BH59" s="145">
        <v>0</v>
      </c>
      <c r="BI59" s="145">
        <v>0</v>
      </c>
      <c r="BJ59" s="145">
        <v>0</v>
      </c>
      <c r="BK59" s="145">
        <v>0</v>
      </c>
      <c r="BL59" s="145">
        <v>0</v>
      </c>
      <c r="BM59" s="145">
        <v>0</v>
      </c>
      <c r="BN59" s="145">
        <v>0</v>
      </c>
      <c r="BO59" s="145">
        <v>0</v>
      </c>
      <c r="BP59" s="145">
        <v>0</v>
      </c>
      <c r="BQ59" s="145">
        <v>0</v>
      </c>
      <c r="BR59" s="145">
        <v>0</v>
      </c>
      <c r="BS59" s="145">
        <v>13</v>
      </c>
      <c r="BT59" s="145">
        <v>7</v>
      </c>
      <c r="BU59" s="145">
        <v>6</v>
      </c>
      <c r="BV59" s="145">
        <v>0</v>
      </c>
      <c r="BW59" s="145">
        <v>0</v>
      </c>
      <c r="BX59" s="145">
        <v>13</v>
      </c>
      <c r="BY59" s="145">
        <v>4</v>
      </c>
      <c r="BZ59" s="145">
        <v>5</v>
      </c>
      <c r="CA59" s="145">
        <v>0</v>
      </c>
      <c r="CB59" s="145">
        <v>0</v>
      </c>
      <c r="CC59" s="145">
        <v>4</v>
      </c>
      <c r="CD59" s="145">
        <v>1</v>
      </c>
      <c r="CE59" s="145">
        <v>0</v>
      </c>
      <c r="CF59" s="145">
        <v>0</v>
      </c>
      <c r="CG59" s="145">
        <v>8</v>
      </c>
      <c r="CH59" s="145">
        <v>6</v>
      </c>
      <c r="CI59" s="145">
        <v>0</v>
      </c>
      <c r="CJ59" s="145">
        <v>0</v>
      </c>
      <c r="CK59" s="145">
        <v>14</v>
      </c>
      <c r="CL59" s="145">
        <v>8</v>
      </c>
      <c r="CM59" s="145">
        <v>13</v>
      </c>
      <c r="CN59" s="145">
        <v>0</v>
      </c>
      <c r="CO59" s="145">
        <v>0</v>
      </c>
      <c r="CP59" s="145">
        <v>7</v>
      </c>
      <c r="CQ59" s="145">
        <v>6</v>
      </c>
      <c r="CR59" s="145">
        <v>0</v>
      </c>
      <c r="CS59" s="145">
        <v>0</v>
      </c>
      <c r="CT59" s="145">
        <v>15</v>
      </c>
      <c r="CU59" s="145">
        <v>19</v>
      </c>
      <c r="CV59" s="145">
        <v>0</v>
      </c>
      <c r="CW59" s="145">
        <v>0</v>
      </c>
      <c r="CX59" s="145">
        <v>34</v>
      </c>
      <c r="CY59" s="145">
        <v>0</v>
      </c>
      <c r="CZ59" s="145">
        <v>1</v>
      </c>
      <c r="DA59" s="145">
        <v>0</v>
      </c>
      <c r="DB59" s="145">
        <v>0</v>
      </c>
      <c r="DC59" s="145">
        <v>0</v>
      </c>
      <c r="DD59" s="145">
        <v>0</v>
      </c>
      <c r="DE59" s="145">
        <v>0</v>
      </c>
      <c r="DF59" s="145">
        <v>0</v>
      </c>
      <c r="DG59" s="145">
        <v>0</v>
      </c>
      <c r="DH59" s="145">
        <v>1</v>
      </c>
      <c r="DI59" s="145">
        <v>0</v>
      </c>
      <c r="DJ59" s="145">
        <v>0</v>
      </c>
      <c r="DK59" s="145">
        <v>1</v>
      </c>
      <c r="DL59" s="145">
        <v>3</v>
      </c>
      <c r="DM59" s="145">
        <v>2</v>
      </c>
      <c r="DN59" s="145">
        <v>0</v>
      </c>
      <c r="DO59" s="145">
        <v>0</v>
      </c>
      <c r="DP59" s="145">
        <v>1</v>
      </c>
      <c r="DQ59" s="145">
        <v>1</v>
      </c>
      <c r="DR59" s="145">
        <v>0</v>
      </c>
      <c r="DS59" s="145">
        <v>0</v>
      </c>
      <c r="DT59" s="145">
        <v>4</v>
      </c>
      <c r="DU59" s="145">
        <v>3</v>
      </c>
      <c r="DV59" s="145">
        <v>0</v>
      </c>
      <c r="DW59" s="145">
        <v>0</v>
      </c>
      <c r="DX59" s="145">
        <v>7</v>
      </c>
      <c r="DY59" s="145">
        <v>0</v>
      </c>
      <c r="DZ59" s="145">
        <v>0</v>
      </c>
      <c r="EA59" s="145">
        <v>0</v>
      </c>
      <c r="EB59" s="145">
        <v>0</v>
      </c>
      <c r="EC59" s="145">
        <v>0</v>
      </c>
      <c r="ED59" s="145">
        <v>0</v>
      </c>
      <c r="EE59" s="145">
        <v>0</v>
      </c>
      <c r="EF59" s="145">
        <v>0</v>
      </c>
      <c r="EG59" s="145">
        <v>0</v>
      </c>
      <c r="EH59" s="145">
        <v>0</v>
      </c>
      <c r="EI59" s="145">
        <v>0</v>
      </c>
      <c r="EJ59" s="145">
        <v>0</v>
      </c>
      <c r="EK59" s="145">
        <v>0</v>
      </c>
      <c r="EL59" s="145">
        <v>23</v>
      </c>
      <c r="EM59" s="145">
        <v>13</v>
      </c>
      <c r="EN59" s="145">
        <v>36</v>
      </c>
      <c r="EO59" s="145">
        <v>23</v>
      </c>
      <c r="EP59" s="145">
        <v>13</v>
      </c>
      <c r="EQ59" s="145">
        <v>36</v>
      </c>
      <c r="ER59" s="145">
        <v>23</v>
      </c>
      <c r="ES59" s="145">
        <v>13</v>
      </c>
      <c r="ET59" s="145">
        <v>36</v>
      </c>
      <c r="EU59" s="145">
        <v>23</v>
      </c>
      <c r="EV59" s="145">
        <v>13</v>
      </c>
      <c r="EW59" s="145">
        <v>36</v>
      </c>
      <c r="EX59" s="145">
        <v>0</v>
      </c>
      <c r="EY59" s="145">
        <v>0</v>
      </c>
      <c r="EZ59" s="145">
        <v>0</v>
      </c>
      <c r="FA59" s="145">
        <v>0</v>
      </c>
      <c r="FB59" s="145">
        <v>0</v>
      </c>
      <c r="FC59" s="145">
        <v>0</v>
      </c>
      <c r="FD59" s="145">
        <v>39</v>
      </c>
      <c r="FE59" s="145">
        <v>36</v>
      </c>
      <c r="FF59" s="423">
        <f t="shared" si="0"/>
        <v>1</v>
      </c>
      <c r="FG59" s="423">
        <f t="shared" si="1"/>
        <v>0.92307692307692313</v>
      </c>
      <c r="FH59" s="424">
        <v>87.18</v>
      </c>
    </row>
    <row r="60" spans="1:164" ht="39" x14ac:dyDescent="0.25">
      <c r="A60" s="47" t="s">
        <v>957</v>
      </c>
      <c r="B60" s="415" t="s">
        <v>958</v>
      </c>
      <c r="C60" s="47" t="s">
        <v>22</v>
      </c>
      <c r="D60" s="145">
        <v>0</v>
      </c>
      <c r="E60" s="145">
        <v>20</v>
      </c>
      <c r="F60" s="145">
        <v>20</v>
      </c>
      <c r="G60" s="145">
        <v>20</v>
      </c>
      <c r="H60" s="145">
        <v>0</v>
      </c>
      <c r="I60" s="145">
        <v>17</v>
      </c>
      <c r="J60" s="145">
        <v>3</v>
      </c>
      <c r="K60" s="145">
        <v>0</v>
      </c>
      <c r="L60" s="145">
        <v>0</v>
      </c>
      <c r="M60" s="145">
        <v>0</v>
      </c>
      <c r="N60" s="145">
        <v>0</v>
      </c>
      <c r="O60" s="145">
        <v>0</v>
      </c>
      <c r="P60" s="145">
        <v>0</v>
      </c>
      <c r="Q60" s="145">
        <v>0</v>
      </c>
      <c r="R60" s="145">
        <v>0</v>
      </c>
      <c r="S60" s="145">
        <v>0</v>
      </c>
      <c r="T60" s="145">
        <v>0</v>
      </c>
      <c r="U60" s="145">
        <v>0</v>
      </c>
      <c r="V60" s="145">
        <v>0</v>
      </c>
      <c r="W60" s="145">
        <v>0</v>
      </c>
      <c r="X60" s="145">
        <v>0</v>
      </c>
      <c r="Y60" s="145">
        <v>0</v>
      </c>
      <c r="Z60" s="145">
        <v>0</v>
      </c>
      <c r="AA60" s="145">
        <v>0</v>
      </c>
      <c r="AB60" s="145">
        <v>0</v>
      </c>
      <c r="AC60" s="145">
        <v>0</v>
      </c>
      <c r="AD60" s="145">
        <v>0</v>
      </c>
      <c r="AE60" s="145">
        <v>0</v>
      </c>
      <c r="AF60" s="145">
        <v>0</v>
      </c>
      <c r="AG60" s="145">
        <v>0</v>
      </c>
      <c r="AH60" s="145">
        <v>0</v>
      </c>
      <c r="AI60" s="145">
        <v>0</v>
      </c>
      <c r="AJ60" s="145">
        <v>0</v>
      </c>
      <c r="AK60" s="145">
        <v>20</v>
      </c>
      <c r="AL60" s="145">
        <v>17</v>
      </c>
      <c r="AM60" s="145">
        <v>3</v>
      </c>
      <c r="AN60" s="145">
        <v>0</v>
      </c>
      <c r="AO60" s="145">
        <v>0</v>
      </c>
      <c r="AP60" s="145">
        <v>20</v>
      </c>
      <c r="AQ60" s="145">
        <v>0</v>
      </c>
      <c r="AR60" s="145">
        <v>0</v>
      </c>
      <c r="AS60" s="145">
        <v>0</v>
      </c>
      <c r="AT60" s="145">
        <v>0</v>
      </c>
      <c r="AU60" s="145">
        <v>0</v>
      </c>
      <c r="AV60" s="145">
        <v>0</v>
      </c>
      <c r="AW60" s="145">
        <v>0</v>
      </c>
      <c r="AX60" s="145">
        <v>0</v>
      </c>
      <c r="AY60" s="145">
        <v>0</v>
      </c>
      <c r="AZ60" s="145">
        <v>0</v>
      </c>
      <c r="BA60" s="145">
        <v>0</v>
      </c>
      <c r="BB60" s="145">
        <v>0</v>
      </c>
      <c r="BC60" s="145">
        <v>0</v>
      </c>
      <c r="BD60" s="145">
        <v>0</v>
      </c>
      <c r="BE60" s="145">
        <v>0</v>
      </c>
      <c r="BF60" s="145">
        <v>0</v>
      </c>
      <c r="BG60" s="145">
        <v>0</v>
      </c>
      <c r="BH60" s="145">
        <v>0</v>
      </c>
      <c r="BI60" s="145">
        <v>0</v>
      </c>
      <c r="BJ60" s="145">
        <v>0</v>
      </c>
      <c r="BK60" s="145">
        <v>0</v>
      </c>
      <c r="BL60" s="145">
        <v>0</v>
      </c>
      <c r="BM60" s="145">
        <v>0</v>
      </c>
      <c r="BN60" s="145">
        <v>0</v>
      </c>
      <c r="BO60" s="145">
        <v>0</v>
      </c>
      <c r="BP60" s="145">
        <v>0</v>
      </c>
      <c r="BQ60" s="145">
        <v>0</v>
      </c>
      <c r="BR60" s="145">
        <v>0</v>
      </c>
      <c r="BS60" s="145">
        <v>0</v>
      </c>
      <c r="BT60" s="145">
        <v>0</v>
      </c>
      <c r="BU60" s="145">
        <v>0</v>
      </c>
      <c r="BV60" s="145">
        <v>0</v>
      </c>
      <c r="BW60" s="145">
        <v>0</v>
      </c>
      <c r="BX60" s="145">
        <v>0</v>
      </c>
      <c r="BY60" s="145">
        <v>7</v>
      </c>
      <c r="BZ60" s="145">
        <v>1</v>
      </c>
      <c r="CA60" s="145">
        <v>0</v>
      </c>
      <c r="CB60" s="145">
        <v>0</v>
      </c>
      <c r="CC60" s="145">
        <v>0</v>
      </c>
      <c r="CD60" s="145">
        <v>0</v>
      </c>
      <c r="CE60" s="145">
        <v>0</v>
      </c>
      <c r="CF60" s="145">
        <v>0</v>
      </c>
      <c r="CG60" s="145">
        <v>7</v>
      </c>
      <c r="CH60" s="145">
        <v>1</v>
      </c>
      <c r="CI60" s="145">
        <v>0</v>
      </c>
      <c r="CJ60" s="145">
        <v>0</v>
      </c>
      <c r="CK60" s="145">
        <v>8</v>
      </c>
      <c r="CL60" s="145">
        <v>15</v>
      </c>
      <c r="CM60" s="145">
        <v>3</v>
      </c>
      <c r="CN60" s="145">
        <v>0</v>
      </c>
      <c r="CO60" s="145">
        <v>0</v>
      </c>
      <c r="CP60" s="145">
        <v>0</v>
      </c>
      <c r="CQ60" s="145">
        <v>0</v>
      </c>
      <c r="CR60" s="145">
        <v>0</v>
      </c>
      <c r="CS60" s="145">
        <v>0</v>
      </c>
      <c r="CT60" s="145">
        <v>15</v>
      </c>
      <c r="CU60" s="145">
        <v>3</v>
      </c>
      <c r="CV60" s="145">
        <v>0</v>
      </c>
      <c r="CW60" s="145">
        <v>0</v>
      </c>
      <c r="CX60" s="145">
        <v>18</v>
      </c>
      <c r="CY60" s="145">
        <v>0</v>
      </c>
      <c r="CZ60" s="145">
        <v>0</v>
      </c>
      <c r="DA60" s="145">
        <v>0</v>
      </c>
      <c r="DB60" s="145">
        <v>0</v>
      </c>
      <c r="DC60" s="145">
        <v>0</v>
      </c>
      <c r="DD60" s="145">
        <v>0</v>
      </c>
      <c r="DE60" s="145">
        <v>0</v>
      </c>
      <c r="DF60" s="145">
        <v>0</v>
      </c>
      <c r="DG60" s="145">
        <v>0</v>
      </c>
      <c r="DH60" s="145">
        <v>0</v>
      </c>
      <c r="DI60" s="145">
        <v>0</v>
      </c>
      <c r="DJ60" s="145">
        <v>0</v>
      </c>
      <c r="DK60" s="145">
        <v>0</v>
      </c>
      <c r="DL60" s="145">
        <v>17</v>
      </c>
      <c r="DM60" s="145">
        <v>3</v>
      </c>
      <c r="DN60" s="145">
        <v>0</v>
      </c>
      <c r="DO60" s="145">
        <v>0</v>
      </c>
      <c r="DP60" s="145">
        <v>0</v>
      </c>
      <c r="DQ60" s="145">
        <v>0</v>
      </c>
      <c r="DR60" s="145">
        <v>0</v>
      </c>
      <c r="DS60" s="145">
        <v>0</v>
      </c>
      <c r="DT60" s="145">
        <v>17</v>
      </c>
      <c r="DU60" s="145">
        <v>3</v>
      </c>
      <c r="DV60" s="145">
        <v>0</v>
      </c>
      <c r="DW60" s="145">
        <v>0</v>
      </c>
      <c r="DX60" s="145">
        <v>20</v>
      </c>
      <c r="DY60" s="145">
        <v>0</v>
      </c>
      <c r="DZ60" s="145">
        <v>0</v>
      </c>
      <c r="EA60" s="145">
        <v>0</v>
      </c>
      <c r="EB60" s="145">
        <v>0</v>
      </c>
      <c r="EC60" s="145">
        <v>0</v>
      </c>
      <c r="ED60" s="145">
        <v>0</v>
      </c>
      <c r="EE60" s="145">
        <v>0</v>
      </c>
      <c r="EF60" s="145">
        <v>0</v>
      </c>
      <c r="EG60" s="145">
        <v>0</v>
      </c>
      <c r="EH60" s="145">
        <v>0</v>
      </c>
      <c r="EI60" s="145">
        <v>0</v>
      </c>
      <c r="EJ60" s="145">
        <v>0</v>
      </c>
      <c r="EK60" s="145">
        <v>0</v>
      </c>
      <c r="EL60" s="145">
        <v>20</v>
      </c>
      <c r="EM60" s="145">
        <v>0</v>
      </c>
      <c r="EN60" s="145">
        <v>20</v>
      </c>
      <c r="EO60" s="145">
        <v>20</v>
      </c>
      <c r="EP60" s="145">
        <v>0</v>
      </c>
      <c r="EQ60" s="145">
        <v>20</v>
      </c>
      <c r="ER60" s="145">
        <v>20</v>
      </c>
      <c r="ES60" s="145">
        <v>0</v>
      </c>
      <c r="ET60" s="145">
        <v>20</v>
      </c>
      <c r="EU60" s="145">
        <v>20</v>
      </c>
      <c r="EV60" s="145">
        <v>0</v>
      </c>
      <c r="EW60" s="145">
        <v>20</v>
      </c>
      <c r="EX60" s="145">
        <v>0</v>
      </c>
      <c r="EY60" s="145">
        <v>0</v>
      </c>
      <c r="EZ60" s="145">
        <v>0</v>
      </c>
      <c r="FA60" s="145">
        <v>0</v>
      </c>
      <c r="FB60" s="145">
        <v>0</v>
      </c>
      <c r="FC60" s="145">
        <v>0</v>
      </c>
      <c r="FD60" s="145">
        <v>20</v>
      </c>
      <c r="FE60" s="145">
        <v>20</v>
      </c>
      <c r="FF60" s="423">
        <f t="shared" si="0"/>
        <v>1</v>
      </c>
      <c r="FG60" s="423">
        <f t="shared" si="1"/>
        <v>1</v>
      </c>
      <c r="FH60" s="424">
        <v>90</v>
      </c>
    </row>
    <row r="61" spans="1:164" ht="30" customHeight="1" x14ac:dyDescent="0.25">
      <c r="A61" s="47" t="s">
        <v>959</v>
      </c>
      <c r="B61" s="415" t="s">
        <v>960</v>
      </c>
      <c r="C61" s="47" t="s">
        <v>38</v>
      </c>
      <c r="D61" s="145">
        <v>1</v>
      </c>
      <c r="E61" s="145">
        <v>339</v>
      </c>
      <c r="F61" s="145">
        <v>339</v>
      </c>
      <c r="G61" s="145">
        <v>166</v>
      </c>
      <c r="H61" s="145">
        <v>173</v>
      </c>
      <c r="I61" s="145">
        <v>0</v>
      </c>
      <c r="J61" s="145">
        <v>0</v>
      </c>
      <c r="K61" s="145">
        <v>0</v>
      </c>
      <c r="L61" s="145">
        <v>0</v>
      </c>
      <c r="M61" s="145">
        <v>18</v>
      </c>
      <c r="N61" s="145">
        <v>8</v>
      </c>
      <c r="O61" s="145">
        <v>0</v>
      </c>
      <c r="P61" s="145">
        <v>0</v>
      </c>
      <c r="Q61" s="145">
        <v>1</v>
      </c>
      <c r="R61" s="145">
        <v>0</v>
      </c>
      <c r="S61" s="145">
        <v>0</v>
      </c>
      <c r="T61" s="145">
        <v>0</v>
      </c>
      <c r="U61" s="145">
        <v>0</v>
      </c>
      <c r="V61" s="145">
        <v>0</v>
      </c>
      <c r="W61" s="145">
        <v>0</v>
      </c>
      <c r="X61" s="145">
        <v>0</v>
      </c>
      <c r="Y61" s="145">
        <v>0</v>
      </c>
      <c r="Z61" s="145">
        <v>0</v>
      </c>
      <c r="AA61" s="145">
        <v>0</v>
      </c>
      <c r="AB61" s="145">
        <v>0</v>
      </c>
      <c r="AC61" s="145">
        <v>0</v>
      </c>
      <c r="AD61" s="145">
        <v>0</v>
      </c>
      <c r="AE61" s="145">
        <v>0</v>
      </c>
      <c r="AF61" s="145">
        <v>0</v>
      </c>
      <c r="AG61" s="145">
        <v>0</v>
      </c>
      <c r="AH61" s="145">
        <v>0</v>
      </c>
      <c r="AI61" s="145">
        <v>0</v>
      </c>
      <c r="AJ61" s="145">
        <v>0</v>
      </c>
      <c r="AK61" s="145">
        <v>27</v>
      </c>
      <c r="AL61" s="145">
        <v>16</v>
      </c>
      <c r="AM61" s="145">
        <v>8</v>
      </c>
      <c r="AN61" s="145">
        <v>0</v>
      </c>
      <c r="AO61" s="145">
        <v>0</v>
      </c>
      <c r="AP61" s="145">
        <v>24</v>
      </c>
      <c r="AQ61" s="145">
        <v>0</v>
      </c>
      <c r="AR61" s="145">
        <v>0</v>
      </c>
      <c r="AS61" s="145">
        <v>0</v>
      </c>
      <c r="AT61" s="145">
        <v>0</v>
      </c>
      <c r="AU61" s="145">
        <v>0</v>
      </c>
      <c r="AV61" s="145">
        <v>0</v>
      </c>
      <c r="AW61" s="145">
        <v>0</v>
      </c>
      <c r="AX61" s="145">
        <v>0</v>
      </c>
      <c r="AY61" s="145">
        <v>12</v>
      </c>
      <c r="AZ61" s="145">
        <v>8</v>
      </c>
      <c r="BA61" s="145">
        <v>0</v>
      </c>
      <c r="BB61" s="145">
        <v>0</v>
      </c>
      <c r="BC61" s="145">
        <v>1</v>
      </c>
      <c r="BD61" s="145">
        <v>0</v>
      </c>
      <c r="BE61" s="145">
        <v>0</v>
      </c>
      <c r="BF61" s="145">
        <v>0</v>
      </c>
      <c r="BG61" s="145">
        <v>0</v>
      </c>
      <c r="BH61" s="145">
        <v>0</v>
      </c>
      <c r="BI61" s="145">
        <v>0</v>
      </c>
      <c r="BJ61" s="145">
        <v>0</v>
      </c>
      <c r="BK61" s="145">
        <v>0</v>
      </c>
      <c r="BL61" s="145">
        <v>0</v>
      </c>
      <c r="BM61" s="145">
        <v>0</v>
      </c>
      <c r="BN61" s="145">
        <v>0</v>
      </c>
      <c r="BO61" s="145">
        <v>0</v>
      </c>
      <c r="BP61" s="145">
        <v>0</v>
      </c>
      <c r="BQ61" s="145">
        <v>0</v>
      </c>
      <c r="BR61" s="145">
        <v>0</v>
      </c>
      <c r="BS61" s="145">
        <v>21</v>
      </c>
      <c r="BT61" s="145">
        <v>12</v>
      </c>
      <c r="BU61" s="145">
        <v>8</v>
      </c>
      <c r="BV61" s="145">
        <v>0</v>
      </c>
      <c r="BW61" s="145">
        <v>0</v>
      </c>
      <c r="BX61" s="145">
        <v>20</v>
      </c>
      <c r="BY61" s="145">
        <v>12</v>
      </c>
      <c r="BZ61" s="145">
        <v>3</v>
      </c>
      <c r="CA61" s="145">
        <v>0</v>
      </c>
      <c r="CB61" s="145">
        <v>0</v>
      </c>
      <c r="CC61" s="145">
        <v>6</v>
      </c>
      <c r="CD61" s="145">
        <v>3</v>
      </c>
      <c r="CE61" s="145">
        <v>0</v>
      </c>
      <c r="CF61" s="145">
        <v>0</v>
      </c>
      <c r="CG61" s="145">
        <v>18</v>
      </c>
      <c r="CH61" s="145">
        <v>6</v>
      </c>
      <c r="CI61" s="145">
        <v>0</v>
      </c>
      <c r="CJ61" s="145">
        <v>0</v>
      </c>
      <c r="CK61" s="145">
        <v>24</v>
      </c>
      <c r="CL61" s="145">
        <v>16</v>
      </c>
      <c r="CM61" s="145">
        <v>8</v>
      </c>
      <c r="CN61" s="145">
        <v>0</v>
      </c>
      <c r="CO61" s="145">
        <v>0</v>
      </c>
      <c r="CP61" s="145">
        <v>13</v>
      </c>
      <c r="CQ61" s="145">
        <v>8</v>
      </c>
      <c r="CR61" s="145">
        <v>0</v>
      </c>
      <c r="CS61" s="145">
        <v>0</v>
      </c>
      <c r="CT61" s="145">
        <v>29</v>
      </c>
      <c r="CU61" s="145">
        <v>16</v>
      </c>
      <c r="CV61" s="145">
        <v>0</v>
      </c>
      <c r="CW61" s="145">
        <v>0</v>
      </c>
      <c r="CX61" s="145">
        <v>45</v>
      </c>
      <c r="CY61" s="145">
        <v>1</v>
      </c>
      <c r="CZ61" s="145">
        <v>1</v>
      </c>
      <c r="DA61" s="145">
        <v>0</v>
      </c>
      <c r="DB61" s="145">
        <v>0</v>
      </c>
      <c r="DC61" s="145">
        <v>1</v>
      </c>
      <c r="DD61" s="145">
        <v>1</v>
      </c>
      <c r="DE61" s="145">
        <v>0</v>
      </c>
      <c r="DF61" s="145">
        <v>0</v>
      </c>
      <c r="DG61" s="145">
        <v>2</v>
      </c>
      <c r="DH61" s="145">
        <v>2</v>
      </c>
      <c r="DI61" s="145">
        <v>0</v>
      </c>
      <c r="DJ61" s="145">
        <v>0</v>
      </c>
      <c r="DK61" s="145">
        <v>4</v>
      </c>
      <c r="DL61" s="145">
        <v>3</v>
      </c>
      <c r="DM61" s="145">
        <v>1</v>
      </c>
      <c r="DN61" s="145">
        <v>0</v>
      </c>
      <c r="DO61" s="145">
        <v>0</v>
      </c>
      <c r="DP61" s="145">
        <v>2</v>
      </c>
      <c r="DQ61" s="145">
        <v>0</v>
      </c>
      <c r="DR61" s="145">
        <v>0</v>
      </c>
      <c r="DS61" s="145">
        <v>0</v>
      </c>
      <c r="DT61" s="145">
        <v>5</v>
      </c>
      <c r="DU61" s="145">
        <v>1</v>
      </c>
      <c r="DV61" s="145">
        <v>0</v>
      </c>
      <c r="DW61" s="145">
        <v>0</v>
      </c>
      <c r="DX61" s="145">
        <v>6</v>
      </c>
      <c r="DY61" s="145">
        <v>4</v>
      </c>
      <c r="DZ61" s="145">
        <v>2</v>
      </c>
      <c r="EA61" s="145">
        <v>0</v>
      </c>
      <c r="EB61" s="145">
        <v>0</v>
      </c>
      <c r="EC61" s="145">
        <v>2</v>
      </c>
      <c r="ED61" s="145">
        <v>1</v>
      </c>
      <c r="EE61" s="145">
        <v>0</v>
      </c>
      <c r="EF61" s="145">
        <v>0</v>
      </c>
      <c r="EG61" s="145">
        <v>6</v>
      </c>
      <c r="EH61" s="145">
        <v>3</v>
      </c>
      <c r="EI61" s="145">
        <v>0</v>
      </c>
      <c r="EJ61" s="145">
        <v>0</v>
      </c>
      <c r="EK61" s="145">
        <v>9</v>
      </c>
      <c r="EL61" s="145">
        <v>24</v>
      </c>
      <c r="EM61" s="145">
        <v>20</v>
      </c>
      <c r="EN61" s="145">
        <v>44</v>
      </c>
      <c r="EO61" s="145">
        <v>19</v>
      </c>
      <c r="EP61" s="145">
        <v>18</v>
      </c>
      <c r="EQ61" s="145">
        <v>37</v>
      </c>
      <c r="ER61" s="145">
        <v>24</v>
      </c>
      <c r="ES61" s="145">
        <v>20</v>
      </c>
      <c r="ET61" s="145">
        <v>44</v>
      </c>
      <c r="EU61" s="145">
        <v>19</v>
      </c>
      <c r="EV61" s="145">
        <v>18</v>
      </c>
      <c r="EW61" s="145">
        <v>37</v>
      </c>
      <c r="EX61" s="145">
        <v>94</v>
      </c>
      <c r="EY61" s="145">
        <v>79</v>
      </c>
      <c r="EZ61" s="145">
        <v>173</v>
      </c>
      <c r="FA61" s="145">
        <v>89</v>
      </c>
      <c r="FB61" s="145">
        <v>77</v>
      </c>
      <c r="FC61" s="145">
        <v>166</v>
      </c>
      <c r="FD61" s="145">
        <v>48</v>
      </c>
      <c r="FE61" s="145">
        <v>44</v>
      </c>
      <c r="FF61" s="423">
        <f t="shared" si="0"/>
        <v>0.84090909090909094</v>
      </c>
      <c r="FG61" s="423">
        <f t="shared" si="1"/>
        <v>0.91666666666666663</v>
      </c>
      <c r="FH61" s="424">
        <v>93.75</v>
      </c>
    </row>
    <row r="62" spans="1:164" ht="30" x14ac:dyDescent="0.25">
      <c r="A62" s="47" t="s">
        <v>961</v>
      </c>
      <c r="B62" s="415" t="s">
        <v>962</v>
      </c>
      <c r="C62" s="47" t="s">
        <v>38</v>
      </c>
      <c r="D62" s="145">
        <v>1</v>
      </c>
      <c r="E62" s="145">
        <v>31</v>
      </c>
      <c r="F62" s="145">
        <v>31</v>
      </c>
      <c r="G62" s="145">
        <v>16</v>
      </c>
      <c r="H62" s="145">
        <v>15</v>
      </c>
      <c r="I62" s="145">
        <v>1</v>
      </c>
      <c r="J62" s="145">
        <v>1</v>
      </c>
      <c r="K62" s="145">
        <v>0</v>
      </c>
      <c r="L62" s="145">
        <v>0</v>
      </c>
      <c r="M62" s="145">
        <v>5</v>
      </c>
      <c r="N62" s="145">
        <v>2</v>
      </c>
      <c r="O62" s="145">
        <v>0</v>
      </c>
      <c r="P62" s="145">
        <v>0</v>
      </c>
      <c r="Q62" s="145">
        <v>0</v>
      </c>
      <c r="R62" s="145">
        <v>1</v>
      </c>
      <c r="S62" s="145">
        <v>0</v>
      </c>
      <c r="T62" s="145">
        <v>0</v>
      </c>
      <c r="U62" s="145">
        <v>0</v>
      </c>
      <c r="V62" s="145">
        <v>0</v>
      </c>
      <c r="W62" s="145">
        <v>0</v>
      </c>
      <c r="X62" s="145">
        <v>0</v>
      </c>
      <c r="Y62" s="145">
        <v>0</v>
      </c>
      <c r="Z62" s="145">
        <v>0</v>
      </c>
      <c r="AA62" s="145">
        <v>0</v>
      </c>
      <c r="AB62" s="145">
        <v>0</v>
      </c>
      <c r="AC62" s="145">
        <v>0</v>
      </c>
      <c r="AD62" s="145">
        <v>0</v>
      </c>
      <c r="AE62" s="145">
        <v>0</v>
      </c>
      <c r="AF62" s="145">
        <v>0</v>
      </c>
      <c r="AG62" s="145">
        <v>0</v>
      </c>
      <c r="AH62" s="145">
        <v>0</v>
      </c>
      <c r="AI62" s="145">
        <v>0</v>
      </c>
      <c r="AJ62" s="145">
        <v>0</v>
      </c>
      <c r="AK62" s="145">
        <v>10</v>
      </c>
      <c r="AL62" s="145">
        <v>6</v>
      </c>
      <c r="AM62" s="145">
        <v>4</v>
      </c>
      <c r="AN62" s="145">
        <v>0</v>
      </c>
      <c r="AO62" s="145">
        <v>0</v>
      </c>
      <c r="AP62" s="145">
        <v>10</v>
      </c>
      <c r="AQ62" s="145">
        <v>0</v>
      </c>
      <c r="AR62" s="145">
        <v>0</v>
      </c>
      <c r="AS62" s="145">
        <v>0</v>
      </c>
      <c r="AT62" s="145">
        <v>0</v>
      </c>
      <c r="AU62" s="145">
        <v>0</v>
      </c>
      <c r="AV62" s="145">
        <v>0</v>
      </c>
      <c r="AW62" s="145">
        <v>0</v>
      </c>
      <c r="AX62" s="145">
        <v>0</v>
      </c>
      <c r="AY62" s="145">
        <v>0</v>
      </c>
      <c r="AZ62" s="145">
        <v>0</v>
      </c>
      <c r="BA62" s="145">
        <v>0</v>
      </c>
      <c r="BB62" s="145">
        <v>0</v>
      </c>
      <c r="BC62" s="145">
        <v>0</v>
      </c>
      <c r="BD62" s="145">
        <v>0</v>
      </c>
      <c r="BE62" s="145">
        <v>0</v>
      </c>
      <c r="BF62" s="145">
        <v>0</v>
      </c>
      <c r="BG62" s="145">
        <v>0</v>
      </c>
      <c r="BH62" s="145">
        <v>0</v>
      </c>
      <c r="BI62" s="145">
        <v>0</v>
      </c>
      <c r="BJ62" s="145">
        <v>0</v>
      </c>
      <c r="BK62" s="145">
        <v>0</v>
      </c>
      <c r="BL62" s="145">
        <v>0</v>
      </c>
      <c r="BM62" s="145">
        <v>0</v>
      </c>
      <c r="BN62" s="145">
        <v>0</v>
      </c>
      <c r="BO62" s="145">
        <v>0</v>
      </c>
      <c r="BP62" s="145">
        <v>0</v>
      </c>
      <c r="BQ62" s="145">
        <v>0</v>
      </c>
      <c r="BR62" s="145">
        <v>0</v>
      </c>
      <c r="BS62" s="145">
        <v>0</v>
      </c>
      <c r="BT62" s="145">
        <v>0</v>
      </c>
      <c r="BU62" s="145">
        <v>0</v>
      </c>
      <c r="BV62" s="145">
        <v>0</v>
      </c>
      <c r="BW62" s="145">
        <v>0</v>
      </c>
      <c r="BX62" s="145">
        <v>0</v>
      </c>
      <c r="BY62" s="145">
        <v>4</v>
      </c>
      <c r="BZ62" s="145">
        <v>3</v>
      </c>
      <c r="CA62" s="145">
        <v>0</v>
      </c>
      <c r="CB62" s="145">
        <v>0</v>
      </c>
      <c r="CC62" s="145">
        <v>0</v>
      </c>
      <c r="CD62" s="145">
        <v>0</v>
      </c>
      <c r="CE62" s="145">
        <v>0</v>
      </c>
      <c r="CF62" s="145">
        <v>0</v>
      </c>
      <c r="CG62" s="145">
        <v>4</v>
      </c>
      <c r="CH62" s="145">
        <v>3</v>
      </c>
      <c r="CI62" s="145">
        <v>0</v>
      </c>
      <c r="CJ62" s="145">
        <v>0</v>
      </c>
      <c r="CK62" s="145">
        <v>7</v>
      </c>
      <c r="CL62" s="145">
        <v>6</v>
      </c>
      <c r="CM62" s="145">
        <v>4</v>
      </c>
      <c r="CN62" s="145">
        <v>0</v>
      </c>
      <c r="CO62" s="145">
        <v>0</v>
      </c>
      <c r="CP62" s="145">
        <v>0</v>
      </c>
      <c r="CQ62" s="145">
        <v>0</v>
      </c>
      <c r="CR62" s="145">
        <v>0</v>
      </c>
      <c r="CS62" s="145">
        <v>0</v>
      </c>
      <c r="CT62" s="145">
        <v>6</v>
      </c>
      <c r="CU62" s="145">
        <v>4</v>
      </c>
      <c r="CV62" s="145">
        <v>0</v>
      </c>
      <c r="CW62" s="145">
        <v>0</v>
      </c>
      <c r="CX62" s="145">
        <v>10</v>
      </c>
      <c r="CY62" s="145">
        <v>0</v>
      </c>
      <c r="CZ62" s="145">
        <v>0</v>
      </c>
      <c r="DA62" s="145">
        <v>0</v>
      </c>
      <c r="DB62" s="145">
        <v>0</v>
      </c>
      <c r="DC62" s="145">
        <v>0</v>
      </c>
      <c r="DD62" s="145">
        <v>0</v>
      </c>
      <c r="DE62" s="145">
        <v>0</v>
      </c>
      <c r="DF62" s="145">
        <v>0</v>
      </c>
      <c r="DG62" s="145">
        <v>0</v>
      </c>
      <c r="DH62" s="145">
        <v>0</v>
      </c>
      <c r="DI62" s="145">
        <v>0</v>
      </c>
      <c r="DJ62" s="145">
        <v>0</v>
      </c>
      <c r="DK62" s="145">
        <v>0</v>
      </c>
      <c r="DL62" s="145">
        <v>1</v>
      </c>
      <c r="DM62" s="145">
        <v>2</v>
      </c>
      <c r="DN62" s="145">
        <v>0</v>
      </c>
      <c r="DO62" s="145">
        <v>0</v>
      </c>
      <c r="DP62" s="145">
        <v>0</v>
      </c>
      <c r="DQ62" s="145">
        <v>0</v>
      </c>
      <c r="DR62" s="145">
        <v>0</v>
      </c>
      <c r="DS62" s="145">
        <v>0</v>
      </c>
      <c r="DT62" s="145">
        <v>1</v>
      </c>
      <c r="DU62" s="145">
        <v>2</v>
      </c>
      <c r="DV62" s="145">
        <v>0</v>
      </c>
      <c r="DW62" s="145">
        <v>0</v>
      </c>
      <c r="DX62" s="145">
        <v>3</v>
      </c>
      <c r="DY62" s="145">
        <v>5</v>
      </c>
      <c r="DZ62" s="145">
        <v>1</v>
      </c>
      <c r="EA62" s="145">
        <v>0</v>
      </c>
      <c r="EB62" s="145">
        <v>0</v>
      </c>
      <c r="EC62" s="145">
        <v>0</v>
      </c>
      <c r="ED62" s="145">
        <v>0</v>
      </c>
      <c r="EE62" s="145">
        <v>0</v>
      </c>
      <c r="EF62" s="145">
        <v>0</v>
      </c>
      <c r="EG62" s="145">
        <v>5</v>
      </c>
      <c r="EH62" s="145">
        <v>1</v>
      </c>
      <c r="EI62" s="145">
        <v>0</v>
      </c>
      <c r="EJ62" s="145">
        <v>0</v>
      </c>
      <c r="EK62" s="145">
        <v>6</v>
      </c>
      <c r="EL62" s="145">
        <v>10</v>
      </c>
      <c r="EM62" s="145">
        <v>0</v>
      </c>
      <c r="EN62" s="145">
        <v>10</v>
      </c>
      <c r="EO62" s="145">
        <v>9</v>
      </c>
      <c r="EP62" s="145">
        <v>0</v>
      </c>
      <c r="EQ62" s="145">
        <v>9</v>
      </c>
      <c r="ER62" s="145">
        <v>10</v>
      </c>
      <c r="ES62" s="145">
        <v>0</v>
      </c>
      <c r="ET62" s="145">
        <v>10</v>
      </c>
      <c r="EU62" s="145">
        <v>9</v>
      </c>
      <c r="EV62" s="145">
        <v>0</v>
      </c>
      <c r="EW62" s="145">
        <v>9</v>
      </c>
      <c r="EX62" s="145">
        <v>32</v>
      </c>
      <c r="EY62" s="145">
        <v>0</v>
      </c>
      <c r="EZ62" s="145">
        <v>32</v>
      </c>
      <c r="FA62" s="145">
        <v>31</v>
      </c>
      <c r="FB62" s="145">
        <v>0</v>
      </c>
      <c r="FC62" s="145">
        <v>31</v>
      </c>
      <c r="FD62" s="145">
        <v>10</v>
      </c>
      <c r="FE62" s="145">
        <v>10</v>
      </c>
      <c r="FF62" s="423">
        <f t="shared" si="0"/>
        <v>0.9</v>
      </c>
      <c r="FG62" s="423">
        <f t="shared" si="1"/>
        <v>1</v>
      </c>
      <c r="FH62" s="424">
        <v>100</v>
      </c>
    </row>
    <row r="63" spans="1:164" ht="39" x14ac:dyDescent="0.25">
      <c r="A63" s="47" t="s">
        <v>963</v>
      </c>
      <c r="B63" s="415" t="s">
        <v>964</v>
      </c>
      <c r="C63" s="47" t="s">
        <v>38</v>
      </c>
      <c r="D63" s="145">
        <v>1</v>
      </c>
      <c r="E63" s="145">
        <v>80</v>
      </c>
      <c r="F63" s="145">
        <v>80</v>
      </c>
      <c r="G63" s="145">
        <v>28</v>
      </c>
      <c r="H63" s="145">
        <v>52</v>
      </c>
      <c r="I63" s="145">
        <v>5</v>
      </c>
      <c r="J63" s="145">
        <v>3</v>
      </c>
      <c r="K63" s="145">
        <v>0</v>
      </c>
      <c r="L63" s="145">
        <v>0</v>
      </c>
      <c r="M63" s="145">
        <v>8</v>
      </c>
      <c r="N63" s="145">
        <v>5</v>
      </c>
      <c r="O63" s="145">
        <v>0</v>
      </c>
      <c r="P63" s="145">
        <v>0</v>
      </c>
      <c r="Q63" s="145">
        <v>1</v>
      </c>
      <c r="R63" s="145">
        <v>0</v>
      </c>
      <c r="S63" s="145">
        <v>0</v>
      </c>
      <c r="T63" s="145">
        <v>0</v>
      </c>
      <c r="U63" s="145">
        <v>0</v>
      </c>
      <c r="V63" s="145">
        <v>0</v>
      </c>
      <c r="W63" s="145">
        <v>0</v>
      </c>
      <c r="X63" s="145">
        <v>0</v>
      </c>
      <c r="Y63" s="145">
        <v>0</v>
      </c>
      <c r="Z63" s="145">
        <v>0</v>
      </c>
      <c r="AA63" s="145">
        <v>0</v>
      </c>
      <c r="AB63" s="145">
        <v>0</v>
      </c>
      <c r="AC63" s="145">
        <v>0</v>
      </c>
      <c r="AD63" s="145">
        <v>0</v>
      </c>
      <c r="AE63" s="145">
        <v>0</v>
      </c>
      <c r="AF63" s="145">
        <v>0</v>
      </c>
      <c r="AG63" s="145">
        <v>0</v>
      </c>
      <c r="AH63" s="145">
        <v>0</v>
      </c>
      <c r="AI63" s="145">
        <v>0</v>
      </c>
      <c r="AJ63" s="145">
        <v>0</v>
      </c>
      <c r="AK63" s="145">
        <v>22</v>
      </c>
      <c r="AL63" s="145">
        <v>14</v>
      </c>
      <c r="AM63" s="145">
        <v>7</v>
      </c>
      <c r="AN63" s="145">
        <v>0</v>
      </c>
      <c r="AO63" s="145">
        <v>0</v>
      </c>
      <c r="AP63" s="145">
        <v>21</v>
      </c>
      <c r="AQ63" s="145">
        <v>0</v>
      </c>
      <c r="AR63" s="145">
        <v>0</v>
      </c>
      <c r="AS63" s="145">
        <v>0</v>
      </c>
      <c r="AT63" s="145">
        <v>0</v>
      </c>
      <c r="AU63" s="145">
        <v>11</v>
      </c>
      <c r="AV63" s="145">
        <v>4</v>
      </c>
      <c r="AW63" s="145">
        <v>0</v>
      </c>
      <c r="AX63" s="145">
        <v>0</v>
      </c>
      <c r="AY63" s="145">
        <v>0</v>
      </c>
      <c r="AZ63" s="145">
        <v>0</v>
      </c>
      <c r="BA63" s="145">
        <v>0</v>
      </c>
      <c r="BB63" s="145">
        <v>0</v>
      </c>
      <c r="BC63" s="145">
        <v>0</v>
      </c>
      <c r="BD63" s="145">
        <v>0</v>
      </c>
      <c r="BE63" s="145">
        <v>0</v>
      </c>
      <c r="BF63" s="145">
        <v>0</v>
      </c>
      <c r="BG63" s="145">
        <v>0</v>
      </c>
      <c r="BH63" s="145">
        <v>0</v>
      </c>
      <c r="BI63" s="145">
        <v>0</v>
      </c>
      <c r="BJ63" s="145">
        <v>0</v>
      </c>
      <c r="BK63" s="145">
        <v>0</v>
      </c>
      <c r="BL63" s="145">
        <v>0</v>
      </c>
      <c r="BM63" s="145">
        <v>0</v>
      </c>
      <c r="BN63" s="145">
        <v>0</v>
      </c>
      <c r="BO63" s="145">
        <v>0</v>
      </c>
      <c r="BP63" s="145">
        <v>0</v>
      </c>
      <c r="BQ63" s="145">
        <v>0</v>
      </c>
      <c r="BR63" s="145">
        <v>0</v>
      </c>
      <c r="BS63" s="145">
        <v>15</v>
      </c>
      <c r="BT63" s="145">
        <v>7</v>
      </c>
      <c r="BU63" s="145">
        <v>3</v>
      </c>
      <c r="BV63" s="145">
        <v>0</v>
      </c>
      <c r="BW63" s="145">
        <v>0</v>
      </c>
      <c r="BX63" s="145">
        <v>10</v>
      </c>
      <c r="BY63" s="145">
        <v>4</v>
      </c>
      <c r="BZ63" s="145">
        <v>3</v>
      </c>
      <c r="CA63" s="145">
        <v>0</v>
      </c>
      <c r="CB63" s="145">
        <v>0</v>
      </c>
      <c r="CC63" s="145">
        <v>11</v>
      </c>
      <c r="CD63" s="145">
        <v>4</v>
      </c>
      <c r="CE63" s="145">
        <v>0</v>
      </c>
      <c r="CF63" s="145">
        <v>0</v>
      </c>
      <c r="CG63" s="145">
        <v>15</v>
      </c>
      <c r="CH63" s="145">
        <v>7</v>
      </c>
      <c r="CI63" s="145">
        <v>0</v>
      </c>
      <c r="CJ63" s="145">
        <v>0</v>
      </c>
      <c r="CK63" s="145">
        <v>22</v>
      </c>
      <c r="CL63" s="145">
        <v>14</v>
      </c>
      <c r="CM63" s="145">
        <v>7</v>
      </c>
      <c r="CN63" s="145">
        <v>0</v>
      </c>
      <c r="CO63" s="145">
        <v>0</v>
      </c>
      <c r="CP63" s="145">
        <v>11</v>
      </c>
      <c r="CQ63" s="145">
        <v>4</v>
      </c>
      <c r="CR63" s="145">
        <v>0</v>
      </c>
      <c r="CS63" s="145">
        <v>0</v>
      </c>
      <c r="CT63" s="145">
        <v>25</v>
      </c>
      <c r="CU63" s="145">
        <v>11</v>
      </c>
      <c r="CV63" s="145">
        <v>0</v>
      </c>
      <c r="CW63" s="145">
        <v>0</v>
      </c>
      <c r="CX63" s="145">
        <v>36</v>
      </c>
      <c r="CY63" s="145">
        <v>0</v>
      </c>
      <c r="CZ63" s="145">
        <v>0</v>
      </c>
      <c r="DA63" s="145">
        <v>0</v>
      </c>
      <c r="DB63" s="145">
        <v>0</v>
      </c>
      <c r="DC63" s="145">
        <v>0</v>
      </c>
      <c r="DD63" s="145">
        <v>0</v>
      </c>
      <c r="DE63" s="145">
        <v>0</v>
      </c>
      <c r="DF63" s="145">
        <v>0</v>
      </c>
      <c r="DG63" s="145">
        <v>0</v>
      </c>
      <c r="DH63" s="145">
        <v>0</v>
      </c>
      <c r="DI63" s="145">
        <v>0</v>
      </c>
      <c r="DJ63" s="145">
        <v>0</v>
      </c>
      <c r="DK63" s="145">
        <v>0</v>
      </c>
      <c r="DL63" s="145">
        <v>0</v>
      </c>
      <c r="DM63" s="145">
        <v>0</v>
      </c>
      <c r="DN63" s="145">
        <v>0</v>
      </c>
      <c r="DO63" s="145">
        <v>0</v>
      </c>
      <c r="DP63" s="145">
        <v>0</v>
      </c>
      <c r="DQ63" s="145">
        <v>0</v>
      </c>
      <c r="DR63" s="145">
        <v>0</v>
      </c>
      <c r="DS63" s="145">
        <v>0</v>
      </c>
      <c r="DT63" s="145">
        <v>0</v>
      </c>
      <c r="DU63" s="145">
        <v>0</v>
      </c>
      <c r="DV63" s="145">
        <v>0</v>
      </c>
      <c r="DW63" s="145">
        <v>0</v>
      </c>
      <c r="DX63" s="145">
        <v>0</v>
      </c>
      <c r="DY63" s="145">
        <v>1</v>
      </c>
      <c r="DZ63" s="145">
        <v>0</v>
      </c>
      <c r="EA63" s="145">
        <v>0</v>
      </c>
      <c r="EB63" s="145">
        <v>0</v>
      </c>
      <c r="EC63" s="145">
        <v>0</v>
      </c>
      <c r="ED63" s="145">
        <v>1</v>
      </c>
      <c r="EE63" s="145">
        <v>0</v>
      </c>
      <c r="EF63" s="145">
        <v>0</v>
      </c>
      <c r="EG63" s="145">
        <v>1</v>
      </c>
      <c r="EH63" s="145">
        <v>1</v>
      </c>
      <c r="EI63" s="145">
        <v>0</v>
      </c>
      <c r="EJ63" s="145">
        <v>0</v>
      </c>
      <c r="EK63" s="145">
        <v>2</v>
      </c>
      <c r="EL63" s="145">
        <v>21</v>
      </c>
      <c r="EM63" s="145">
        <v>10</v>
      </c>
      <c r="EN63" s="145">
        <v>31</v>
      </c>
      <c r="EO63" s="145">
        <v>21</v>
      </c>
      <c r="EP63" s="145">
        <v>10</v>
      </c>
      <c r="EQ63" s="145">
        <v>31</v>
      </c>
      <c r="ER63" s="145">
        <v>21</v>
      </c>
      <c r="ES63" s="145">
        <v>10</v>
      </c>
      <c r="ET63" s="145">
        <v>31</v>
      </c>
      <c r="EU63" s="145">
        <v>21</v>
      </c>
      <c r="EV63" s="145">
        <v>10</v>
      </c>
      <c r="EW63" s="145">
        <v>31</v>
      </c>
      <c r="EX63" s="145">
        <v>65</v>
      </c>
      <c r="EY63" s="145">
        <v>78</v>
      </c>
      <c r="EZ63" s="145">
        <v>143</v>
      </c>
      <c r="FA63" s="145">
        <v>63</v>
      </c>
      <c r="FB63" s="145">
        <v>74</v>
      </c>
      <c r="FC63" s="145">
        <v>137</v>
      </c>
      <c r="FD63" s="145">
        <v>37</v>
      </c>
      <c r="FE63" s="145">
        <v>31</v>
      </c>
      <c r="FF63" s="423">
        <f t="shared" si="0"/>
        <v>1</v>
      </c>
      <c r="FG63" s="423">
        <f t="shared" si="1"/>
        <v>0.83783783783783783</v>
      </c>
      <c r="FH63" s="424">
        <v>97.3</v>
      </c>
    </row>
    <row r="64" spans="1:164" ht="30" x14ac:dyDescent="0.25">
      <c r="A64" s="47" t="s">
        <v>965</v>
      </c>
      <c r="B64" s="415" t="s">
        <v>966</v>
      </c>
      <c r="C64" s="47" t="s">
        <v>22</v>
      </c>
      <c r="D64" s="145">
        <v>0</v>
      </c>
      <c r="E64" s="145">
        <v>60</v>
      </c>
      <c r="F64" s="145">
        <v>60</v>
      </c>
      <c r="G64" s="145">
        <v>0</v>
      </c>
      <c r="H64" s="145">
        <v>60</v>
      </c>
      <c r="I64" s="145">
        <v>0</v>
      </c>
      <c r="J64" s="145">
        <v>0</v>
      </c>
      <c r="K64" s="145">
        <v>0</v>
      </c>
      <c r="L64" s="145">
        <v>0</v>
      </c>
      <c r="M64" s="145">
        <v>0</v>
      </c>
      <c r="N64" s="145">
        <v>0</v>
      </c>
      <c r="O64" s="145">
        <v>0</v>
      </c>
      <c r="P64" s="145">
        <v>0</v>
      </c>
      <c r="Q64" s="145">
        <v>0</v>
      </c>
      <c r="R64" s="145">
        <v>0</v>
      </c>
      <c r="S64" s="145">
        <v>0</v>
      </c>
      <c r="T64" s="145">
        <v>0</v>
      </c>
      <c r="U64" s="145">
        <v>0</v>
      </c>
      <c r="V64" s="145">
        <v>0</v>
      </c>
      <c r="W64" s="145">
        <v>0</v>
      </c>
      <c r="X64" s="145">
        <v>0</v>
      </c>
      <c r="Y64" s="145">
        <v>0</v>
      </c>
      <c r="Z64" s="145">
        <v>0</v>
      </c>
      <c r="AA64" s="145">
        <v>0</v>
      </c>
      <c r="AB64" s="145">
        <v>0</v>
      </c>
      <c r="AC64" s="145">
        <v>0</v>
      </c>
      <c r="AD64" s="145">
        <v>0</v>
      </c>
      <c r="AE64" s="145">
        <v>0</v>
      </c>
      <c r="AF64" s="145">
        <v>0</v>
      </c>
      <c r="AG64" s="145">
        <v>0</v>
      </c>
      <c r="AH64" s="145">
        <v>0</v>
      </c>
      <c r="AI64" s="145">
        <v>0</v>
      </c>
      <c r="AJ64" s="145">
        <v>0</v>
      </c>
      <c r="AK64" s="145">
        <v>0</v>
      </c>
      <c r="AL64" s="145">
        <v>0</v>
      </c>
      <c r="AM64" s="145">
        <v>0</v>
      </c>
      <c r="AN64" s="145">
        <v>0</v>
      </c>
      <c r="AO64" s="145">
        <v>0</v>
      </c>
      <c r="AP64" s="145">
        <v>0</v>
      </c>
      <c r="AQ64" s="145">
        <v>5</v>
      </c>
      <c r="AR64" s="145">
        <v>16</v>
      </c>
      <c r="AS64" s="145">
        <v>0</v>
      </c>
      <c r="AT64" s="145">
        <v>0</v>
      </c>
      <c r="AU64" s="145">
        <v>1</v>
      </c>
      <c r="AV64" s="145">
        <v>1</v>
      </c>
      <c r="AW64" s="145">
        <v>0</v>
      </c>
      <c r="AX64" s="145">
        <v>0</v>
      </c>
      <c r="AY64" s="145">
        <v>0</v>
      </c>
      <c r="AZ64" s="145">
        <v>0</v>
      </c>
      <c r="BA64" s="145">
        <v>0</v>
      </c>
      <c r="BB64" s="145">
        <v>0</v>
      </c>
      <c r="BC64" s="145">
        <v>0</v>
      </c>
      <c r="BD64" s="145">
        <v>0</v>
      </c>
      <c r="BE64" s="145">
        <v>0</v>
      </c>
      <c r="BF64" s="145">
        <v>0</v>
      </c>
      <c r="BG64" s="145">
        <v>0</v>
      </c>
      <c r="BH64" s="145">
        <v>0</v>
      </c>
      <c r="BI64" s="145">
        <v>0</v>
      </c>
      <c r="BJ64" s="145">
        <v>0</v>
      </c>
      <c r="BK64" s="145">
        <v>0</v>
      </c>
      <c r="BL64" s="145">
        <v>0</v>
      </c>
      <c r="BM64" s="145">
        <v>0</v>
      </c>
      <c r="BN64" s="145">
        <v>0</v>
      </c>
      <c r="BO64" s="145">
        <v>0</v>
      </c>
      <c r="BP64" s="145">
        <v>0</v>
      </c>
      <c r="BQ64" s="145">
        <v>0</v>
      </c>
      <c r="BR64" s="145">
        <v>0</v>
      </c>
      <c r="BS64" s="145">
        <v>23</v>
      </c>
      <c r="BT64" s="145">
        <v>6</v>
      </c>
      <c r="BU64" s="145">
        <v>17</v>
      </c>
      <c r="BV64" s="145">
        <v>0</v>
      </c>
      <c r="BW64" s="145">
        <v>0</v>
      </c>
      <c r="BX64" s="145">
        <v>23</v>
      </c>
      <c r="BY64" s="145">
        <v>0</v>
      </c>
      <c r="BZ64" s="145">
        <v>0</v>
      </c>
      <c r="CA64" s="145">
        <v>0</v>
      </c>
      <c r="CB64" s="145">
        <v>0</v>
      </c>
      <c r="CC64" s="145">
        <v>5</v>
      </c>
      <c r="CD64" s="145">
        <v>2</v>
      </c>
      <c r="CE64" s="145">
        <v>0</v>
      </c>
      <c r="CF64" s="145">
        <v>0</v>
      </c>
      <c r="CG64" s="145">
        <v>5</v>
      </c>
      <c r="CH64" s="145">
        <v>2</v>
      </c>
      <c r="CI64" s="145">
        <v>0</v>
      </c>
      <c r="CJ64" s="145">
        <v>0</v>
      </c>
      <c r="CK64" s="145">
        <v>7</v>
      </c>
      <c r="CL64" s="145">
        <v>0</v>
      </c>
      <c r="CM64" s="145">
        <v>0</v>
      </c>
      <c r="CN64" s="145">
        <v>0</v>
      </c>
      <c r="CO64" s="145">
        <v>0</v>
      </c>
      <c r="CP64" s="145">
        <v>5</v>
      </c>
      <c r="CQ64" s="145">
        <v>2</v>
      </c>
      <c r="CR64" s="145">
        <v>0</v>
      </c>
      <c r="CS64" s="145">
        <v>0</v>
      </c>
      <c r="CT64" s="145">
        <v>5</v>
      </c>
      <c r="CU64" s="145">
        <v>2</v>
      </c>
      <c r="CV64" s="145">
        <v>0</v>
      </c>
      <c r="CW64" s="145">
        <v>0</v>
      </c>
      <c r="CX64" s="145">
        <v>7</v>
      </c>
      <c r="CY64" s="145">
        <v>0</v>
      </c>
      <c r="CZ64" s="145">
        <v>0</v>
      </c>
      <c r="DA64" s="145">
        <v>0</v>
      </c>
      <c r="DB64" s="145">
        <v>0</v>
      </c>
      <c r="DC64" s="145">
        <v>0</v>
      </c>
      <c r="DD64" s="145">
        <v>0</v>
      </c>
      <c r="DE64" s="145">
        <v>0</v>
      </c>
      <c r="DF64" s="145">
        <v>0</v>
      </c>
      <c r="DG64" s="145">
        <v>0</v>
      </c>
      <c r="DH64" s="145">
        <v>0</v>
      </c>
      <c r="DI64" s="145">
        <v>0</v>
      </c>
      <c r="DJ64" s="145">
        <v>0</v>
      </c>
      <c r="DK64" s="145">
        <v>0</v>
      </c>
      <c r="DL64" s="145">
        <v>0</v>
      </c>
      <c r="DM64" s="145">
        <v>0</v>
      </c>
      <c r="DN64" s="145">
        <v>0</v>
      </c>
      <c r="DO64" s="145">
        <v>0</v>
      </c>
      <c r="DP64" s="145">
        <v>3</v>
      </c>
      <c r="DQ64" s="145">
        <v>1</v>
      </c>
      <c r="DR64" s="145">
        <v>0</v>
      </c>
      <c r="DS64" s="145">
        <v>0</v>
      </c>
      <c r="DT64" s="145">
        <v>3</v>
      </c>
      <c r="DU64" s="145">
        <v>1</v>
      </c>
      <c r="DV64" s="145">
        <v>0</v>
      </c>
      <c r="DW64" s="145">
        <v>0</v>
      </c>
      <c r="DX64" s="145">
        <v>4</v>
      </c>
      <c r="DY64" s="145">
        <v>0</v>
      </c>
      <c r="DZ64" s="145">
        <v>0</v>
      </c>
      <c r="EA64" s="145">
        <v>0</v>
      </c>
      <c r="EB64" s="145">
        <v>0</v>
      </c>
      <c r="EC64" s="145">
        <v>0</v>
      </c>
      <c r="ED64" s="145">
        <v>0</v>
      </c>
      <c r="EE64" s="145">
        <v>0</v>
      </c>
      <c r="EF64" s="145">
        <v>0</v>
      </c>
      <c r="EG64" s="145">
        <v>0</v>
      </c>
      <c r="EH64" s="145">
        <v>0</v>
      </c>
      <c r="EI64" s="145">
        <v>0</v>
      </c>
      <c r="EJ64" s="145">
        <v>0</v>
      </c>
      <c r="EK64" s="145">
        <v>0</v>
      </c>
      <c r="EL64" s="145">
        <v>0</v>
      </c>
      <c r="EM64" s="145">
        <v>23</v>
      </c>
      <c r="EN64" s="145">
        <v>23</v>
      </c>
      <c r="EO64" s="145">
        <v>0</v>
      </c>
      <c r="EP64" s="145">
        <v>23</v>
      </c>
      <c r="EQ64" s="145">
        <v>23</v>
      </c>
      <c r="ER64" s="145">
        <v>0</v>
      </c>
      <c r="ES64" s="145">
        <v>23</v>
      </c>
      <c r="ET64" s="145">
        <v>23</v>
      </c>
      <c r="EU64" s="145">
        <v>0</v>
      </c>
      <c r="EV64" s="145">
        <v>23</v>
      </c>
      <c r="EW64" s="145">
        <v>23</v>
      </c>
      <c r="EX64" s="145">
        <v>0</v>
      </c>
      <c r="EY64" s="145">
        <v>0</v>
      </c>
      <c r="EZ64" s="145">
        <v>0</v>
      </c>
      <c r="FA64" s="145">
        <v>0</v>
      </c>
      <c r="FB64" s="145">
        <v>0</v>
      </c>
      <c r="FC64" s="145">
        <v>0</v>
      </c>
      <c r="FD64" s="145">
        <v>23</v>
      </c>
      <c r="FE64" s="145">
        <v>23</v>
      </c>
      <c r="FF64" s="423">
        <f t="shared" si="0"/>
        <v>1</v>
      </c>
      <c r="FG64" s="423">
        <f t="shared" si="1"/>
        <v>1</v>
      </c>
      <c r="FH64" s="424">
        <v>30.43</v>
      </c>
    </row>
    <row r="65" spans="1:164" ht="39" x14ac:dyDescent="0.25">
      <c r="A65" s="47" t="s">
        <v>967</v>
      </c>
      <c r="B65" s="415" t="s">
        <v>968</v>
      </c>
      <c r="C65" s="47" t="s">
        <v>38</v>
      </c>
      <c r="D65" s="145">
        <v>0</v>
      </c>
      <c r="E65" s="145">
        <v>191</v>
      </c>
      <c r="F65" s="145">
        <v>191</v>
      </c>
      <c r="G65" s="145">
        <v>49</v>
      </c>
      <c r="H65" s="145">
        <v>142</v>
      </c>
      <c r="I65" s="145">
        <v>11</v>
      </c>
      <c r="J65" s="145">
        <v>4</v>
      </c>
      <c r="K65" s="145">
        <v>0</v>
      </c>
      <c r="L65" s="145">
        <v>0</v>
      </c>
      <c r="M65" s="145">
        <v>11</v>
      </c>
      <c r="N65" s="145">
        <v>5</v>
      </c>
      <c r="O65" s="145">
        <v>0</v>
      </c>
      <c r="P65" s="145">
        <v>0</v>
      </c>
      <c r="Q65" s="145">
        <v>1</v>
      </c>
      <c r="R65" s="145">
        <v>0</v>
      </c>
      <c r="S65" s="145">
        <v>0</v>
      </c>
      <c r="T65" s="145">
        <v>0</v>
      </c>
      <c r="U65" s="145">
        <v>0</v>
      </c>
      <c r="V65" s="145">
        <v>0</v>
      </c>
      <c r="W65" s="145">
        <v>0</v>
      </c>
      <c r="X65" s="145">
        <v>0</v>
      </c>
      <c r="Y65" s="145">
        <v>0</v>
      </c>
      <c r="Z65" s="145">
        <v>0</v>
      </c>
      <c r="AA65" s="145">
        <v>0</v>
      </c>
      <c r="AB65" s="145">
        <v>0</v>
      </c>
      <c r="AC65" s="145">
        <v>0</v>
      </c>
      <c r="AD65" s="145">
        <v>0</v>
      </c>
      <c r="AE65" s="145">
        <v>0</v>
      </c>
      <c r="AF65" s="145">
        <v>0</v>
      </c>
      <c r="AG65" s="145">
        <v>0</v>
      </c>
      <c r="AH65" s="145">
        <v>0</v>
      </c>
      <c r="AI65" s="145">
        <v>0</v>
      </c>
      <c r="AJ65" s="145">
        <v>0</v>
      </c>
      <c r="AK65" s="145">
        <v>32</v>
      </c>
      <c r="AL65" s="145">
        <v>21</v>
      </c>
      <c r="AM65" s="145">
        <v>9</v>
      </c>
      <c r="AN65" s="145">
        <v>0</v>
      </c>
      <c r="AO65" s="145">
        <v>0</v>
      </c>
      <c r="AP65" s="145">
        <v>30</v>
      </c>
      <c r="AQ65" s="145">
        <v>0</v>
      </c>
      <c r="AR65" s="145">
        <v>0</v>
      </c>
      <c r="AS65" s="145">
        <v>0</v>
      </c>
      <c r="AT65" s="145">
        <v>0</v>
      </c>
      <c r="AU65" s="145">
        <v>0</v>
      </c>
      <c r="AV65" s="145">
        <v>0</v>
      </c>
      <c r="AW65" s="145">
        <v>0</v>
      </c>
      <c r="AX65" s="145">
        <v>0</v>
      </c>
      <c r="AY65" s="145">
        <v>0</v>
      </c>
      <c r="AZ65" s="145">
        <v>0</v>
      </c>
      <c r="BA65" s="145">
        <v>0</v>
      </c>
      <c r="BB65" s="145">
        <v>0</v>
      </c>
      <c r="BC65" s="145">
        <v>0</v>
      </c>
      <c r="BD65" s="145">
        <v>0</v>
      </c>
      <c r="BE65" s="145">
        <v>0</v>
      </c>
      <c r="BF65" s="145">
        <v>0</v>
      </c>
      <c r="BG65" s="145">
        <v>0</v>
      </c>
      <c r="BH65" s="145">
        <v>0</v>
      </c>
      <c r="BI65" s="145">
        <v>0</v>
      </c>
      <c r="BJ65" s="145">
        <v>0</v>
      </c>
      <c r="BK65" s="145">
        <v>0</v>
      </c>
      <c r="BL65" s="145">
        <v>0</v>
      </c>
      <c r="BM65" s="145">
        <v>0</v>
      </c>
      <c r="BN65" s="145">
        <v>0</v>
      </c>
      <c r="BO65" s="145">
        <v>0</v>
      </c>
      <c r="BP65" s="145">
        <v>0</v>
      </c>
      <c r="BQ65" s="145">
        <v>0</v>
      </c>
      <c r="BR65" s="145">
        <v>0</v>
      </c>
      <c r="BS65" s="145">
        <v>0</v>
      </c>
      <c r="BT65" s="145">
        <v>0</v>
      </c>
      <c r="BU65" s="145">
        <v>0</v>
      </c>
      <c r="BV65" s="145">
        <v>0</v>
      </c>
      <c r="BW65" s="145">
        <v>0</v>
      </c>
      <c r="BX65" s="145">
        <v>0</v>
      </c>
      <c r="BY65" s="145">
        <v>10</v>
      </c>
      <c r="BZ65" s="145">
        <v>4</v>
      </c>
      <c r="CA65" s="145">
        <v>0</v>
      </c>
      <c r="CB65" s="145">
        <v>0</v>
      </c>
      <c r="CC65" s="145">
        <v>0</v>
      </c>
      <c r="CD65" s="145">
        <v>0</v>
      </c>
      <c r="CE65" s="145">
        <v>0</v>
      </c>
      <c r="CF65" s="145">
        <v>0</v>
      </c>
      <c r="CG65" s="145">
        <v>10</v>
      </c>
      <c r="CH65" s="145">
        <v>4</v>
      </c>
      <c r="CI65" s="145">
        <v>0</v>
      </c>
      <c r="CJ65" s="145">
        <v>0</v>
      </c>
      <c r="CK65" s="145">
        <v>14</v>
      </c>
      <c r="CL65" s="145">
        <v>19</v>
      </c>
      <c r="CM65" s="145">
        <v>8</v>
      </c>
      <c r="CN65" s="145">
        <v>0</v>
      </c>
      <c r="CO65" s="145">
        <v>0</v>
      </c>
      <c r="CP65" s="145">
        <v>0</v>
      </c>
      <c r="CQ65" s="145">
        <v>0</v>
      </c>
      <c r="CR65" s="145">
        <v>0</v>
      </c>
      <c r="CS65" s="145">
        <v>0</v>
      </c>
      <c r="CT65" s="145">
        <v>19</v>
      </c>
      <c r="CU65" s="145">
        <v>8</v>
      </c>
      <c r="CV65" s="145">
        <v>0</v>
      </c>
      <c r="CW65" s="145">
        <v>0</v>
      </c>
      <c r="CX65" s="145">
        <v>27</v>
      </c>
      <c r="CY65" s="145">
        <v>0</v>
      </c>
      <c r="CZ65" s="145">
        <v>9</v>
      </c>
      <c r="DA65" s="145">
        <v>0</v>
      </c>
      <c r="DB65" s="145">
        <v>0</v>
      </c>
      <c r="DC65" s="145">
        <v>0</v>
      </c>
      <c r="DD65" s="145">
        <v>0</v>
      </c>
      <c r="DE65" s="145">
        <v>0</v>
      </c>
      <c r="DF65" s="145">
        <v>0</v>
      </c>
      <c r="DG65" s="145">
        <v>0</v>
      </c>
      <c r="DH65" s="145">
        <v>9</v>
      </c>
      <c r="DI65" s="145">
        <v>0</v>
      </c>
      <c r="DJ65" s="145">
        <v>0</v>
      </c>
      <c r="DK65" s="145">
        <v>9</v>
      </c>
      <c r="DL65" s="145">
        <v>9</v>
      </c>
      <c r="DM65" s="145">
        <v>5</v>
      </c>
      <c r="DN65" s="145">
        <v>0</v>
      </c>
      <c r="DO65" s="145">
        <v>0</v>
      </c>
      <c r="DP65" s="145">
        <v>0</v>
      </c>
      <c r="DQ65" s="145">
        <v>0</v>
      </c>
      <c r="DR65" s="145">
        <v>0</v>
      </c>
      <c r="DS65" s="145">
        <v>0</v>
      </c>
      <c r="DT65" s="145">
        <v>9</v>
      </c>
      <c r="DU65" s="145">
        <v>5</v>
      </c>
      <c r="DV65" s="145">
        <v>0</v>
      </c>
      <c r="DW65" s="145">
        <v>0</v>
      </c>
      <c r="DX65" s="145">
        <v>14</v>
      </c>
      <c r="DY65" s="145">
        <v>4</v>
      </c>
      <c r="DZ65" s="145">
        <v>2</v>
      </c>
      <c r="EA65" s="145">
        <v>0</v>
      </c>
      <c r="EB65" s="145">
        <v>0</v>
      </c>
      <c r="EC65" s="145">
        <v>0</v>
      </c>
      <c r="ED65" s="145">
        <v>0</v>
      </c>
      <c r="EE65" s="145">
        <v>0</v>
      </c>
      <c r="EF65" s="145">
        <v>0</v>
      </c>
      <c r="EG65" s="145">
        <v>4</v>
      </c>
      <c r="EH65" s="145">
        <v>2</v>
      </c>
      <c r="EI65" s="145">
        <v>0</v>
      </c>
      <c r="EJ65" s="145">
        <v>0</v>
      </c>
      <c r="EK65" s="145">
        <v>6</v>
      </c>
      <c r="EL65" s="145">
        <v>30</v>
      </c>
      <c r="EM65" s="145">
        <v>0</v>
      </c>
      <c r="EN65" s="145">
        <v>30</v>
      </c>
      <c r="EO65" s="145">
        <v>30</v>
      </c>
      <c r="EP65" s="145">
        <v>0</v>
      </c>
      <c r="EQ65" s="145">
        <v>30</v>
      </c>
      <c r="ER65" s="145">
        <v>30</v>
      </c>
      <c r="ES65" s="145">
        <v>0</v>
      </c>
      <c r="ET65" s="145">
        <v>30</v>
      </c>
      <c r="EU65" s="145">
        <v>29</v>
      </c>
      <c r="EV65" s="145">
        <v>0</v>
      </c>
      <c r="EW65" s="145">
        <v>29</v>
      </c>
      <c r="EX65" s="145">
        <v>0</v>
      </c>
      <c r="EY65" s="145">
        <v>0</v>
      </c>
      <c r="EZ65" s="145">
        <v>0</v>
      </c>
      <c r="FA65" s="145">
        <v>0</v>
      </c>
      <c r="FB65" s="145">
        <v>0</v>
      </c>
      <c r="FC65" s="145">
        <v>0</v>
      </c>
      <c r="FD65" s="145">
        <v>32</v>
      </c>
      <c r="FE65" s="145">
        <v>30</v>
      </c>
      <c r="FF65" s="423">
        <f t="shared" si="0"/>
        <v>1</v>
      </c>
      <c r="FG65" s="423">
        <f t="shared" si="1"/>
        <v>0.9375</v>
      </c>
      <c r="FH65" s="424">
        <v>84.38</v>
      </c>
    </row>
    <row r="66" spans="1:164" ht="39" x14ac:dyDescent="0.25">
      <c r="A66" s="47" t="s">
        <v>971</v>
      </c>
      <c r="B66" s="415" t="s">
        <v>972</v>
      </c>
      <c r="C66" s="47" t="s">
        <v>38</v>
      </c>
      <c r="D66" s="145">
        <v>0</v>
      </c>
      <c r="E66" s="145">
        <v>67</v>
      </c>
      <c r="F66" s="145">
        <v>67</v>
      </c>
      <c r="G66" s="145">
        <v>17</v>
      </c>
      <c r="H66" s="145">
        <v>50</v>
      </c>
      <c r="I66" s="145">
        <v>0</v>
      </c>
      <c r="J66" s="145">
        <v>0</v>
      </c>
      <c r="K66" s="145">
        <v>0</v>
      </c>
      <c r="L66" s="145">
        <v>0</v>
      </c>
      <c r="M66" s="145">
        <v>0</v>
      </c>
      <c r="N66" s="145">
        <v>0</v>
      </c>
      <c r="O66" s="145">
        <v>0</v>
      </c>
      <c r="P66" s="145">
        <v>0</v>
      </c>
      <c r="Q66" s="145">
        <v>0</v>
      </c>
      <c r="R66" s="145">
        <v>0</v>
      </c>
      <c r="S66" s="145">
        <v>0</v>
      </c>
      <c r="T66" s="145">
        <v>0</v>
      </c>
      <c r="U66" s="145">
        <v>0</v>
      </c>
      <c r="V66" s="145">
        <v>0</v>
      </c>
      <c r="W66" s="145">
        <v>0</v>
      </c>
      <c r="X66" s="145">
        <v>0</v>
      </c>
      <c r="Y66" s="145">
        <v>0</v>
      </c>
      <c r="Z66" s="145">
        <v>0</v>
      </c>
      <c r="AA66" s="145">
        <v>0</v>
      </c>
      <c r="AB66" s="145">
        <v>0</v>
      </c>
      <c r="AC66" s="145">
        <v>0</v>
      </c>
      <c r="AD66" s="145">
        <v>0</v>
      </c>
      <c r="AE66" s="145">
        <v>0</v>
      </c>
      <c r="AF66" s="145">
        <v>0</v>
      </c>
      <c r="AG66" s="145">
        <v>0</v>
      </c>
      <c r="AH66" s="145">
        <v>0</v>
      </c>
      <c r="AI66" s="145">
        <v>0</v>
      </c>
      <c r="AJ66" s="145">
        <v>0</v>
      </c>
      <c r="AK66" s="145">
        <v>0</v>
      </c>
      <c r="AL66" s="145">
        <v>0</v>
      </c>
      <c r="AM66" s="145">
        <v>0</v>
      </c>
      <c r="AN66" s="145">
        <v>0</v>
      </c>
      <c r="AO66" s="145">
        <v>0</v>
      </c>
      <c r="AP66" s="145">
        <v>0</v>
      </c>
      <c r="AQ66" s="145">
        <v>0</v>
      </c>
      <c r="AR66" s="145">
        <v>10</v>
      </c>
      <c r="AS66" s="145">
        <v>0</v>
      </c>
      <c r="AT66" s="145">
        <v>0</v>
      </c>
      <c r="AU66" s="145">
        <v>0</v>
      </c>
      <c r="AV66" s="145">
        <v>17</v>
      </c>
      <c r="AW66" s="145">
        <v>0</v>
      </c>
      <c r="AX66" s="145">
        <v>0</v>
      </c>
      <c r="AY66" s="145">
        <v>0</v>
      </c>
      <c r="AZ66" s="145">
        <v>3</v>
      </c>
      <c r="BA66" s="145">
        <v>0</v>
      </c>
      <c r="BB66" s="145">
        <v>0</v>
      </c>
      <c r="BC66" s="145">
        <v>0</v>
      </c>
      <c r="BD66" s="145">
        <v>0</v>
      </c>
      <c r="BE66" s="145">
        <v>0</v>
      </c>
      <c r="BF66" s="145">
        <v>0</v>
      </c>
      <c r="BG66" s="145">
        <v>0</v>
      </c>
      <c r="BH66" s="145">
        <v>0</v>
      </c>
      <c r="BI66" s="145">
        <v>0</v>
      </c>
      <c r="BJ66" s="145">
        <v>0</v>
      </c>
      <c r="BK66" s="145">
        <v>0</v>
      </c>
      <c r="BL66" s="145">
        <v>0</v>
      </c>
      <c r="BM66" s="145">
        <v>0</v>
      </c>
      <c r="BN66" s="145">
        <v>0</v>
      </c>
      <c r="BO66" s="145">
        <v>0</v>
      </c>
      <c r="BP66" s="145">
        <v>0</v>
      </c>
      <c r="BQ66" s="145">
        <v>0</v>
      </c>
      <c r="BR66" s="145">
        <v>0</v>
      </c>
      <c r="BS66" s="145">
        <v>30</v>
      </c>
      <c r="BT66" s="145">
        <v>0</v>
      </c>
      <c r="BU66" s="145">
        <v>29</v>
      </c>
      <c r="BV66" s="145">
        <v>0</v>
      </c>
      <c r="BW66" s="145">
        <v>0</v>
      </c>
      <c r="BX66" s="145">
        <v>29</v>
      </c>
      <c r="BY66" s="145">
        <v>0</v>
      </c>
      <c r="BZ66" s="145">
        <v>0</v>
      </c>
      <c r="CA66" s="145">
        <v>0</v>
      </c>
      <c r="CB66" s="145">
        <v>0</v>
      </c>
      <c r="CC66" s="145">
        <v>0</v>
      </c>
      <c r="CD66" s="145">
        <v>14</v>
      </c>
      <c r="CE66" s="145">
        <v>0</v>
      </c>
      <c r="CF66" s="145">
        <v>0</v>
      </c>
      <c r="CG66" s="145">
        <v>0</v>
      </c>
      <c r="CH66" s="145">
        <v>14</v>
      </c>
      <c r="CI66" s="145">
        <v>0</v>
      </c>
      <c r="CJ66" s="145">
        <v>0</v>
      </c>
      <c r="CK66" s="145">
        <v>14</v>
      </c>
      <c r="CL66" s="145">
        <v>0</v>
      </c>
      <c r="CM66" s="145">
        <v>0</v>
      </c>
      <c r="CN66" s="145">
        <v>0</v>
      </c>
      <c r="CO66" s="145">
        <v>0</v>
      </c>
      <c r="CP66" s="145">
        <v>0</v>
      </c>
      <c r="CQ66" s="145">
        <v>27</v>
      </c>
      <c r="CR66" s="145">
        <v>0</v>
      </c>
      <c r="CS66" s="145">
        <v>0</v>
      </c>
      <c r="CT66" s="145">
        <v>0</v>
      </c>
      <c r="CU66" s="145">
        <v>27</v>
      </c>
      <c r="CV66" s="145">
        <v>0</v>
      </c>
      <c r="CW66" s="145">
        <v>0</v>
      </c>
      <c r="CX66" s="145">
        <v>27</v>
      </c>
      <c r="CY66" s="145">
        <v>0</v>
      </c>
      <c r="CZ66" s="145">
        <v>0</v>
      </c>
      <c r="DA66" s="145">
        <v>0</v>
      </c>
      <c r="DB66" s="145">
        <v>0</v>
      </c>
      <c r="DC66" s="145">
        <v>0</v>
      </c>
      <c r="DD66" s="145">
        <v>2</v>
      </c>
      <c r="DE66" s="145">
        <v>0</v>
      </c>
      <c r="DF66" s="145">
        <v>0</v>
      </c>
      <c r="DG66" s="145">
        <v>0</v>
      </c>
      <c r="DH66" s="145">
        <v>2</v>
      </c>
      <c r="DI66" s="145">
        <v>0</v>
      </c>
      <c r="DJ66" s="145">
        <v>0</v>
      </c>
      <c r="DK66" s="145">
        <v>2</v>
      </c>
      <c r="DL66" s="145">
        <v>0</v>
      </c>
      <c r="DM66" s="145">
        <v>0</v>
      </c>
      <c r="DN66" s="145">
        <v>0</v>
      </c>
      <c r="DO66" s="145">
        <v>0</v>
      </c>
      <c r="DP66" s="145">
        <v>0</v>
      </c>
      <c r="DQ66" s="145">
        <v>3</v>
      </c>
      <c r="DR66" s="145">
        <v>0</v>
      </c>
      <c r="DS66" s="145">
        <v>0</v>
      </c>
      <c r="DT66" s="145">
        <v>0</v>
      </c>
      <c r="DU66" s="145">
        <v>3</v>
      </c>
      <c r="DV66" s="145">
        <v>0</v>
      </c>
      <c r="DW66" s="145">
        <v>0</v>
      </c>
      <c r="DX66" s="145">
        <v>3</v>
      </c>
      <c r="DY66" s="145">
        <v>0</v>
      </c>
      <c r="DZ66" s="145">
        <v>0</v>
      </c>
      <c r="EA66" s="145">
        <v>0</v>
      </c>
      <c r="EB66" s="145">
        <v>0</v>
      </c>
      <c r="EC66" s="145">
        <v>0</v>
      </c>
      <c r="ED66" s="145">
        <v>7</v>
      </c>
      <c r="EE66" s="145">
        <v>0</v>
      </c>
      <c r="EF66" s="145">
        <v>0</v>
      </c>
      <c r="EG66" s="145">
        <v>0</v>
      </c>
      <c r="EH66" s="145">
        <v>7</v>
      </c>
      <c r="EI66" s="145">
        <v>0</v>
      </c>
      <c r="EJ66" s="145">
        <v>0</v>
      </c>
      <c r="EK66" s="145">
        <v>7</v>
      </c>
      <c r="EL66" s="145">
        <v>0</v>
      </c>
      <c r="EM66" s="145">
        <v>29</v>
      </c>
      <c r="EN66" s="145">
        <v>29</v>
      </c>
      <c r="EO66" s="145">
        <v>0</v>
      </c>
      <c r="EP66" s="145">
        <v>29</v>
      </c>
      <c r="EQ66" s="145">
        <v>29</v>
      </c>
      <c r="ER66" s="145">
        <v>0</v>
      </c>
      <c r="ES66" s="145">
        <v>29</v>
      </c>
      <c r="ET66" s="145">
        <v>29</v>
      </c>
      <c r="EU66" s="145">
        <v>0</v>
      </c>
      <c r="EV66" s="145">
        <v>29</v>
      </c>
      <c r="EW66" s="145">
        <v>29</v>
      </c>
      <c r="EX66" s="145">
        <v>0</v>
      </c>
      <c r="EY66" s="145">
        <v>0</v>
      </c>
      <c r="EZ66" s="145">
        <v>0</v>
      </c>
      <c r="FA66" s="145">
        <v>0</v>
      </c>
      <c r="FB66" s="145">
        <v>0</v>
      </c>
      <c r="FC66" s="145">
        <v>0</v>
      </c>
      <c r="FD66" s="145">
        <v>30</v>
      </c>
      <c r="FE66" s="145">
        <v>29</v>
      </c>
      <c r="FF66" s="423">
        <f t="shared" si="0"/>
        <v>1</v>
      </c>
      <c r="FG66" s="423">
        <f t="shared" si="1"/>
        <v>0.96666666666666667</v>
      </c>
      <c r="FH66" s="424">
        <v>90</v>
      </c>
    </row>
    <row r="67" spans="1:164" ht="34.5" customHeight="1" x14ac:dyDescent="0.25">
      <c r="A67" s="47" t="s">
        <v>979</v>
      </c>
      <c r="B67" s="415" t="s">
        <v>980</v>
      </c>
      <c r="C67" s="47" t="s">
        <v>77</v>
      </c>
      <c r="D67" s="145">
        <v>0</v>
      </c>
      <c r="E67" s="145">
        <v>74</v>
      </c>
      <c r="F67" s="145">
        <v>74</v>
      </c>
      <c r="G67" s="145">
        <v>37</v>
      </c>
      <c r="H67" s="145">
        <v>37</v>
      </c>
      <c r="I67" s="145">
        <v>0</v>
      </c>
      <c r="J67" s="145">
        <v>0</v>
      </c>
      <c r="K67" s="145">
        <v>0</v>
      </c>
      <c r="L67" s="145">
        <v>0</v>
      </c>
      <c r="M67" s="145">
        <v>0</v>
      </c>
      <c r="N67" s="145">
        <v>0</v>
      </c>
      <c r="O67" s="145">
        <v>0</v>
      </c>
      <c r="P67" s="145">
        <v>0</v>
      </c>
      <c r="Q67" s="145">
        <v>0</v>
      </c>
      <c r="R67" s="145">
        <v>0</v>
      </c>
      <c r="S67" s="145">
        <v>0</v>
      </c>
      <c r="T67" s="145">
        <v>0</v>
      </c>
      <c r="U67" s="145">
        <v>0</v>
      </c>
      <c r="V67" s="145">
        <v>0</v>
      </c>
      <c r="W67" s="145">
        <v>0</v>
      </c>
      <c r="X67" s="145">
        <v>0</v>
      </c>
      <c r="Y67" s="145">
        <v>0</v>
      </c>
      <c r="Z67" s="145">
        <v>0</v>
      </c>
      <c r="AA67" s="145">
        <v>0</v>
      </c>
      <c r="AB67" s="145">
        <v>0</v>
      </c>
      <c r="AC67" s="145">
        <v>0</v>
      </c>
      <c r="AD67" s="145">
        <v>0</v>
      </c>
      <c r="AE67" s="145">
        <v>0</v>
      </c>
      <c r="AF67" s="145">
        <v>0</v>
      </c>
      <c r="AG67" s="145">
        <v>0</v>
      </c>
      <c r="AH67" s="145">
        <v>0</v>
      </c>
      <c r="AI67" s="145">
        <v>0</v>
      </c>
      <c r="AJ67" s="145">
        <v>0</v>
      </c>
      <c r="AK67" s="145">
        <v>0</v>
      </c>
      <c r="AL67" s="145">
        <v>0</v>
      </c>
      <c r="AM67" s="145">
        <v>0</v>
      </c>
      <c r="AN67" s="145">
        <v>0</v>
      </c>
      <c r="AO67" s="145">
        <v>0</v>
      </c>
      <c r="AP67" s="145">
        <v>0</v>
      </c>
      <c r="AQ67" s="145">
        <v>3</v>
      </c>
      <c r="AR67" s="145">
        <v>2</v>
      </c>
      <c r="AS67" s="145">
        <v>0</v>
      </c>
      <c r="AT67" s="145">
        <v>0</v>
      </c>
      <c r="AU67" s="145">
        <v>3</v>
      </c>
      <c r="AV67" s="145">
        <v>1</v>
      </c>
      <c r="AW67" s="145">
        <v>0</v>
      </c>
      <c r="AX67" s="145">
        <v>0</v>
      </c>
      <c r="AY67" s="145">
        <v>2</v>
      </c>
      <c r="AZ67" s="145">
        <v>0</v>
      </c>
      <c r="BA67" s="145">
        <v>0</v>
      </c>
      <c r="BB67" s="145">
        <v>0</v>
      </c>
      <c r="BC67" s="145">
        <v>0</v>
      </c>
      <c r="BD67" s="145">
        <v>0</v>
      </c>
      <c r="BE67" s="145">
        <v>0</v>
      </c>
      <c r="BF67" s="145">
        <v>0</v>
      </c>
      <c r="BG67" s="145">
        <v>0</v>
      </c>
      <c r="BH67" s="145">
        <v>0</v>
      </c>
      <c r="BI67" s="145">
        <v>0</v>
      </c>
      <c r="BJ67" s="145">
        <v>0</v>
      </c>
      <c r="BK67" s="145">
        <v>0</v>
      </c>
      <c r="BL67" s="145">
        <v>0</v>
      </c>
      <c r="BM67" s="145">
        <v>0</v>
      </c>
      <c r="BN67" s="145">
        <v>0</v>
      </c>
      <c r="BO67" s="145">
        <v>0</v>
      </c>
      <c r="BP67" s="145">
        <v>0</v>
      </c>
      <c r="BQ67" s="145">
        <v>0</v>
      </c>
      <c r="BR67" s="145">
        <v>0</v>
      </c>
      <c r="BS67" s="145">
        <v>11</v>
      </c>
      <c r="BT67" s="145">
        <v>5</v>
      </c>
      <c r="BU67" s="145">
        <v>3</v>
      </c>
      <c r="BV67" s="145">
        <v>0</v>
      </c>
      <c r="BW67" s="145">
        <v>0</v>
      </c>
      <c r="BX67" s="145">
        <v>8</v>
      </c>
      <c r="BY67" s="145">
        <v>0</v>
      </c>
      <c r="BZ67" s="145">
        <v>0</v>
      </c>
      <c r="CA67" s="145">
        <v>0</v>
      </c>
      <c r="CB67" s="145">
        <v>0</v>
      </c>
      <c r="CC67" s="145">
        <v>7</v>
      </c>
      <c r="CD67" s="145">
        <v>3</v>
      </c>
      <c r="CE67" s="145">
        <v>0</v>
      </c>
      <c r="CF67" s="145">
        <v>0</v>
      </c>
      <c r="CG67" s="145">
        <v>7</v>
      </c>
      <c r="CH67" s="145">
        <v>3</v>
      </c>
      <c r="CI67" s="145">
        <v>0</v>
      </c>
      <c r="CJ67" s="145">
        <v>0</v>
      </c>
      <c r="CK67" s="145">
        <v>10</v>
      </c>
      <c r="CL67" s="145">
        <v>0</v>
      </c>
      <c r="CM67" s="145">
        <v>0</v>
      </c>
      <c r="CN67" s="145">
        <v>0</v>
      </c>
      <c r="CO67" s="145">
        <v>0</v>
      </c>
      <c r="CP67" s="145">
        <v>8</v>
      </c>
      <c r="CQ67" s="145">
        <v>3</v>
      </c>
      <c r="CR67" s="145">
        <v>0</v>
      </c>
      <c r="CS67" s="145">
        <v>0</v>
      </c>
      <c r="CT67" s="145">
        <v>8</v>
      </c>
      <c r="CU67" s="145">
        <v>3</v>
      </c>
      <c r="CV67" s="145">
        <v>0</v>
      </c>
      <c r="CW67" s="145">
        <v>0</v>
      </c>
      <c r="CX67" s="145">
        <v>11</v>
      </c>
      <c r="CY67" s="145">
        <v>0</v>
      </c>
      <c r="CZ67" s="145">
        <v>0</v>
      </c>
      <c r="DA67" s="145">
        <v>0</v>
      </c>
      <c r="DB67" s="145">
        <v>0</v>
      </c>
      <c r="DC67" s="145">
        <v>0</v>
      </c>
      <c r="DD67" s="145">
        <v>0</v>
      </c>
      <c r="DE67" s="145">
        <v>0</v>
      </c>
      <c r="DF67" s="145">
        <v>0</v>
      </c>
      <c r="DG67" s="145">
        <v>0</v>
      </c>
      <c r="DH67" s="145">
        <v>0</v>
      </c>
      <c r="DI67" s="145">
        <v>0</v>
      </c>
      <c r="DJ67" s="145">
        <v>0</v>
      </c>
      <c r="DK67" s="145">
        <v>0</v>
      </c>
      <c r="DL67" s="145">
        <v>0</v>
      </c>
      <c r="DM67" s="145">
        <v>0</v>
      </c>
      <c r="DN67" s="145">
        <v>0</v>
      </c>
      <c r="DO67" s="145">
        <v>0</v>
      </c>
      <c r="DP67" s="145">
        <v>3</v>
      </c>
      <c r="DQ67" s="145">
        <v>1</v>
      </c>
      <c r="DR67" s="145">
        <v>0</v>
      </c>
      <c r="DS67" s="145">
        <v>0</v>
      </c>
      <c r="DT67" s="145">
        <v>3</v>
      </c>
      <c r="DU67" s="145">
        <v>1</v>
      </c>
      <c r="DV67" s="145">
        <v>0</v>
      </c>
      <c r="DW67" s="145">
        <v>0</v>
      </c>
      <c r="DX67" s="145">
        <v>4</v>
      </c>
      <c r="DY67" s="145">
        <v>0</v>
      </c>
      <c r="DZ67" s="145">
        <v>0</v>
      </c>
      <c r="EA67" s="145">
        <v>0</v>
      </c>
      <c r="EB67" s="145">
        <v>0</v>
      </c>
      <c r="EC67" s="145">
        <v>3</v>
      </c>
      <c r="ED67" s="145">
        <v>1</v>
      </c>
      <c r="EE67" s="145">
        <v>0</v>
      </c>
      <c r="EF67" s="145">
        <v>0</v>
      </c>
      <c r="EG67" s="145">
        <v>3</v>
      </c>
      <c r="EH67" s="145">
        <v>1</v>
      </c>
      <c r="EI67" s="145">
        <v>0</v>
      </c>
      <c r="EJ67" s="145">
        <v>0</v>
      </c>
      <c r="EK67" s="145">
        <v>4</v>
      </c>
      <c r="EL67" s="145">
        <v>0</v>
      </c>
      <c r="EM67" s="145">
        <v>8</v>
      </c>
      <c r="EN67" s="145">
        <v>8</v>
      </c>
      <c r="EO67" s="145">
        <v>0</v>
      </c>
      <c r="EP67" s="145">
        <v>8</v>
      </c>
      <c r="EQ67" s="145">
        <v>8</v>
      </c>
      <c r="ER67" s="145">
        <v>0</v>
      </c>
      <c r="ES67" s="145">
        <v>8</v>
      </c>
      <c r="ET67" s="145">
        <v>8</v>
      </c>
      <c r="EU67" s="145">
        <v>0</v>
      </c>
      <c r="EV67" s="145">
        <v>8</v>
      </c>
      <c r="EW67" s="145">
        <v>8</v>
      </c>
      <c r="EX67" s="145">
        <v>0</v>
      </c>
      <c r="EY67" s="145">
        <v>0</v>
      </c>
      <c r="EZ67" s="145">
        <v>0</v>
      </c>
      <c r="FA67" s="145">
        <v>0</v>
      </c>
      <c r="FB67" s="145">
        <v>0</v>
      </c>
      <c r="FC67" s="145">
        <v>0</v>
      </c>
      <c r="FD67" s="145">
        <v>11</v>
      </c>
      <c r="FE67" s="145">
        <v>8</v>
      </c>
      <c r="FF67" s="423">
        <f t="shared" ref="FF67:FF89" si="6">SUM(EQ67/EN67)</f>
        <v>1</v>
      </c>
      <c r="FG67" s="423">
        <f t="shared" ref="FG67:FG89" si="7">SUM(FE67/FD67)</f>
        <v>0.72727272727272729</v>
      </c>
      <c r="FH67" s="424">
        <v>100</v>
      </c>
    </row>
    <row r="68" spans="1:164" ht="27.75" customHeight="1" x14ac:dyDescent="0.25">
      <c r="A68" s="47" t="s">
        <v>986</v>
      </c>
      <c r="B68" s="415" t="s">
        <v>987</v>
      </c>
      <c r="C68" s="47" t="s">
        <v>988</v>
      </c>
      <c r="D68" s="145">
        <v>0</v>
      </c>
      <c r="E68" s="145">
        <v>60</v>
      </c>
      <c r="F68" s="145">
        <v>60</v>
      </c>
      <c r="G68" s="145">
        <v>0</v>
      </c>
      <c r="H68" s="145">
        <v>60</v>
      </c>
      <c r="I68" s="145">
        <v>0</v>
      </c>
      <c r="J68" s="145">
        <v>0</v>
      </c>
      <c r="K68" s="145">
        <v>0</v>
      </c>
      <c r="L68" s="145">
        <v>0</v>
      </c>
      <c r="M68" s="145">
        <v>0</v>
      </c>
      <c r="N68" s="145">
        <v>0</v>
      </c>
      <c r="O68" s="145">
        <v>0</v>
      </c>
      <c r="P68" s="145">
        <v>0</v>
      </c>
      <c r="Q68" s="145">
        <v>0</v>
      </c>
      <c r="R68" s="145">
        <v>0</v>
      </c>
      <c r="S68" s="145">
        <v>0</v>
      </c>
      <c r="T68" s="145">
        <v>0</v>
      </c>
      <c r="U68" s="145">
        <v>0</v>
      </c>
      <c r="V68" s="145">
        <v>0</v>
      </c>
      <c r="W68" s="145">
        <v>0</v>
      </c>
      <c r="X68" s="145">
        <v>0</v>
      </c>
      <c r="Y68" s="145">
        <v>0</v>
      </c>
      <c r="Z68" s="145">
        <v>0</v>
      </c>
      <c r="AA68" s="145">
        <v>0</v>
      </c>
      <c r="AB68" s="145">
        <v>0</v>
      </c>
      <c r="AC68" s="145">
        <v>0</v>
      </c>
      <c r="AD68" s="145">
        <v>0</v>
      </c>
      <c r="AE68" s="145">
        <v>0</v>
      </c>
      <c r="AF68" s="145">
        <v>0</v>
      </c>
      <c r="AG68" s="145">
        <v>0</v>
      </c>
      <c r="AH68" s="145">
        <v>0</v>
      </c>
      <c r="AI68" s="145">
        <v>0</v>
      </c>
      <c r="AJ68" s="145">
        <v>0</v>
      </c>
      <c r="AK68" s="145">
        <v>0</v>
      </c>
      <c r="AL68" s="145">
        <v>0</v>
      </c>
      <c r="AM68" s="145">
        <v>0</v>
      </c>
      <c r="AN68" s="145">
        <v>0</v>
      </c>
      <c r="AO68" s="145">
        <v>0</v>
      </c>
      <c r="AP68" s="145">
        <v>0</v>
      </c>
      <c r="AQ68" s="145">
        <v>0</v>
      </c>
      <c r="AR68" s="145">
        <v>0</v>
      </c>
      <c r="AS68" s="145">
        <v>0</v>
      </c>
      <c r="AT68" s="145">
        <v>0</v>
      </c>
      <c r="AU68" s="145">
        <v>0</v>
      </c>
      <c r="AV68" s="145">
        <v>0</v>
      </c>
      <c r="AW68" s="145">
        <v>0</v>
      </c>
      <c r="AX68" s="145">
        <v>0</v>
      </c>
      <c r="AY68" s="145">
        <v>6</v>
      </c>
      <c r="AZ68" s="145">
        <v>0</v>
      </c>
      <c r="BA68" s="145">
        <v>0</v>
      </c>
      <c r="BB68" s="145">
        <v>0</v>
      </c>
      <c r="BC68" s="145">
        <v>0</v>
      </c>
      <c r="BD68" s="145">
        <v>0</v>
      </c>
      <c r="BE68" s="145">
        <v>0</v>
      </c>
      <c r="BF68" s="145">
        <v>0</v>
      </c>
      <c r="BG68" s="145">
        <v>0</v>
      </c>
      <c r="BH68" s="145">
        <v>0</v>
      </c>
      <c r="BI68" s="145">
        <v>0</v>
      </c>
      <c r="BJ68" s="145">
        <v>0</v>
      </c>
      <c r="BK68" s="145">
        <v>0</v>
      </c>
      <c r="BL68" s="145">
        <v>0</v>
      </c>
      <c r="BM68" s="145">
        <v>0</v>
      </c>
      <c r="BN68" s="145">
        <v>0</v>
      </c>
      <c r="BO68" s="145">
        <v>0</v>
      </c>
      <c r="BP68" s="145">
        <v>0</v>
      </c>
      <c r="BQ68" s="145">
        <v>0</v>
      </c>
      <c r="BR68" s="145">
        <v>0</v>
      </c>
      <c r="BS68" s="145">
        <v>6</v>
      </c>
      <c r="BT68" s="145">
        <v>6</v>
      </c>
      <c r="BU68" s="145">
        <v>0</v>
      </c>
      <c r="BV68" s="145">
        <v>0</v>
      </c>
      <c r="BW68" s="145">
        <v>0</v>
      </c>
      <c r="BX68" s="145">
        <v>6</v>
      </c>
      <c r="BY68" s="145">
        <v>0</v>
      </c>
      <c r="BZ68" s="145">
        <v>0</v>
      </c>
      <c r="CA68" s="145">
        <v>0</v>
      </c>
      <c r="CB68" s="145">
        <v>0</v>
      </c>
      <c r="CC68" s="145">
        <v>2</v>
      </c>
      <c r="CD68" s="145">
        <v>0</v>
      </c>
      <c r="CE68" s="145">
        <v>0</v>
      </c>
      <c r="CF68" s="145">
        <v>0</v>
      </c>
      <c r="CG68" s="145">
        <v>2</v>
      </c>
      <c r="CH68" s="145">
        <v>0</v>
      </c>
      <c r="CI68" s="145">
        <v>0</v>
      </c>
      <c r="CJ68" s="145">
        <v>0</v>
      </c>
      <c r="CK68" s="145">
        <v>2</v>
      </c>
      <c r="CL68" s="145">
        <v>0</v>
      </c>
      <c r="CM68" s="145">
        <v>0</v>
      </c>
      <c r="CN68" s="145">
        <v>0</v>
      </c>
      <c r="CO68" s="145">
        <v>0</v>
      </c>
      <c r="CP68" s="145">
        <v>0</v>
      </c>
      <c r="CQ68" s="145">
        <v>0</v>
      </c>
      <c r="CR68" s="145">
        <v>0</v>
      </c>
      <c r="CS68" s="145">
        <v>0</v>
      </c>
      <c r="CT68" s="145">
        <v>0</v>
      </c>
      <c r="CU68" s="145">
        <v>0</v>
      </c>
      <c r="CV68" s="145">
        <v>0</v>
      </c>
      <c r="CW68" s="145">
        <v>0</v>
      </c>
      <c r="CX68" s="145">
        <v>0</v>
      </c>
      <c r="CY68" s="145">
        <v>0</v>
      </c>
      <c r="CZ68" s="145">
        <v>0</v>
      </c>
      <c r="DA68" s="145">
        <v>0</v>
      </c>
      <c r="DB68" s="145">
        <v>0</v>
      </c>
      <c r="DC68" s="145">
        <v>0</v>
      </c>
      <c r="DD68" s="145">
        <v>0</v>
      </c>
      <c r="DE68" s="145">
        <v>0</v>
      </c>
      <c r="DF68" s="145">
        <v>0</v>
      </c>
      <c r="DG68" s="145">
        <v>0</v>
      </c>
      <c r="DH68" s="145">
        <v>0</v>
      </c>
      <c r="DI68" s="145">
        <v>0</v>
      </c>
      <c r="DJ68" s="145">
        <v>0</v>
      </c>
      <c r="DK68" s="145">
        <v>0</v>
      </c>
      <c r="DL68" s="145">
        <v>0</v>
      </c>
      <c r="DM68" s="145">
        <v>0</v>
      </c>
      <c r="DN68" s="145">
        <v>0</v>
      </c>
      <c r="DO68" s="145">
        <v>0</v>
      </c>
      <c r="DP68" s="145">
        <v>5</v>
      </c>
      <c r="DQ68" s="145">
        <v>0</v>
      </c>
      <c r="DR68" s="145">
        <v>0</v>
      </c>
      <c r="DS68" s="145">
        <v>0</v>
      </c>
      <c r="DT68" s="145">
        <v>5</v>
      </c>
      <c r="DU68" s="145">
        <v>0</v>
      </c>
      <c r="DV68" s="145">
        <v>0</v>
      </c>
      <c r="DW68" s="145">
        <v>0</v>
      </c>
      <c r="DX68" s="145">
        <v>5</v>
      </c>
      <c r="DY68" s="145">
        <v>0</v>
      </c>
      <c r="DZ68" s="145">
        <v>0</v>
      </c>
      <c r="EA68" s="145">
        <v>0</v>
      </c>
      <c r="EB68" s="145">
        <v>0</v>
      </c>
      <c r="EC68" s="145">
        <v>6</v>
      </c>
      <c r="ED68" s="145">
        <v>0</v>
      </c>
      <c r="EE68" s="145">
        <v>0</v>
      </c>
      <c r="EF68" s="145">
        <v>0</v>
      </c>
      <c r="EG68" s="145">
        <v>6</v>
      </c>
      <c r="EH68" s="145">
        <v>0</v>
      </c>
      <c r="EI68" s="145">
        <v>0</v>
      </c>
      <c r="EJ68" s="145">
        <v>0</v>
      </c>
      <c r="EK68" s="145">
        <v>6</v>
      </c>
      <c r="EL68" s="145">
        <v>0</v>
      </c>
      <c r="EM68" s="145">
        <v>13</v>
      </c>
      <c r="EN68" s="145">
        <v>13</v>
      </c>
      <c r="EO68" s="145">
        <v>0</v>
      </c>
      <c r="EP68" s="145">
        <v>11</v>
      </c>
      <c r="EQ68" s="145">
        <v>11</v>
      </c>
      <c r="ER68" s="145">
        <v>0</v>
      </c>
      <c r="ES68" s="145">
        <v>6</v>
      </c>
      <c r="ET68" s="145">
        <v>6</v>
      </c>
      <c r="EU68" s="145">
        <v>0</v>
      </c>
      <c r="EV68" s="145">
        <v>4</v>
      </c>
      <c r="EW68" s="145">
        <v>4</v>
      </c>
      <c r="EX68" s="145">
        <v>0</v>
      </c>
      <c r="EY68" s="145">
        <v>0</v>
      </c>
      <c r="EZ68" s="145">
        <v>0</v>
      </c>
      <c r="FA68" s="145">
        <v>0</v>
      </c>
      <c r="FB68" s="145">
        <v>0</v>
      </c>
      <c r="FC68" s="145">
        <v>0</v>
      </c>
      <c r="FD68" s="145">
        <v>6</v>
      </c>
      <c r="FE68" s="145">
        <v>6</v>
      </c>
      <c r="FF68" s="423">
        <f t="shared" si="6"/>
        <v>0.84615384615384615</v>
      </c>
      <c r="FG68" s="423">
        <f t="shared" si="7"/>
        <v>1</v>
      </c>
      <c r="FH68" s="424">
        <v>0</v>
      </c>
    </row>
    <row r="69" spans="1:164" ht="45" x14ac:dyDescent="0.25">
      <c r="A69" s="47" t="s">
        <v>989</v>
      </c>
      <c r="B69" s="415" t="s">
        <v>990</v>
      </c>
      <c r="C69" s="47" t="s">
        <v>988</v>
      </c>
      <c r="D69" s="145">
        <v>0</v>
      </c>
      <c r="E69" s="145">
        <v>18</v>
      </c>
      <c r="F69" s="145">
        <v>18</v>
      </c>
      <c r="G69" s="145">
        <v>0</v>
      </c>
      <c r="H69" s="145">
        <v>18</v>
      </c>
      <c r="I69" s="145">
        <v>0</v>
      </c>
      <c r="J69" s="145">
        <v>0</v>
      </c>
      <c r="K69" s="145">
        <v>0</v>
      </c>
      <c r="L69" s="145">
        <v>0</v>
      </c>
      <c r="M69" s="145">
        <v>0</v>
      </c>
      <c r="N69" s="145">
        <v>0</v>
      </c>
      <c r="O69" s="145">
        <v>0</v>
      </c>
      <c r="P69" s="145">
        <v>0</v>
      </c>
      <c r="Q69" s="145">
        <v>0</v>
      </c>
      <c r="R69" s="145">
        <v>0</v>
      </c>
      <c r="S69" s="145">
        <v>0</v>
      </c>
      <c r="T69" s="145">
        <v>0</v>
      </c>
      <c r="U69" s="145">
        <v>0</v>
      </c>
      <c r="V69" s="145">
        <v>0</v>
      </c>
      <c r="W69" s="145">
        <v>0</v>
      </c>
      <c r="X69" s="145">
        <v>0</v>
      </c>
      <c r="Y69" s="145">
        <v>0</v>
      </c>
      <c r="Z69" s="145">
        <v>0</v>
      </c>
      <c r="AA69" s="145">
        <v>0</v>
      </c>
      <c r="AB69" s="145">
        <v>0</v>
      </c>
      <c r="AC69" s="145">
        <v>0</v>
      </c>
      <c r="AD69" s="145">
        <v>0</v>
      </c>
      <c r="AE69" s="145">
        <v>0</v>
      </c>
      <c r="AF69" s="145">
        <v>0</v>
      </c>
      <c r="AG69" s="145">
        <v>0</v>
      </c>
      <c r="AH69" s="145">
        <v>0</v>
      </c>
      <c r="AI69" s="145">
        <v>0</v>
      </c>
      <c r="AJ69" s="145">
        <v>0</v>
      </c>
      <c r="AK69" s="145">
        <v>0</v>
      </c>
      <c r="AL69" s="145">
        <v>0</v>
      </c>
      <c r="AM69" s="145">
        <v>0</v>
      </c>
      <c r="AN69" s="145">
        <v>0</v>
      </c>
      <c r="AO69" s="145">
        <v>0</v>
      </c>
      <c r="AP69" s="145">
        <v>0</v>
      </c>
      <c r="AQ69" s="145">
        <v>0</v>
      </c>
      <c r="AR69" s="145">
        <v>0</v>
      </c>
      <c r="AS69" s="145">
        <v>0</v>
      </c>
      <c r="AT69" s="145">
        <v>0</v>
      </c>
      <c r="AU69" s="145">
        <v>4</v>
      </c>
      <c r="AV69" s="145">
        <v>0</v>
      </c>
      <c r="AW69" s="145">
        <v>0</v>
      </c>
      <c r="AX69" s="145">
        <v>0</v>
      </c>
      <c r="AY69" s="145">
        <v>0</v>
      </c>
      <c r="AZ69" s="145">
        <v>0</v>
      </c>
      <c r="BA69" s="145">
        <v>0</v>
      </c>
      <c r="BB69" s="145">
        <v>0</v>
      </c>
      <c r="BC69" s="145">
        <v>0</v>
      </c>
      <c r="BD69" s="145">
        <v>0</v>
      </c>
      <c r="BE69" s="145">
        <v>0</v>
      </c>
      <c r="BF69" s="145">
        <v>0</v>
      </c>
      <c r="BG69" s="145">
        <v>0</v>
      </c>
      <c r="BH69" s="145">
        <v>0</v>
      </c>
      <c r="BI69" s="145">
        <v>0</v>
      </c>
      <c r="BJ69" s="145">
        <v>0</v>
      </c>
      <c r="BK69" s="145">
        <v>0</v>
      </c>
      <c r="BL69" s="145">
        <v>0</v>
      </c>
      <c r="BM69" s="145">
        <v>0</v>
      </c>
      <c r="BN69" s="145">
        <v>0</v>
      </c>
      <c r="BO69" s="145">
        <v>0</v>
      </c>
      <c r="BP69" s="145">
        <v>0</v>
      </c>
      <c r="BQ69" s="145">
        <v>0</v>
      </c>
      <c r="BR69" s="145">
        <v>0</v>
      </c>
      <c r="BS69" s="145">
        <v>4</v>
      </c>
      <c r="BT69" s="145">
        <v>4</v>
      </c>
      <c r="BU69" s="145">
        <v>0</v>
      </c>
      <c r="BV69" s="145">
        <v>0</v>
      </c>
      <c r="BW69" s="145">
        <v>0</v>
      </c>
      <c r="BX69" s="145">
        <v>4</v>
      </c>
      <c r="BY69" s="145">
        <v>0</v>
      </c>
      <c r="BZ69" s="145">
        <v>0</v>
      </c>
      <c r="CA69" s="145">
        <v>0</v>
      </c>
      <c r="CB69" s="145">
        <v>0</v>
      </c>
      <c r="CC69" s="145">
        <v>4</v>
      </c>
      <c r="CD69" s="145">
        <v>0</v>
      </c>
      <c r="CE69" s="145">
        <v>0</v>
      </c>
      <c r="CF69" s="145">
        <v>0</v>
      </c>
      <c r="CG69" s="145">
        <v>4</v>
      </c>
      <c r="CH69" s="145">
        <v>0</v>
      </c>
      <c r="CI69" s="145">
        <v>0</v>
      </c>
      <c r="CJ69" s="145">
        <v>0</v>
      </c>
      <c r="CK69" s="145">
        <v>4</v>
      </c>
      <c r="CL69" s="145">
        <v>0</v>
      </c>
      <c r="CM69" s="145">
        <v>0</v>
      </c>
      <c r="CN69" s="145">
        <v>0</v>
      </c>
      <c r="CO69" s="145">
        <v>0</v>
      </c>
      <c r="CP69" s="145">
        <v>0</v>
      </c>
      <c r="CQ69" s="145">
        <v>0</v>
      </c>
      <c r="CR69" s="145">
        <v>0</v>
      </c>
      <c r="CS69" s="145">
        <v>0</v>
      </c>
      <c r="CT69" s="145">
        <v>0</v>
      </c>
      <c r="CU69" s="145">
        <v>0</v>
      </c>
      <c r="CV69" s="145">
        <v>0</v>
      </c>
      <c r="CW69" s="145">
        <v>0</v>
      </c>
      <c r="CX69" s="145">
        <v>0</v>
      </c>
      <c r="CY69" s="145">
        <v>0</v>
      </c>
      <c r="CZ69" s="145">
        <v>0</v>
      </c>
      <c r="DA69" s="145">
        <v>0</v>
      </c>
      <c r="DB69" s="145">
        <v>0</v>
      </c>
      <c r="DC69" s="145">
        <v>0</v>
      </c>
      <c r="DD69" s="145">
        <v>0</v>
      </c>
      <c r="DE69" s="145">
        <v>0</v>
      </c>
      <c r="DF69" s="145">
        <v>0</v>
      </c>
      <c r="DG69" s="145">
        <v>0</v>
      </c>
      <c r="DH69" s="145">
        <v>0</v>
      </c>
      <c r="DI69" s="145">
        <v>0</v>
      </c>
      <c r="DJ69" s="145">
        <v>0</v>
      </c>
      <c r="DK69" s="145">
        <v>0</v>
      </c>
      <c r="DL69" s="145">
        <v>0</v>
      </c>
      <c r="DM69" s="145">
        <v>0</v>
      </c>
      <c r="DN69" s="145">
        <v>0</v>
      </c>
      <c r="DO69" s="145">
        <v>0</v>
      </c>
      <c r="DP69" s="145">
        <v>4</v>
      </c>
      <c r="DQ69" s="145">
        <v>0</v>
      </c>
      <c r="DR69" s="145">
        <v>0</v>
      </c>
      <c r="DS69" s="145">
        <v>0</v>
      </c>
      <c r="DT69" s="145">
        <v>4</v>
      </c>
      <c r="DU69" s="145">
        <v>0</v>
      </c>
      <c r="DV69" s="145">
        <v>0</v>
      </c>
      <c r="DW69" s="145">
        <v>0</v>
      </c>
      <c r="DX69" s="145">
        <v>4</v>
      </c>
      <c r="DY69" s="145">
        <v>0</v>
      </c>
      <c r="DZ69" s="145">
        <v>0</v>
      </c>
      <c r="EA69" s="145">
        <v>0</v>
      </c>
      <c r="EB69" s="145">
        <v>0</v>
      </c>
      <c r="EC69" s="145">
        <v>4</v>
      </c>
      <c r="ED69" s="145">
        <v>0</v>
      </c>
      <c r="EE69" s="145">
        <v>0</v>
      </c>
      <c r="EF69" s="145">
        <v>0</v>
      </c>
      <c r="EG69" s="145">
        <v>4</v>
      </c>
      <c r="EH69" s="145">
        <v>0</v>
      </c>
      <c r="EI69" s="145">
        <v>0</v>
      </c>
      <c r="EJ69" s="145">
        <v>0</v>
      </c>
      <c r="EK69" s="145">
        <v>4</v>
      </c>
      <c r="EL69" s="145">
        <v>0</v>
      </c>
      <c r="EM69" s="145">
        <v>8</v>
      </c>
      <c r="EN69" s="145">
        <v>8</v>
      </c>
      <c r="EO69" s="145">
        <v>0</v>
      </c>
      <c r="EP69" s="145">
        <v>8</v>
      </c>
      <c r="EQ69" s="145">
        <v>8</v>
      </c>
      <c r="ER69" s="145">
        <v>0</v>
      </c>
      <c r="ES69" s="145">
        <v>4</v>
      </c>
      <c r="ET69" s="145">
        <v>4</v>
      </c>
      <c r="EU69" s="145">
        <v>0</v>
      </c>
      <c r="EV69" s="145">
        <v>4</v>
      </c>
      <c r="EW69" s="145">
        <v>4</v>
      </c>
      <c r="EX69" s="145">
        <v>0</v>
      </c>
      <c r="EY69" s="145">
        <v>0</v>
      </c>
      <c r="EZ69" s="145">
        <v>0</v>
      </c>
      <c r="FA69" s="145">
        <v>0</v>
      </c>
      <c r="FB69" s="145">
        <v>0</v>
      </c>
      <c r="FC69" s="145">
        <v>0</v>
      </c>
      <c r="FD69" s="145">
        <v>4</v>
      </c>
      <c r="FE69" s="145">
        <v>4</v>
      </c>
      <c r="FF69" s="423">
        <f t="shared" si="6"/>
        <v>1</v>
      </c>
      <c r="FG69" s="423">
        <f t="shared" si="7"/>
        <v>1</v>
      </c>
      <c r="FH69" s="424">
        <v>0</v>
      </c>
    </row>
    <row r="70" spans="1:164" ht="28.5" customHeight="1" x14ac:dyDescent="0.25">
      <c r="A70" s="47" t="s">
        <v>991</v>
      </c>
      <c r="B70" s="415" t="s">
        <v>992</v>
      </c>
      <c r="C70" s="47" t="s">
        <v>22</v>
      </c>
      <c r="D70" s="145">
        <v>0</v>
      </c>
      <c r="E70" s="145">
        <v>39</v>
      </c>
      <c r="F70" s="145">
        <v>39</v>
      </c>
      <c r="G70" s="145">
        <v>0</v>
      </c>
      <c r="H70" s="145">
        <v>39</v>
      </c>
      <c r="I70" s="145">
        <v>0</v>
      </c>
      <c r="J70" s="145">
        <v>0</v>
      </c>
      <c r="K70" s="145">
        <v>0</v>
      </c>
      <c r="L70" s="145">
        <v>0</v>
      </c>
      <c r="M70" s="145">
        <v>0</v>
      </c>
      <c r="N70" s="145">
        <v>0</v>
      </c>
      <c r="O70" s="145">
        <v>0</v>
      </c>
      <c r="P70" s="145">
        <v>0</v>
      </c>
      <c r="Q70" s="145">
        <v>0</v>
      </c>
      <c r="R70" s="145">
        <v>0</v>
      </c>
      <c r="S70" s="145">
        <v>0</v>
      </c>
      <c r="T70" s="145">
        <v>0</v>
      </c>
      <c r="U70" s="145">
        <v>0</v>
      </c>
      <c r="V70" s="145">
        <v>0</v>
      </c>
      <c r="W70" s="145">
        <v>0</v>
      </c>
      <c r="X70" s="145">
        <v>0</v>
      </c>
      <c r="Y70" s="145">
        <v>0</v>
      </c>
      <c r="Z70" s="145">
        <v>0</v>
      </c>
      <c r="AA70" s="145">
        <v>0</v>
      </c>
      <c r="AB70" s="145">
        <v>0</v>
      </c>
      <c r="AC70" s="145">
        <v>0</v>
      </c>
      <c r="AD70" s="145">
        <v>0</v>
      </c>
      <c r="AE70" s="145">
        <v>0</v>
      </c>
      <c r="AF70" s="145">
        <v>0</v>
      </c>
      <c r="AG70" s="145">
        <v>0</v>
      </c>
      <c r="AH70" s="145">
        <v>0</v>
      </c>
      <c r="AI70" s="145">
        <v>0</v>
      </c>
      <c r="AJ70" s="145">
        <v>0</v>
      </c>
      <c r="AK70" s="145">
        <v>0</v>
      </c>
      <c r="AL70" s="145">
        <v>0</v>
      </c>
      <c r="AM70" s="145">
        <v>0</v>
      </c>
      <c r="AN70" s="145">
        <v>0</v>
      </c>
      <c r="AO70" s="145">
        <v>0</v>
      </c>
      <c r="AP70" s="145">
        <v>0</v>
      </c>
      <c r="AQ70" s="145">
        <v>0</v>
      </c>
      <c r="AR70" s="145">
        <v>0</v>
      </c>
      <c r="AS70" s="145">
        <v>0</v>
      </c>
      <c r="AT70" s="145">
        <v>0</v>
      </c>
      <c r="AU70" s="145">
        <v>0</v>
      </c>
      <c r="AV70" s="145">
        <v>1</v>
      </c>
      <c r="AW70" s="145">
        <v>0</v>
      </c>
      <c r="AX70" s="145">
        <v>0</v>
      </c>
      <c r="AY70" s="145">
        <v>1</v>
      </c>
      <c r="AZ70" s="145">
        <v>7</v>
      </c>
      <c r="BA70" s="145">
        <v>0</v>
      </c>
      <c r="BB70" s="145">
        <v>0</v>
      </c>
      <c r="BC70" s="145">
        <v>0</v>
      </c>
      <c r="BD70" s="145">
        <v>0</v>
      </c>
      <c r="BE70" s="145">
        <v>0</v>
      </c>
      <c r="BF70" s="145">
        <v>0</v>
      </c>
      <c r="BG70" s="145">
        <v>0</v>
      </c>
      <c r="BH70" s="145">
        <v>0</v>
      </c>
      <c r="BI70" s="145">
        <v>0</v>
      </c>
      <c r="BJ70" s="145">
        <v>0</v>
      </c>
      <c r="BK70" s="145">
        <v>0</v>
      </c>
      <c r="BL70" s="145">
        <v>0</v>
      </c>
      <c r="BM70" s="145">
        <v>0</v>
      </c>
      <c r="BN70" s="145">
        <v>0</v>
      </c>
      <c r="BO70" s="145">
        <v>0</v>
      </c>
      <c r="BP70" s="145">
        <v>0</v>
      </c>
      <c r="BQ70" s="145">
        <v>0</v>
      </c>
      <c r="BR70" s="145">
        <v>0</v>
      </c>
      <c r="BS70" s="145">
        <v>9</v>
      </c>
      <c r="BT70" s="145">
        <v>1</v>
      </c>
      <c r="BU70" s="145">
        <v>8</v>
      </c>
      <c r="BV70" s="145">
        <v>0</v>
      </c>
      <c r="BW70" s="145">
        <v>0</v>
      </c>
      <c r="BX70" s="145">
        <v>9</v>
      </c>
      <c r="BY70" s="145">
        <v>0</v>
      </c>
      <c r="BZ70" s="145">
        <v>0</v>
      </c>
      <c r="CA70" s="145">
        <v>0</v>
      </c>
      <c r="CB70" s="145">
        <v>0</v>
      </c>
      <c r="CC70" s="145">
        <v>1</v>
      </c>
      <c r="CD70" s="145">
        <v>2</v>
      </c>
      <c r="CE70" s="145">
        <v>0</v>
      </c>
      <c r="CF70" s="145">
        <v>0</v>
      </c>
      <c r="CG70" s="145">
        <v>1</v>
      </c>
      <c r="CH70" s="145">
        <v>2</v>
      </c>
      <c r="CI70" s="145">
        <v>0</v>
      </c>
      <c r="CJ70" s="145">
        <v>0</v>
      </c>
      <c r="CK70" s="145">
        <v>3</v>
      </c>
      <c r="CL70" s="145">
        <v>0</v>
      </c>
      <c r="CM70" s="145">
        <v>0</v>
      </c>
      <c r="CN70" s="145">
        <v>0</v>
      </c>
      <c r="CO70" s="145">
        <v>0</v>
      </c>
      <c r="CP70" s="145">
        <v>1</v>
      </c>
      <c r="CQ70" s="145">
        <v>8</v>
      </c>
      <c r="CR70" s="145">
        <v>0</v>
      </c>
      <c r="CS70" s="145">
        <v>0</v>
      </c>
      <c r="CT70" s="145">
        <v>1</v>
      </c>
      <c r="CU70" s="145">
        <v>8</v>
      </c>
      <c r="CV70" s="145">
        <v>0</v>
      </c>
      <c r="CW70" s="145">
        <v>0</v>
      </c>
      <c r="CX70" s="145">
        <v>9</v>
      </c>
      <c r="CY70" s="145">
        <v>0</v>
      </c>
      <c r="CZ70" s="145">
        <v>0</v>
      </c>
      <c r="DA70" s="145">
        <v>0</v>
      </c>
      <c r="DB70" s="145">
        <v>0</v>
      </c>
      <c r="DC70" s="145">
        <v>0</v>
      </c>
      <c r="DD70" s="145">
        <v>0</v>
      </c>
      <c r="DE70" s="145">
        <v>0</v>
      </c>
      <c r="DF70" s="145">
        <v>0</v>
      </c>
      <c r="DG70" s="145">
        <v>0</v>
      </c>
      <c r="DH70" s="145">
        <v>0</v>
      </c>
      <c r="DI70" s="145">
        <v>0</v>
      </c>
      <c r="DJ70" s="145">
        <v>0</v>
      </c>
      <c r="DK70" s="145">
        <v>0</v>
      </c>
      <c r="DL70" s="145">
        <v>0</v>
      </c>
      <c r="DM70" s="145">
        <v>0</v>
      </c>
      <c r="DN70" s="145">
        <v>0</v>
      </c>
      <c r="DO70" s="145">
        <v>0</v>
      </c>
      <c r="DP70" s="145">
        <v>1</v>
      </c>
      <c r="DQ70" s="145">
        <v>3</v>
      </c>
      <c r="DR70" s="145">
        <v>0</v>
      </c>
      <c r="DS70" s="145">
        <v>0</v>
      </c>
      <c r="DT70" s="145">
        <v>1</v>
      </c>
      <c r="DU70" s="145">
        <v>3</v>
      </c>
      <c r="DV70" s="145">
        <v>0</v>
      </c>
      <c r="DW70" s="145">
        <v>0</v>
      </c>
      <c r="DX70" s="145">
        <v>4</v>
      </c>
      <c r="DY70" s="145">
        <v>0</v>
      </c>
      <c r="DZ70" s="145">
        <v>0</v>
      </c>
      <c r="EA70" s="145">
        <v>0</v>
      </c>
      <c r="EB70" s="145">
        <v>0</v>
      </c>
      <c r="EC70" s="145">
        <v>1</v>
      </c>
      <c r="ED70" s="145">
        <v>1</v>
      </c>
      <c r="EE70" s="145">
        <v>0</v>
      </c>
      <c r="EF70" s="145">
        <v>0</v>
      </c>
      <c r="EG70" s="145">
        <v>1</v>
      </c>
      <c r="EH70" s="145">
        <v>1</v>
      </c>
      <c r="EI70" s="145">
        <v>0</v>
      </c>
      <c r="EJ70" s="145">
        <v>0</v>
      </c>
      <c r="EK70" s="145">
        <v>2</v>
      </c>
      <c r="EL70" s="145">
        <v>0</v>
      </c>
      <c r="EM70" s="145">
        <v>9</v>
      </c>
      <c r="EN70" s="145">
        <v>9</v>
      </c>
      <c r="EO70" s="145">
        <v>0</v>
      </c>
      <c r="EP70" s="145">
        <v>8</v>
      </c>
      <c r="EQ70" s="145">
        <v>8</v>
      </c>
      <c r="ER70" s="145">
        <v>0</v>
      </c>
      <c r="ES70" s="145">
        <v>9</v>
      </c>
      <c r="ET70" s="145">
        <v>9</v>
      </c>
      <c r="EU70" s="145">
        <v>0</v>
      </c>
      <c r="EV70" s="145">
        <v>5</v>
      </c>
      <c r="EW70" s="145">
        <v>5</v>
      </c>
      <c r="EX70" s="145">
        <v>0</v>
      </c>
      <c r="EY70" s="145">
        <v>0</v>
      </c>
      <c r="EZ70" s="145">
        <v>0</v>
      </c>
      <c r="FA70" s="145">
        <v>0</v>
      </c>
      <c r="FB70" s="145">
        <v>0</v>
      </c>
      <c r="FC70" s="145">
        <v>0</v>
      </c>
      <c r="FD70" s="145">
        <v>9</v>
      </c>
      <c r="FE70" s="145">
        <v>9</v>
      </c>
      <c r="FF70" s="423">
        <f t="shared" si="6"/>
        <v>0.88888888888888884</v>
      </c>
      <c r="FG70" s="423">
        <f t="shared" si="7"/>
        <v>1</v>
      </c>
      <c r="FH70" s="424">
        <v>100</v>
      </c>
    </row>
    <row r="71" spans="1:164" ht="39" x14ac:dyDescent="0.25">
      <c r="A71" s="47" t="s">
        <v>994</v>
      </c>
      <c r="B71" s="415" t="s">
        <v>995</v>
      </c>
      <c r="C71" s="47" t="s">
        <v>22</v>
      </c>
      <c r="D71" s="145">
        <v>0</v>
      </c>
      <c r="E71" s="145">
        <v>146</v>
      </c>
      <c r="F71" s="145">
        <v>146</v>
      </c>
      <c r="G71" s="145">
        <v>42</v>
      </c>
      <c r="H71" s="145">
        <v>104</v>
      </c>
      <c r="I71" s="145">
        <v>8</v>
      </c>
      <c r="J71" s="145">
        <v>7</v>
      </c>
      <c r="K71" s="145">
        <v>0</v>
      </c>
      <c r="L71" s="145">
        <v>0</v>
      </c>
      <c r="M71" s="145">
        <v>2</v>
      </c>
      <c r="N71" s="145">
        <v>0</v>
      </c>
      <c r="O71" s="145">
        <v>0</v>
      </c>
      <c r="P71" s="145">
        <v>0</v>
      </c>
      <c r="Q71" s="145">
        <v>0</v>
      </c>
      <c r="R71" s="145">
        <v>0</v>
      </c>
      <c r="S71" s="145">
        <v>0</v>
      </c>
      <c r="T71" s="145">
        <v>0</v>
      </c>
      <c r="U71" s="145">
        <v>0</v>
      </c>
      <c r="V71" s="145">
        <v>0</v>
      </c>
      <c r="W71" s="145">
        <v>0</v>
      </c>
      <c r="X71" s="145">
        <v>0</v>
      </c>
      <c r="Y71" s="145">
        <v>0</v>
      </c>
      <c r="Z71" s="145">
        <v>0</v>
      </c>
      <c r="AA71" s="145">
        <v>0</v>
      </c>
      <c r="AB71" s="145">
        <v>0</v>
      </c>
      <c r="AC71" s="145">
        <v>0</v>
      </c>
      <c r="AD71" s="145">
        <v>0</v>
      </c>
      <c r="AE71" s="145">
        <v>0</v>
      </c>
      <c r="AF71" s="145">
        <v>0</v>
      </c>
      <c r="AG71" s="145">
        <v>0</v>
      </c>
      <c r="AH71" s="145">
        <v>0</v>
      </c>
      <c r="AI71" s="145">
        <v>0</v>
      </c>
      <c r="AJ71" s="145">
        <v>0</v>
      </c>
      <c r="AK71" s="145">
        <v>17</v>
      </c>
      <c r="AL71" s="145">
        <v>9</v>
      </c>
      <c r="AM71" s="145">
        <v>7</v>
      </c>
      <c r="AN71" s="145">
        <v>0</v>
      </c>
      <c r="AO71" s="145">
        <v>0</v>
      </c>
      <c r="AP71" s="145">
        <v>16</v>
      </c>
      <c r="AQ71" s="145">
        <v>0</v>
      </c>
      <c r="AR71" s="145">
        <v>0</v>
      </c>
      <c r="AS71" s="145">
        <v>0</v>
      </c>
      <c r="AT71" s="145">
        <v>0</v>
      </c>
      <c r="AU71" s="145">
        <v>0</v>
      </c>
      <c r="AV71" s="145">
        <v>0</v>
      </c>
      <c r="AW71" s="145">
        <v>0</v>
      </c>
      <c r="AX71" s="145">
        <v>0</v>
      </c>
      <c r="AY71" s="145">
        <v>0</v>
      </c>
      <c r="AZ71" s="145">
        <v>0</v>
      </c>
      <c r="BA71" s="145">
        <v>0</v>
      </c>
      <c r="BB71" s="145">
        <v>0</v>
      </c>
      <c r="BC71" s="145">
        <v>0</v>
      </c>
      <c r="BD71" s="145">
        <v>0</v>
      </c>
      <c r="BE71" s="145">
        <v>0</v>
      </c>
      <c r="BF71" s="145">
        <v>0</v>
      </c>
      <c r="BG71" s="145">
        <v>0</v>
      </c>
      <c r="BH71" s="145">
        <v>0</v>
      </c>
      <c r="BI71" s="145">
        <v>0</v>
      </c>
      <c r="BJ71" s="145">
        <v>0</v>
      </c>
      <c r="BK71" s="145">
        <v>0</v>
      </c>
      <c r="BL71" s="145">
        <v>0</v>
      </c>
      <c r="BM71" s="145">
        <v>0</v>
      </c>
      <c r="BN71" s="145">
        <v>0</v>
      </c>
      <c r="BO71" s="145">
        <v>0</v>
      </c>
      <c r="BP71" s="145">
        <v>0</v>
      </c>
      <c r="BQ71" s="145">
        <v>0</v>
      </c>
      <c r="BR71" s="145">
        <v>0</v>
      </c>
      <c r="BS71" s="145">
        <v>0</v>
      </c>
      <c r="BT71" s="145">
        <v>0</v>
      </c>
      <c r="BU71" s="145">
        <v>0</v>
      </c>
      <c r="BV71" s="145">
        <v>0</v>
      </c>
      <c r="BW71" s="145">
        <v>0</v>
      </c>
      <c r="BX71" s="145">
        <v>0</v>
      </c>
      <c r="BY71" s="145">
        <v>2</v>
      </c>
      <c r="BZ71" s="145">
        <v>1</v>
      </c>
      <c r="CA71" s="145">
        <v>0</v>
      </c>
      <c r="CB71" s="145">
        <v>0</v>
      </c>
      <c r="CC71" s="145">
        <v>0</v>
      </c>
      <c r="CD71" s="145">
        <v>0</v>
      </c>
      <c r="CE71" s="145">
        <v>0</v>
      </c>
      <c r="CF71" s="145">
        <v>0</v>
      </c>
      <c r="CG71" s="145">
        <v>2</v>
      </c>
      <c r="CH71" s="145">
        <v>1</v>
      </c>
      <c r="CI71" s="145">
        <v>0</v>
      </c>
      <c r="CJ71" s="145">
        <v>0</v>
      </c>
      <c r="CK71" s="145">
        <v>3</v>
      </c>
      <c r="CL71" s="145">
        <v>8</v>
      </c>
      <c r="CM71" s="145">
        <v>6</v>
      </c>
      <c r="CN71" s="145">
        <v>0</v>
      </c>
      <c r="CO71" s="145">
        <v>0</v>
      </c>
      <c r="CP71" s="145">
        <v>0</v>
      </c>
      <c r="CQ71" s="145">
        <v>0</v>
      </c>
      <c r="CR71" s="145">
        <v>0</v>
      </c>
      <c r="CS71" s="145">
        <v>0</v>
      </c>
      <c r="CT71" s="145">
        <v>8</v>
      </c>
      <c r="CU71" s="145">
        <v>6</v>
      </c>
      <c r="CV71" s="145">
        <v>0</v>
      </c>
      <c r="CW71" s="145">
        <v>0</v>
      </c>
      <c r="CX71" s="145">
        <v>14</v>
      </c>
      <c r="CY71" s="145">
        <v>0</v>
      </c>
      <c r="CZ71" s="145">
        <v>0</v>
      </c>
      <c r="DA71" s="145">
        <v>0</v>
      </c>
      <c r="DB71" s="145">
        <v>0</v>
      </c>
      <c r="DC71" s="145">
        <v>0</v>
      </c>
      <c r="DD71" s="145">
        <v>0</v>
      </c>
      <c r="DE71" s="145">
        <v>0</v>
      </c>
      <c r="DF71" s="145">
        <v>0</v>
      </c>
      <c r="DG71" s="145">
        <v>0</v>
      </c>
      <c r="DH71" s="145">
        <v>0</v>
      </c>
      <c r="DI71" s="145">
        <v>0</v>
      </c>
      <c r="DJ71" s="145">
        <v>0</v>
      </c>
      <c r="DK71" s="145">
        <v>0</v>
      </c>
      <c r="DL71" s="145">
        <v>4</v>
      </c>
      <c r="DM71" s="145">
        <v>1</v>
      </c>
      <c r="DN71" s="145">
        <v>0</v>
      </c>
      <c r="DO71" s="145">
        <v>0</v>
      </c>
      <c r="DP71" s="145">
        <v>0</v>
      </c>
      <c r="DQ71" s="145">
        <v>0</v>
      </c>
      <c r="DR71" s="145">
        <v>0</v>
      </c>
      <c r="DS71" s="145">
        <v>0</v>
      </c>
      <c r="DT71" s="145">
        <v>4</v>
      </c>
      <c r="DU71" s="145">
        <v>1</v>
      </c>
      <c r="DV71" s="145">
        <v>0</v>
      </c>
      <c r="DW71" s="145">
        <v>0</v>
      </c>
      <c r="DX71" s="145">
        <v>5</v>
      </c>
      <c r="DY71" s="145">
        <v>4</v>
      </c>
      <c r="DZ71" s="145">
        <v>1</v>
      </c>
      <c r="EA71" s="145">
        <v>0</v>
      </c>
      <c r="EB71" s="145">
        <v>0</v>
      </c>
      <c r="EC71" s="145">
        <v>0</v>
      </c>
      <c r="ED71" s="145">
        <v>0</v>
      </c>
      <c r="EE71" s="145">
        <v>0</v>
      </c>
      <c r="EF71" s="145">
        <v>0</v>
      </c>
      <c r="EG71" s="145">
        <v>4</v>
      </c>
      <c r="EH71" s="145">
        <v>1</v>
      </c>
      <c r="EI71" s="145">
        <v>0</v>
      </c>
      <c r="EJ71" s="145">
        <v>0</v>
      </c>
      <c r="EK71" s="145">
        <v>5</v>
      </c>
      <c r="EL71" s="145">
        <v>16</v>
      </c>
      <c r="EM71" s="145">
        <v>0</v>
      </c>
      <c r="EN71" s="145">
        <v>16</v>
      </c>
      <c r="EO71" s="145">
        <v>15</v>
      </c>
      <c r="EP71" s="145">
        <v>0</v>
      </c>
      <c r="EQ71" s="145">
        <v>15</v>
      </c>
      <c r="ER71" s="145">
        <v>16</v>
      </c>
      <c r="ES71" s="145">
        <v>0</v>
      </c>
      <c r="ET71" s="145">
        <v>16</v>
      </c>
      <c r="EU71" s="145">
        <v>14</v>
      </c>
      <c r="EV71" s="145">
        <v>0</v>
      </c>
      <c r="EW71" s="145">
        <v>14</v>
      </c>
      <c r="EX71" s="145">
        <v>0</v>
      </c>
      <c r="EY71" s="145">
        <v>0</v>
      </c>
      <c r="EZ71" s="145">
        <v>0</v>
      </c>
      <c r="FA71" s="145">
        <v>0</v>
      </c>
      <c r="FB71" s="145">
        <v>0</v>
      </c>
      <c r="FC71" s="145">
        <v>0</v>
      </c>
      <c r="FD71" s="145">
        <v>17</v>
      </c>
      <c r="FE71" s="145">
        <v>16</v>
      </c>
      <c r="FF71" s="423">
        <f t="shared" si="6"/>
        <v>0.9375</v>
      </c>
      <c r="FG71" s="423">
        <f t="shared" si="7"/>
        <v>0.94117647058823528</v>
      </c>
      <c r="FH71" s="424">
        <v>82.35</v>
      </c>
    </row>
    <row r="72" spans="1:164" ht="39" x14ac:dyDescent="0.25">
      <c r="A72" s="47" t="s">
        <v>996</v>
      </c>
      <c r="B72" s="415" t="s">
        <v>997</v>
      </c>
      <c r="C72" s="47" t="s">
        <v>22</v>
      </c>
      <c r="D72" s="145">
        <v>0</v>
      </c>
      <c r="E72" s="145">
        <v>344</v>
      </c>
      <c r="F72" s="145">
        <v>344</v>
      </c>
      <c r="G72" s="145">
        <v>136</v>
      </c>
      <c r="H72" s="145">
        <v>208</v>
      </c>
      <c r="I72" s="145">
        <v>0</v>
      </c>
      <c r="J72" s="145">
        <v>0</v>
      </c>
      <c r="K72" s="145">
        <v>0</v>
      </c>
      <c r="L72" s="145">
        <v>0</v>
      </c>
      <c r="M72" s="145">
        <v>0</v>
      </c>
      <c r="N72" s="145">
        <v>0</v>
      </c>
      <c r="O72" s="145">
        <v>0</v>
      </c>
      <c r="P72" s="145">
        <v>0</v>
      </c>
      <c r="Q72" s="145">
        <v>0</v>
      </c>
      <c r="R72" s="145">
        <v>0</v>
      </c>
      <c r="S72" s="145">
        <v>0</v>
      </c>
      <c r="T72" s="145">
        <v>0</v>
      </c>
      <c r="U72" s="145">
        <v>0</v>
      </c>
      <c r="V72" s="145">
        <v>0</v>
      </c>
      <c r="W72" s="145">
        <v>0</v>
      </c>
      <c r="X72" s="145">
        <v>0</v>
      </c>
      <c r="Y72" s="145">
        <v>0</v>
      </c>
      <c r="Z72" s="145">
        <v>0</v>
      </c>
      <c r="AA72" s="145">
        <v>0</v>
      </c>
      <c r="AB72" s="145">
        <v>0</v>
      </c>
      <c r="AC72" s="145">
        <v>0</v>
      </c>
      <c r="AD72" s="145">
        <v>0</v>
      </c>
      <c r="AE72" s="145">
        <v>0</v>
      </c>
      <c r="AF72" s="145">
        <v>0</v>
      </c>
      <c r="AG72" s="145">
        <v>0</v>
      </c>
      <c r="AH72" s="145">
        <v>0</v>
      </c>
      <c r="AI72" s="145">
        <v>0</v>
      </c>
      <c r="AJ72" s="145">
        <v>0</v>
      </c>
      <c r="AK72" s="145">
        <v>0</v>
      </c>
      <c r="AL72" s="145">
        <v>0</v>
      </c>
      <c r="AM72" s="145">
        <v>0</v>
      </c>
      <c r="AN72" s="145">
        <v>0</v>
      </c>
      <c r="AO72" s="145">
        <v>0</v>
      </c>
      <c r="AP72" s="145">
        <v>0</v>
      </c>
      <c r="AQ72" s="145">
        <v>0</v>
      </c>
      <c r="AR72" s="145">
        <v>0</v>
      </c>
      <c r="AS72" s="145">
        <v>0</v>
      </c>
      <c r="AT72" s="145">
        <v>0</v>
      </c>
      <c r="AU72" s="145">
        <v>1</v>
      </c>
      <c r="AV72" s="145">
        <v>5</v>
      </c>
      <c r="AW72" s="145">
        <v>0</v>
      </c>
      <c r="AX72" s="145">
        <v>0</v>
      </c>
      <c r="AY72" s="145">
        <v>10</v>
      </c>
      <c r="AZ72" s="145">
        <v>9</v>
      </c>
      <c r="BA72" s="145">
        <v>0</v>
      </c>
      <c r="BB72" s="145">
        <v>0</v>
      </c>
      <c r="BC72" s="145">
        <v>1</v>
      </c>
      <c r="BD72" s="145">
        <v>0</v>
      </c>
      <c r="BE72" s="145">
        <v>0</v>
      </c>
      <c r="BF72" s="145">
        <v>0</v>
      </c>
      <c r="BG72" s="145">
        <v>0</v>
      </c>
      <c r="BH72" s="145">
        <v>0</v>
      </c>
      <c r="BI72" s="145">
        <v>0</v>
      </c>
      <c r="BJ72" s="145">
        <v>0</v>
      </c>
      <c r="BK72" s="145">
        <v>0</v>
      </c>
      <c r="BL72" s="145">
        <v>0</v>
      </c>
      <c r="BM72" s="145">
        <v>0</v>
      </c>
      <c r="BN72" s="145">
        <v>0</v>
      </c>
      <c r="BO72" s="145">
        <v>0</v>
      </c>
      <c r="BP72" s="145">
        <v>0</v>
      </c>
      <c r="BQ72" s="145">
        <v>0</v>
      </c>
      <c r="BR72" s="145">
        <v>0</v>
      </c>
      <c r="BS72" s="145">
        <v>26</v>
      </c>
      <c r="BT72" s="145">
        <v>5</v>
      </c>
      <c r="BU72" s="145">
        <v>12</v>
      </c>
      <c r="BV72" s="145">
        <v>0</v>
      </c>
      <c r="BW72" s="145">
        <v>0</v>
      </c>
      <c r="BX72" s="145">
        <v>17</v>
      </c>
      <c r="BY72" s="145">
        <v>0</v>
      </c>
      <c r="BZ72" s="145">
        <v>0</v>
      </c>
      <c r="CA72" s="145">
        <v>0</v>
      </c>
      <c r="CB72" s="145">
        <v>0</v>
      </c>
      <c r="CC72" s="145">
        <v>2</v>
      </c>
      <c r="CD72" s="145">
        <v>1</v>
      </c>
      <c r="CE72" s="145">
        <v>0</v>
      </c>
      <c r="CF72" s="145">
        <v>0</v>
      </c>
      <c r="CG72" s="145">
        <v>2</v>
      </c>
      <c r="CH72" s="145">
        <v>1</v>
      </c>
      <c r="CI72" s="145">
        <v>0</v>
      </c>
      <c r="CJ72" s="145">
        <v>0</v>
      </c>
      <c r="CK72" s="145">
        <v>3</v>
      </c>
      <c r="CL72" s="145">
        <v>0</v>
      </c>
      <c r="CM72" s="145">
        <v>0</v>
      </c>
      <c r="CN72" s="145">
        <v>0</v>
      </c>
      <c r="CO72" s="145">
        <v>0</v>
      </c>
      <c r="CP72" s="145">
        <v>10</v>
      </c>
      <c r="CQ72" s="145">
        <v>9</v>
      </c>
      <c r="CR72" s="145">
        <v>0</v>
      </c>
      <c r="CS72" s="145">
        <v>0</v>
      </c>
      <c r="CT72" s="145">
        <v>10</v>
      </c>
      <c r="CU72" s="145">
        <v>9</v>
      </c>
      <c r="CV72" s="145">
        <v>0</v>
      </c>
      <c r="CW72" s="145">
        <v>0</v>
      </c>
      <c r="CX72" s="145">
        <v>19</v>
      </c>
      <c r="CY72" s="145">
        <v>0</v>
      </c>
      <c r="CZ72" s="145">
        <v>0</v>
      </c>
      <c r="DA72" s="145">
        <v>0</v>
      </c>
      <c r="DB72" s="145">
        <v>0</v>
      </c>
      <c r="DC72" s="145">
        <v>0</v>
      </c>
      <c r="DD72" s="145">
        <v>0</v>
      </c>
      <c r="DE72" s="145">
        <v>0</v>
      </c>
      <c r="DF72" s="145">
        <v>0</v>
      </c>
      <c r="DG72" s="145">
        <v>0</v>
      </c>
      <c r="DH72" s="145">
        <v>0</v>
      </c>
      <c r="DI72" s="145">
        <v>0</v>
      </c>
      <c r="DJ72" s="145">
        <v>0</v>
      </c>
      <c r="DK72" s="145">
        <v>0</v>
      </c>
      <c r="DL72" s="145">
        <v>0</v>
      </c>
      <c r="DM72" s="145">
        <v>0</v>
      </c>
      <c r="DN72" s="145">
        <v>0</v>
      </c>
      <c r="DO72" s="145">
        <v>0</v>
      </c>
      <c r="DP72" s="145">
        <v>0</v>
      </c>
      <c r="DQ72" s="145">
        <v>2</v>
      </c>
      <c r="DR72" s="145">
        <v>0</v>
      </c>
      <c r="DS72" s="145">
        <v>0</v>
      </c>
      <c r="DT72" s="145">
        <v>0</v>
      </c>
      <c r="DU72" s="145">
        <v>2</v>
      </c>
      <c r="DV72" s="145">
        <v>0</v>
      </c>
      <c r="DW72" s="145">
        <v>0</v>
      </c>
      <c r="DX72" s="145">
        <v>2</v>
      </c>
      <c r="DY72" s="145">
        <v>0</v>
      </c>
      <c r="DZ72" s="145">
        <v>0</v>
      </c>
      <c r="EA72" s="145">
        <v>0</v>
      </c>
      <c r="EB72" s="145">
        <v>0</v>
      </c>
      <c r="EC72" s="145">
        <v>0</v>
      </c>
      <c r="ED72" s="145">
        <v>0</v>
      </c>
      <c r="EE72" s="145">
        <v>0</v>
      </c>
      <c r="EF72" s="145">
        <v>0</v>
      </c>
      <c r="EG72" s="145">
        <v>0</v>
      </c>
      <c r="EH72" s="145">
        <v>0</v>
      </c>
      <c r="EI72" s="145">
        <v>0</v>
      </c>
      <c r="EJ72" s="145">
        <v>0</v>
      </c>
      <c r="EK72" s="145">
        <v>0</v>
      </c>
      <c r="EL72" s="145">
        <v>0</v>
      </c>
      <c r="EM72" s="145">
        <v>17</v>
      </c>
      <c r="EN72" s="145">
        <v>17</v>
      </c>
      <c r="EO72" s="145">
        <v>0</v>
      </c>
      <c r="EP72" s="145">
        <v>17</v>
      </c>
      <c r="EQ72" s="145">
        <v>17</v>
      </c>
      <c r="ER72" s="145">
        <v>0</v>
      </c>
      <c r="ES72" s="145">
        <v>17</v>
      </c>
      <c r="ET72" s="145">
        <v>17</v>
      </c>
      <c r="EU72" s="145">
        <v>0</v>
      </c>
      <c r="EV72" s="145">
        <v>11</v>
      </c>
      <c r="EW72" s="145">
        <v>11</v>
      </c>
      <c r="EX72" s="145">
        <v>0</v>
      </c>
      <c r="EY72" s="145">
        <v>0</v>
      </c>
      <c r="EZ72" s="145">
        <v>0</v>
      </c>
      <c r="FA72" s="145">
        <v>0</v>
      </c>
      <c r="FB72" s="145">
        <v>0</v>
      </c>
      <c r="FC72" s="145">
        <v>0</v>
      </c>
      <c r="FD72" s="145">
        <v>26</v>
      </c>
      <c r="FE72" s="145">
        <v>17</v>
      </c>
      <c r="FF72" s="423">
        <f t="shared" si="6"/>
        <v>1</v>
      </c>
      <c r="FG72" s="423">
        <f t="shared" si="7"/>
        <v>0.65384615384615385</v>
      </c>
      <c r="FH72" s="424">
        <v>73.08</v>
      </c>
    </row>
    <row r="73" spans="1:164" ht="30" customHeight="1" x14ac:dyDescent="0.25">
      <c r="A73" s="47" t="s">
        <v>1002</v>
      </c>
      <c r="B73" s="415" t="s">
        <v>1003</v>
      </c>
      <c r="C73" s="47" t="s">
        <v>22</v>
      </c>
      <c r="D73" s="145">
        <v>0</v>
      </c>
      <c r="E73" s="145">
        <v>79</v>
      </c>
      <c r="F73" s="145">
        <v>79</v>
      </c>
      <c r="G73" s="145">
        <v>15</v>
      </c>
      <c r="H73" s="145">
        <v>64</v>
      </c>
      <c r="I73" s="145">
        <v>0</v>
      </c>
      <c r="J73" s="145">
        <v>0</v>
      </c>
      <c r="K73" s="145">
        <v>0</v>
      </c>
      <c r="L73" s="145">
        <v>0</v>
      </c>
      <c r="M73" s="145">
        <v>0</v>
      </c>
      <c r="N73" s="145">
        <v>0</v>
      </c>
      <c r="O73" s="145">
        <v>0</v>
      </c>
      <c r="P73" s="145">
        <v>0</v>
      </c>
      <c r="Q73" s="145">
        <v>0</v>
      </c>
      <c r="R73" s="145">
        <v>0</v>
      </c>
      <c r="S73" s="145">
        <v>0</v>
      </c>
      <c r="T73" s="145">
        <v>0</v>
      </c>
      <c r="U73" s="145">
        <v>0</v>
      </c>
      <c r="V73" s="145">
        <v>0</v>
      </c>
      <c r="W73" s="145">
        <v>0</v>
      </c>
      <c r="X73" s="145">
        <v>0</v>
      </c>
      <c r="Y73" s="145">
        <v>0</v>
      </c>
      <c r="Z73" s="145">
        <v>0</v>
      </c>
      <c r="AA73" s="145">
        <v>0</v>
      </c>
      <c r="AB73" s="145">
        <v>0</v>
      </c>
      <c r="AC73" s="145">
        <v>0</v>
      </c>
      <c r="AD73" s="145">
        <v>0</v>
      </c>
      <c r="AE73" s="145">
        <v>0</v>
      </c>
      <c r="AF73" s="145">
        <v>0</v>
      </c>
      <c r="AG73" s="145">
        <v>0</v>
      </c>
      <c r="AH73" s="145">
        <v>0</v>
      </c>
      <c r="AI73" s="145">
        <v>0</v>
      </c>
      <c r="AJ73" s="145">
        <v>0</v>
      </c>
      <c r="AK73" s="145">
        <v>0</v>
      </c>
      <c r="AL73" s="145">
        <v>0</v>
      </c>
      <c r="AM73" s="145">
        <v>0</v>
      </c>
      <c r="AN73" s="145">
        <v>0</v>
      </c>
      <c r="AO73" s="145">
        <v>0</v>
      </c>
      <c r="AP73" s="145">
        <v>0</v>
      </c>
      <c r="AQ73" s="145">
        <v>0</v>
      </c>
      <c r="AR73" s="145">
        <v>0</v>
      </c>
      <c r="AS73" s="145">
        <v>0</v>
      </c>
      <c r="AT73" s="145">
        <v>0</v>
      </c>
      <c r="AU73" s="145">
        <v>8</v>
      </c>
      <c r="AV73" s="145">
        <v>18</v>
      </c>
      <c r="AW73" s="145">
        <v>0</v>
      </c>
      <c r="AX73" s="145">
        <v>0</v>
      </c>
      <c r="AY73" s="145">
        <v>1</v>
      </c>
      <c r="AZ73" s="145">
        <v>1</v>
      </c>
      <c r="BA73" s="145">
        <v>0</v>
      </c>
      <c r="BB73" s="145">
        <v>0</v>
      </c>
      <c r="BC73" s="145">
        <v>0</v>
      </c>
      <c r="BD73" s="145">
        <v>0</v>
      </c>
      <c r="BE73" s="145">
        <v>0</v>
      </c>
      <c r="BF73" s="145">
        <v>0</v>
      </c>
      <c r="BG73" s="145">
        <v>0</v>
      </c>
      <c r="BH73" s="145">
        <v>0</v>
      </c>
      <c r="BI73" s="145">
        <v>0</v>
      </c>
      <c r="BJ73" s="145">
        <v>0</v>
      </c>
      <c r="BK73" s="145">
        <v>0</v>
      </c>
      <c r="BL73" s="145">
        <v>0</v>
      </c>
      <c r="BM73" s="145">
        <v>0</v>
      </c>
      <c r="BN73" s="145">
        <v>0</v>
      </c>
      <c r="BO73" s="145">
        <v>0</v>
      </c>
      <c r="BP73" s="145">
        <v>0</v>
      </c>
      <c r="BQ73" s="145">
        <v>0</v>
      </c>
      <c r="BR73" s="145">
        <v>0</v>
      </c>
      <c r="BS73" s="145">
        <v>28</v>
      </c>
      <c r="BT73" s="145">
        <v>9</v>
      </c>
      <c r="BU73" s="145">
        <v>18</v>
      </c>
      <c r="BV73" s="145">
        <v>0</v>
      </c>
      <c r="BW73" s="145">
        <v>0</v>
      </c>
      <c r="BX73" s="145">
        <v>27</v>
      </c>
      <c r="BY73" s="145">
        <v>0</v>
      </c>
      <c r="BZ73" s="145">
        <v>0</v>
      </c>
      <c r="CA73" s="145">
        <v>0</v>
      </c>
      <c r="CB73" s="145">
        <v>0</v>
      </c>
      <c r="CC73" s="145">
        <v>2</v>
      </c>
      <c r="CD73" s="145">
        <v>5</v>
      </c>
      <c r="CE73" s="145">
        <v>0</v>
      </c>
      <c r="CF73" s="145">
        <v>0</v>
      </c>
      <c r="CG73" s="145">
        <v>2</v>
      </c>
      <c r="CH73" s="145">
        <v>5</v>
      </c>
      <c r="CI73" s="145">
        <v>0</v>
      </c>
      <c r="CJ73" s="145">
        <v>0</v>
      </c>
      <c r="CK73" s="145">
        <v>7</v>
      </c>
      <c r="CL73" s="145">
        <v>0</v>
      </c>
      <c r="CM73" s="145">
        <v>0</v>
      </c>
      <c r="CN73" s="145">
        <v>0</v>
      </c>
      <c r="CO73" s="145">
        <v>0</v>
      </c>
      <c r="CP73" s="145">
        <v>8</v>
      </c>
      <c r="CQ73" s="145">
        <v>17</v>
      </c>
      <c r="CR73" s="145">
        <v>0</v>
      </c>
      <c r="CS73" s="145">
        <v>0</v>
      </c>
      <c r="CT73" s="145">
        <v>8</v>
      </c>
      <c r="CU73" s="145">
        <v>17</v>
      </c>
      <c r="CV73" s="145">
        <v>0</v>
      </c>
      <c r="CW73" s="145">
        <v>0</v>
      </c>
      <c r="CX73" s="145">
        <v>25</v>
      </c>
      <c r="CY73" s="145">
        <v>0</v>
      </c>
      <c r="CZ73" s="145">
        <v>0</v>
      </c>
      <c r="DA73" s="145">
        <v>0</v>
      </c>
      <c r="DB73" s="145">
        <v>0</v>
      </c>
      <c r="DC73" s="145">
        <v>0</v>
      </c>
      <c r="DD73" s="145">
        <v>0</v>
      </c>
      <c r="DE73" s="145">
        <v>0</v>
      </c>
      <c r="DF73" s="145">
        <v>0</v>
      </c>
      <c r="DG73" s="145">
        <v>0</v>
      </c>
      <c r="DH73" s="145">
        <v>0</v>
      </c>
      <c r="DI73" s="145">
        <v>0</v>
      </c>
      <c r="DJ73" s="145">
        <v>0</v>
      </c>
      <c r="DK73" s="145">
        <v>0</v>
      </c>
      <c r="DL73" s="145">
        <v>0</v>
      </c>
      <c r="DM73" s="145">
        <v>0</v>
      </c>
      <c r="DN73" s="145">
        <v>0</v>
      </c>
      <c r="DO73" s="145">
        <v>0</v>
      </c>
      <c r="DP73" s="145">
        <v>1</v>
      </c>
      <c r="DQ73" s="145">
        <v>1</v>
      </c>
      <c r="DR73" s="145">
        <v>0</v>
      </c>
      <c r="DS73" s="145">
        <v>0</v>
      </c>
      <c r="DT73" s="145">
        <v>1</v>
      </c>
      <c r="DU73" s="145">
        <v>1</v>
      </c>
      <c r="DV73" s="145">
        <v>0</v>
      </c>
      <c r="DW73" s="145">
        <v>0</v>
      </c>
      <c r="DX73" s="145">
        <v>2</v>
      </c>
      <c r="DY73" s="145">
        <v>0</v>
      </c>
      <c r="DZ73" s="145">
        <v>0</v>
      </c>
      <c r="EA73" s="145">
        <v>0</v>
      </c>
      <c r="EB73" s="145">
        <v>0</v>
      </c>
      <c r="EC73" s="145">
        <v>2</v>
      </c>
      <c r="ED73" s="145">
        <v>4</v>
      </c>
      <c r="EE73" s="145">
        <v>0</v>
      </c>
      <c r="EF73" s="145">
        <v>0</v>
      </c>
      <c r="EG73" s="145">
        <v>2</v>
      </c>
      <c r="EH73" s="145">
        <v>4</v>
      </c>
      <c r="EI73" s="145">
        <v>0</v>
      </c>
      <c r="EJ73" s="145">
        <v>0</v>
      </c>
      <c r="EK73" s="145">
        <v>6</v>
      </c>
      <c r="EL73" s="145">
        <v>0</v>
      </c>
      <c r="EM73" s="145">
        <v>27</v>
      </c>
      <c r="EN73" s="145">
        <v>27</v>
      </c>
      <c r="EO73" s="145">
        <v>0</v>
      </c>
      <c r="EP73" s="145">
        <v>27</v>
      </c>
      <c r="EQ73" s="145">
        <v>27</v>
      </c>
      <c r="ER73" s="145">
        <v>0</v>
      </c>
      <c r="ES73" s="145">
        <v>27</v>
      </c>
      <c r="ET73" s="145">
        <v>27</v>
      </c>
      <c r="EU73" s="145">
        <v>0</v>
      </c>
      <c r="EV73" s="145">
        <v>27</v>
      </c>
      <c r="EW73" s="145">
        <v>27</v>
      </c>
      <c r="EX73" s="145">
        <v>0</v>
      </c>
      <c r="EY73" s="145">
        <v>0</v>
      </c>
      <c r="EZ73" s="145">
        <v>0</v>
      </c>
      <c r="FA73" s="145">
        <v>0</v>
      </c>
      <c r="FB73" s="145">
        <v>0</v>
      </c>
      <c r="FC73" s="145">
        <v>0</v>
      </c>
      <c r="FD73" s="145">
        <v>28</v>
      </c>
      <c r="FE73" s="145">
        <v>27</v>
      </c>
      <c r="FF73" s="423">
        <f t="shared" si="6"/>
        <v>1</v>
      </c>
      <c r="FG73" s="423">
        <f t="shared" si="7"/>
        <v>0.9642857142857143</v>
      </c>
      <c r="FH73" s="424">
        <v>89.29</v>
      </c>
    </row>
    <row r="74" spans="1:164" ht="39" x14ac:dyDescent="0.25">
      <c r="A74" s="47" t="s">
        <v>1004</v>
      </c>
      <c r="B74" s="415" t="s">
        <v>1005</v>
      </c>
      <c r="C74" s="47" t="s">
        <v>22</v>
      </c>
      <c r="D74" s="145">
        <v>0</v>
      </c>
      <c r="E74" s="145">
        <v>389</v>
      </c>
      <c r="F74" s="145">
        <v>389</v>
      </c>
      <c r="G74" s="145">
        <v>163</v>
      </c>
      <c r="H74" s="145">
        <v>226</v>
      </c>
      <c r="I74" s="145">
        <v>54</v>
      </c>
      <c r="J74" s="145">
        <v>6</v>
      </c>
      <c r="K74" s="145">
        <v>0</v>
      </c>
      <c r="L74" s="145">
        <v>0</v>
      </c>
      <c r="M74" s="145">
        <v>18</v>
      </c>
      <c r="N74" s="145">
        <v>0</v>
      </c>
      <c r="O74" s="145">
        <v>0</v>
      </c>
      <c r="P74" s="145">
        <v>0</v>
      </c>
      <c r="Q74" s="145">
        <v>1</v>
      </c>
      <c r="R74" s="145">
        <v>0</v>
      </c>
      <c r="S74" s="145">
        <v>0</v>
      </c>
      <c r="T74" s="145">
        <v>0</v>
      </c>
      <c r="U74" s="145">
        <v>0</v>
      </c>
      <c r="V74" s="145">
        <v>0</v>
      </c>
      <c r="W74" s="145">
        <v>0</v>
      </c>
      <c r="X74" s="145">
        <v>0</v>
      </c>
      <c r="Y74" s="145">
        <v>0</v>
      </c>
      <c r="Z74" s="145">
        <v>0</v>
      </c>
      <c r="AA74" s="145">
        <v>0</v>
      </c>
      <c r="AB74" s="145">
        <v>0</v>
      </c>
      <c r="AC74" s="145">
        <v>0</v>
      </c>
      <c r="AD74" s="145">
        <v>0</v>
      </c>
      <c r="AE74" s="145">
        <v>0</v>
      </c>
      <c r="AF74" s="145">
        <v>0</v>
      </c>
      <c r="AG74" s="145">
        <v>0</v>
      </c>
      <c r="AH74" s="145">
        <v>0</v>
      </c>
      <c r="AI74" s="145">
        <v>0</v>
      </c>
      <c r="AJ74" s="145">
        <v>0</v>
      </c>
      <c r="AK74" s="145">
        <v>79</v>
      </c>
      <c r="AL74" s="145">
        <v>73</v>
      </c>
      <c r="AM74" s="145">
        <v>6</v>
      </c>
      <c r="AN74" s="145">
        <v>0</v>
      </c>
      <c r="AO74" s="145">
        <v>0</v>
      </c>
      <c r="AP74" s="145">
        <v>79</v>
      </c>
      <c r="AQ74" s="145">
        <v>0</v>
      </c>
      <c r="AR74" s="145">
        <v>0</v>
      </c>
      <c r="AS74" s="145">
        <v>0</v>
      </c>
      <c r="AT74" s="145">
        <v>0</v>
      </c>
      <c r="AU74" s="145">
        <v>72</v>
      </c>
      <c r="AV74" s="145">
        <v>5</v>
      </c>
      <c r="AW74" s="145">
        <v>0</v>
      </c>
      <c r="AX74" s="145">
        <v>0</v>
      </c>
      <c r="AY74" s="145">
        <v>49</v>
      </c>
      <c r="AZ74" s="145">
        <v>2</v>
      </c>
      <c r="BA74" s="145">
        <v>0</v>
      </c>
      <c r="BB74" s="145">
        <v>0</v>
      </c>
      <c r="BC74" s="145">
        <v>3</v>
      </c>
      <c r="BD74" s="145">
        <v>0</v>
      </c>
      <c r="BE74" s="145">
        <v>0</v>
      </c>
      <c r="BF74" s="145">
        <v>0</v>
      </c>
      <c r="BG74" s="145">
        <v>0</v>
      </c>
      <c r="BH74" s="145">
        <v>0</v>
      </c>
      <c r="BI74" s="145">
        <v>0</v>
      </c>
      <c r="BJ74" s="145">
        <v>0</v>
      </c>
      <c r="BK74" s="145">
        <v>0</v>
      </c>
      <c r="BL74" s="145">
        <v>0</v>
      </c>
      <c r="BM74" s="145">
        <v>0</v>
      </c>
      <c r="BN74" s="145">
        <v>0</v>
      </c>
      <c r="BO74" s="145">
        <v>0</v>
      </c>
      <c r="BP74" s="145">
        <v>0</v>
      </c>
      <c r="BQ74" s="145">
        <v>0</v>
      </c>
      <c r="BR74" s="145">
        <v>0</v>
      </c>
      <c r="BS74" s="145">
        <v>131</v>
      </c>
      <c r="BT74" s="145">
        <v>121</v>
      </c>
      <c r="BU74" s="145">
        <v>7</v>
      </c>
      <c r="BV74" s="145">
        <v>0</v>
      </c>
      <c r="BW74" s="145">
        <v>0</v>
      </c>
      <c r="BX74" s="145">
        <v>128</v>
      </c>
      <c r="BY74" s="145">
        <v>23</v>
      </c>
      <c r="BZ74" s="145">
        <v>2</v>
      </c>
      <c r="CA74" s="145">
        <v>0</v>
      </c>
      <c r="CB74" s="145">
        <v>0</v>
      </c>
      <c r="CC74" s="145">
        <v>57</v>
      </c>
      <c r="CD74" s="145">
        <v>4</v>
      </c>
      <c r="CE74" s="145">
        <v>0</v>
      </c>
      <c r="CF74" s="145">
        <v>0</v>
      </c>
      <c r="CG74" s="145">
        <v>80</v>
      </c>
      <c r="CH74" s="145">
        <v>6</v>
      </c>
      <c r="CI74" s="145">
        <v>0</v>
      </c>
      <c r="CJ74" s="145">
        <v>0</v>
      </c>
      <c r="CK74" s="145">
        <v>86</v>
      </c>
      <c r="CL74" s="145">
        <v>61</v>
      </c>
      <c r="CM74" s="145">
        <v>5</v>
      </c>
      <c r="CN74" s="145">
        <v>0</v>
      </c>
      <c r="CO74" s="145">
        <v>0</v>
      </c>
      <c r="CP74" s="145">
        <v>115</v>
      </c>
      <c r="CQ74" s="145">
        <v>7</v>
      </c>
      <c r="CR74" s="145">
        <v>0</v>
      </c>
      <c r="CS74" s="145">
        <v>0</v>
      </c>
      <c r="CT74" s="145">
        <v>176</v>
      </c>
      <c r="CU74" s="145">
        <v>12</v>
      </c>
      <c r="CV74" s="145">
        <v>0</v>
      </c>
      <c r="CW74" s="145">
        <v>0</v>
      </c>
      <c r="CX74" s="145">
        <v>188</v>
      </c>
      <c r="CY74" s="145">
        <v>0</v>
      </c>
      <c r="CZ74" s="145">
        <v>0</v>
      </c>
      <c r="DA74" s="145">
        <v>0</v>
      </c>
      <c r="DB74" s="145">
        <v>0</v>
      </c>
      <c r="DC74" s="145">
        <v>0</v>
      </c>
      <c r="DD74" s="145">
        <v>0</v>
      </c>
      <c r="DE74" s="145">
        <v>0</v>
      </c>
      <c r="DF74" s="145">
        <v>0</v>
      </c>
      <c r="DG74" s="145">
        <v>0</v>
      </c>
      <c r="DH74" s="145">
        <v>0</v>
      </c>
      <c r="DI74" s="145">
        <v>0</v>
      </c>
      <c r="DJ74" s="145">
        <v>0</v>
      </c>
      <c r="DK74" s="145">
        <v>0</v>
      </c>
      <c r="DL74" s="145">
        <v>57</v>
      </c>
      <c r="DM74" s="145">
        <v>5</v>
      </c>
      <c r="DN74" s="145">
        <v>0</v>
      </c>
      <c r="DO74" s="145">
        <v>0</v>
      </c>
      <c r="DP74" s="145">
        <v>0</v>
      </c>
      <c r="DQ74" s="145">
        <v>83</v>
      </c>
      <c r="DR74" s="145">
        <v>5</v>
      </c>
      <c r="DS74" s="145">
        <v>0</v>
      </c>
      <c r="DT74" s="145">
        <v>57</v>
      </c>
      <c r="DU74" s="145">
        <v>88</v>
      </c>
      <c r="DV74" s="145">
        <v>5</v>
      </c>
      <c r="DW74" s="145">
        <v>0</v>
      </c>
      <c r="DX74" s="145">
        <v>150</v>
      </c>
      <c r="DY74" s="145">
        <v>42</v>
      </c>
      <c r="DZ74" s="145">
        <v>4</v>
      </c>
      <c r="EA74" s="145">
        <v>0</v>
      </c>
      <c r="EB74" s="145">
        <v>0</v>
      </c>
      <c r="EC74" s="145">
        <v>0</v>
      </c>
      <c r="ED74" s="145">
        <v>74</v>
      </c>
      <c r="EE74" s="145">
        <v>4</v>
      </c>
      <c r="EF74" s="145">
        <v>0</v>
      </c>
      <c r="EG74" s="145">
        <v>42</v>
      </c>
      <c r="EH74" s="145">
        <v>78</v>
      </c>
      <c r="EI74" s="145">
        <v>4</v>
      </c>
      <c r="EJ74" s="145">
        <v>0</v>
      </c>
      <c r="EK74" s="145">
        <v>124</v>
      </c>
      <c r="EL74" s="145">
        <v>79</v>
      </c>
      <c r="EM74" s="145">
        <v>128</v>
      </c>
      <c r="EN74" s="145">
        <v>207</v>
      </c>
      <c r="EO74" s="145">
        <v>79</v>
      </c>
      <c r="EP74" s="145">
        <v>128</v>
      </c>
      <c r="EQ74" s="145">
        <v>207</v>
      </c>
      <c r="ER74" s="145">
        <v>79</v>
      </c>
      <c r="ES74" s="145">
        <v>128</v>
      </c>
      <c r="ET74" s="145">
        <v>207</v>
      </c>
      <c r="EU74" s="145">
        <v>78</v>
      </c>
      <c r="EV74" s="145">
        <v>127</v>
      </c>
      <c r="EW74" s="145">
        <v>205</v>
      </c>
      <c r="EX74" s="145">
        <v>0</v>
      </c>
      <c r="EY74" s="145">
        <v>0</v>
      </c>
      <c r="EZ74" s="145">
        <v>0</v>
      </c>
      <c r="FA74" s="145">
        <v>0</v>
      </c>
      <c r="FB74" s="145">
        <v>0</v>
      </c>
      <c r="FC74" s="145">
        <v>0</v>
      </c>
      <c r="FD74" s="145">
        <v>210</v>
      </c>
      <c r="FE74" s="145">
        <v>207</v>
      </c>
      <c r="FF74" s="423">
        <f t="shared" si="6"/>
        <v>1</v>
      </c>
      <c r="FG74" s="423">
        <f t="shared" si="7"/>
        <v>0.98571428571428577</v>
      </c>
      <c r="FH74" s="424">
        <v>89.52</v>
      </c>
    </row>
    <row r="75" spans="1:164" ht="33.75" customHeight="1" x14ac:dyDescent="0.25">
      <c r="A75" s="47" t="s">
        <v>1010</v>
      </c>
      <c r="B75" s="415" t="s">
        <v>1011</v>
      </c>
      <c r="C75" s="47" t="s">
        <v>38</v>
      </c>
      <c r="D75" s="145">
        <v>0</v>
      </c>
      <c r="E75" s="145">
        <v>212</v>
      </c>
      <c r="F75" s="145">
        <v>212</v>
      </c>
      <c r="G75" s="145">
        <v>114</v>
      </c>
      <c r="H75" s="145">
        <v>98</v>
      </c>
      <c r="I75" s="145">
        <v>14</v>
      </c>
      <c r="J75" s="145">
        <v>0</v>
      </c>
      <c r="K75" s="145">
        <v>0</v>
      </c>
      <c r="L75" s="145">
        <v>0</v>
      </c>
      <c r="M75" s="145">
        <v>20</v>
      </c>
      <c r="N75" s="145">
        <v>2</v>
      </c>
      <c r="O75" s="145">
        <v>0</v>
      </c>
      <c r="P75" s="145">
        <v>0</v>
      </c>
      <c r="Q75" s="145">
        <v>0</v>
      </c>
      <c r="R75" s="145">
        <v>0</v>
      </c>
      <c r="S75" s="145">
        <v>0</v>
      </c>
      <c r="T75" s="145">
        <v>0</v>
      </c>
      <c r="U75" s="145">
        <v>0</v>
      </c>
      <c r="V75" s="145">
        <v>0</v>
      </c>
      <c r="W75" s="145">
        <v>0</v>
      </c>
      <c r="X75" s="145">
        <v>0</v>
      </c>
      <c r="Y75" s="145">
        <v>0</v>
      </c>
      <c r="Z75" s="145">
        <v>0</v>
      </c>
      <c r="AA75" s="145">
        <v>0</v>
      </c>
      <c r="AB75" s="145">
        <v>0</v>
      </c>
      <c r="AC75" s="145">
        <v>0</v>
      </c>
      <c r="AD75" s="145">
        <v>0</v>
      </c>
      <c r="AE75" s="145">
        <v>0</v>
      </c>
      <c r="AF75" s="145">
        <v>0</v>
      </c>
      <c r="AG75" s="145">
        <v>0</v>
      </c>
      <c r="AH75" s="145">
        <v>0</v>
      </c>
      <c r="AI75" s="145">
        <v>0</v>
      </c>
      <c r="AJ75" s="145">
        <v>0</v>
      </c>
      <c r="AK75" s="145">
        <v>36</v>
      </c>
      <c r="AL75" s="145">
        <v>34</v>
      </c>
      <c r="AM75" s="145">
        <v>2</v>
      </c>
      <c r="AN75" s="145">
        <v>0</v>
      </c>
      <c r="AO75" s="145">
        <v>0</v>
      </c>
      <c r="AP75" s="145">
        <v>36</v>
      </c>
      <c r="AQ75" s="145">
        <v>0</v>
      </c>
      <c r="AR75" s="145">
        <v>0</v>
      </c>
      <c r="AS75" s="145">
        <v>0</v>
      </c>
      <c r="AT75" s="145">
        <v>0</v>
      </c>
      <c r="AU75" s="145">
        <v>11</v>
      </c>
      <c r="AV75" s="145">
        <v>5</v>
      </c>
      <c r="AW75" s="145">
        <v>0</v>
      </c>
      <c r="AX75" s="145">
        <v>0</v>
      </c>
      <c r="AY75" s="145">
        <v>1</v>
      </c>
      <c r="AZ75" s="145">
        <v>0</v>
      </c>
      <c r="BA75" s="145">
        <v>0</v>
      </c>
      <c r="BB75" s="145">
        <v>0</v>
      </c>
      <c r="BC75" s="145">
        <v>0</v>
      </c>
      <c r="BD75" s="145">
        <v>0</v>
      </c>
      <c r="BE75" s="145">
        <v>0</v>
      </c>
      <c r="BF75" s="145">
        <v>0</v>
      </c>
      <c r="BG75" s="145">
        <v>0</v>
      </c>
      <c r="BH75" s="145">
        <v>0</v>
      </c>
      <c r="BI75" s="145">
        <v>0</v>
      </c>
      <c r="BJ75" s="145">
        <v>0</v>
      </c>
      <c r="BK75" s="145">
        <v>0</v>
      </c>
      <c r="BL75" s="145">
        <v>0</v>
      </c>
      <c r="BM75" s="145">
        <v>0</v>
      </c>
      <c r="BN75" s="145">
        <v>0</v>
      </c>
      <c r="BO75" s="145">
        <v>0</v>
      </c>
      <c r="BP75" s="145">
        <v>0</v>
      </c>
      <c r="BQ75" s="145">
        <v>0</v>
      </c>
      <c r="BR75" s="145">
        <v>0</v>
      </c>
      <c r="BS75" s="145">
        <v>17</v>
      </c>
      <c r="BT75" s="145">
        <v>12</v>
      </c>
      <c r="BU75" s="145">
        <v>5</v>
      </c>
      <c r="BV75" s="145">
        <v>0</v>
      </c>
      <c r="BW75" s="145">
        <v>0</v>
      </c>
      <c r="BX75" s="145">
        <v>17</v>
      </c>
      <c r="BY75" s="145">
        <v>19</v>
      </c>
      <c r="BZ75" s="145">
        <v>1</v>
      </c>
      <c r="CA75" s="145">
        <v>0</v>
      </c>
      <c r="CB75" s="145">
        <v>0</v>
      </c>
      <c r="CC75" s="145">
        <v>8</v>
      </c>
      <c r="CD75" s="145">
        <v>5</v>
      </c>
      <c r="CE75" s="145">
        <v>0</v>
      </c>
      <c r="CF75" s="145">
        <v>0</v>
      </c>
      <c r="CG75" s="145">
        <v>27</v>
      </c>
      <c r="CH75" s="145">
        <v>6</v>
      </c>
      <c r="CI75" s="145">
        <v>0</v>
      </c>
      <c r="CJ75" s="145">
        <v>0</v>
      </c>
      <c r="CK75" s="145">
        <v>33</v>
      </c>
      <c r="CL75" s="145">
        <v>32</v>
      </c>
      <c r="CM75" s="145">
        <v>2</v>
      </c>
      <c r="CN75" s="145">
        <v>0</v>
      </c>
      <c r="CO75" s="145">
        <v>0</v>
      </c>
      <c r="CP75" s="145">
        <v>9</v>
      </c>
      <c r="CQ75" s="145">
        <v>5</v>
      </c>
      <c r="CR75" s="145">
        <v>0</v>
      </c>
      <c r="CS75" s="145">
        <v>0</v>
      </c>
      <c r="CT75" s="145">
        <v>41</v>
      </c>
      <c r="CU75" s="145">
        <v>7</v>
      </c>
      <c r="CV75" s="145">
        <v>0</v>
      </c>
      <c r="CW75" s="145">
        <v>0</v>
      </c>
      <c r="CX75" s="145">
        <v>48</v>
      </c>
      <c r="CY75" s="145">
        <v>0</v>
      </c>
      <c r="CZ75" s="145">
        <v>0</v>
      </c>
      <c r="DA75" s="145">
        <v>0</v>
      </c>
      <c r="DB75" s="145">
        <v>0</v>
      </c>
      <c r="DC75" s="145">
        <v>0</v>
      </c>
      <c r="DD75" s="145">
        <v>0</v>
      </c>
      <c r="DE75" s="145">
        <v>0</v>
      </c>
      <c r="DF75" s="145">
        <v>0</v>
      </c>
      <c r="DG75" s="145">
        <v>0</v>
      </c>
      <c r="DH75" s="145">
        <v>0</v>
      </c>
      <c r="DI75" s="145">
        <v>0</v>
      </c>
      <c r="DJ75" s="145">
        <v>0</v>
      </c>
      <c r="DK75" s="145">
        <v>0</v>
      </c>
      <c r="DL75" s="145">
        <v>28</v>
      </c>
      <c r="DM75" s="145">
        <v>1</v>
      </c>
      <c r="DN75" s="145">
        <v>0</v>
      </c>
      <c r="DO75" s="145">
        <v>0</v>
      </c>
      <c r="DP75" s="145">
        <v>11</v>
      </c>
      <c r="DQ75" s="145">
        <v>5</v>
      </c>
      <c r="DR75" s="145">
        <v>0</v>
      </c>
      <c r="DS75" s="145">
        <v>0</v>
      </c>
      <c r="DT75" s="145">
        <v>39</v>
      </c>
      <c r="DU75" s="145">
        <v>6</v>
      </c>
      <c r="DV75" s="145">
        <v>0</v>
      </c>
      <c r="DW75" s="145">
        <v>0</v>
      </c>
      <c r="DX75" s="145">
        <v>45</v>
      </c>
      <c r="DY75" s="145">
        <v>16</v>
      </c>
      <c r="DZ75" s="145">
        <v>1</v>
      </c>
      <c r="EA75" s="145">
        <v>0</v>
      </c>
      <c r="EB75" s="145">
        <v>0</v>
      </c>
      <c r="EC75" s="145">
        <v>11</v>
      </c>
      <c r="ED75" s="145">
        <v>5</v>
      </c>
      <c r="EE75" s="145">
        <v>0</v>
      </c>
      <c r="EF75" s="145">
        <v>0</v>
      </c>
      <c r="EG75" s="145">
        <v>27</v>
      </c>
      <c r="EH75" s="145">
        <v>6</v>
      </c>
      <c r="EI75" s="145">
        <v>0</v>
      </c>
      <c r="EJ75" s="145">
        <v>0</v>
      </c>
      <c r="EK75" s="145">
        <v>33</v>
      </c>
      <c r="EL75" s="145">
        <v>36</v>
      </c>
      <c r="EM75" s="145">
        <v>17</v>
      </c>
      <c r="EN75" s="145">
        <v>53</v>
      </c>
      <c r="EO75" s="145">
        <v>36</v>
      </c>
      <c r="EP75" s="145">
        <v>17</v>
      </c>
      <c r="EQ75" s="145">
        <v>53</v>
      </c>
      <c r="ER75" s="145">
        <v>36</v>
      </c>
      <c r="ES75" s="145">
        <v>17</v>
      </c>
      <c r="ET75" s="145">
        <v>53</v>
      </c>
      <c r="EU75" s="145">
        <v>31</v>
      </c>
      <c r="EV75" s="145">
        <v>17</v>
      </c>
      <c r="EW75" s="145">
        <v>48</v>
      </c>
      <c r="EX75" s="145">
        <v>0</v>
      </c>
      <c r="EY75" s="145">
        <v>0</v>
      </c>
      <c r="EZ75" s="145">
        <v>0</v>
      </c>
      <c r="FA75" s="145">
        <v>0</v>
      </c>
      <c r="FB75" s="145">
        <v>0</v>
      </c>
      <c r="FC75" s="145">
        <v>0</v>
      </c>
      <c r="FD75" s="145">
        <v>53</v>
      </c>
      <c r="FE75" s="145">
        <v>53</v>
      </c>
      <c r="FF75" s="423">
        <f t="shared" si="6"/>
        <v>1</v>
      </c>
      <c r="FG75" s="423">
        <f t="shared" si="7"/>
        <v>1</v>
      </c>
      <c r="FH75" s="424">
        <v>90.57</v>
      </c>
    </row>
    <row r="76" spans="1:164" s="417" customFormat="1" ht="41.25" customHeight="1" x14ac:dyDescent="0.3">
      <c r="A76" s="416"/>
      <c r="B76" s="416" t="s">
        <v>1042</v>
      </c>
      <c r="C76" s="416"/>
      <c r="D76" s="398">
        <v>11</v>
      </c>
      <c r="E76" s="398">
        <v>11214</v>
      </c>
      <c r="F76" s="398">
        <v>11214</v>
      </c>
      <c r="G76" s="398">
        <v>4125</v>
      </c>
      <c r="H76" s="398">
        <v>7089</v>
      </c>
      <c r="I76" s="398">
        <v>123</v>
      </c>
      <c r="J76" s="398">
        <v>42</v>
      </c>
      <c r="K76" s="398">
        <v>0</v>
      </c>
      <c r="L76" s="398">
        <v>0</v>
      </c>
      <c r="M76" s="398">
        <v>88</v>
      </c>
      <c r="N76" s="398">
        <v>29</v>
      </c>
      <c r="O76" s="398">
        <v>0</v>
      </c>
      <c r="P76" s="398">
        <v>0</v>
      </c>
      <c r="Q76" s="398">
        <v>5</v>
      </c>
      <c r="R76" s="398">
        <v>2</v>
      </c>
      <c r="S76" s="398">
        <v>0</v>
      </c>
      <c r="T76" s="398">
        <v>0</v>
      </c>
      <c r="U76" s="398">
        <v>0</v>
      </c>
      <c r="V76" s="398">
        <v>0</v>
      </c>
      <c r="W76" s="398">
        <v>0</v>
      </c>
      <c r="X76" s="398">
        <v>0</v>
      </c>
      <c r="Y76" s="398">
        <v>0</v>
      </c>
      <c r="Z76" s="398">
        <v>1</v>
      </c>
      <c r="AA76" s="398">
        <v>0</v>
      </c>
      <c r="AB76" s="398">
        <v>0</v>
      </c>
      <c r="AC76" s="398">
        <v>0</v>
      </c>
      <c r="AD76" s="398">
        <v>1</v>
      </c>
      <c r="AE76" s="398">
        <v>0</v>
      </c>
      <c r="AF76" s="398">
        <v>0</v>
      </c>
      <c r="AG76" s="398">
        <v>0</v>
      </c>
      <c r="AH76" s="398">
        <v>0</v>
      </c>
      <c r="AI76" s="398">
        <v>0</v>
      </c>
      <c r="AJ76" s="398">
        <v>0</v>
      </c>
      <c r="AK76" s="398">
        <v>291</v>
      </c>
      <c r="AL76" s="398">
        <v>208</v>
      </c>
      <c r="AM76" s="398">
        <v>73</v>
      </c>
      <c r="AN76" s="398">
        <v>0</v>
      </c>
      <c r="AO76" s="398">
        <v>0</v>
      </c>
      <c r="AP76" s="398">
        <v>281</v>
      </c>
      <c r="AQ76" s="398">
        <v>11</v>
      </c>
      <c r="AR76" s="398">
        <v>32</v>
      </c>
      <c r="AS76" s="398">
        <v>0</v>
      </c>
      <c r="AT76" s="398">
        <v>0</v>
      </c>
      <c r="AU76" s="398">
        <v>115</v>
      </c>
      <c r="AV76" s="398">
        <v>59</v>
      </c>
      <c r="AW76" s="398">
        <v>0</v>
      </c>
      <c r="AX76" s="398">
        <v>0</v>
      </c>
      <c r="AY76" s="398">
        <v>82</v>
      </c>
      <c r="AZ76" s="398">
        <v>30</v>
      </c>
      <c r="BA76" s="398">
        <v>0</v>
      </c>
      <c r="BB76" s="398">
        <v>0</v>
      </c>
      <c r="BC76" s="398">
        <v>5</v>
      </c>
      <c r="BD76" s="398">
        <v>0</v>
      </c>
      <c r="BE76" s="398">
        <v>0</v>
      </c>
      <c r="BF76" s="398">
        <v>0</v>
      </c>
      <c r="BG76" s="398">
        <v>0</v>
      </c>
      <c r="BH76" s="398">
        <v>0</v>
      </c>
      <c r="BI76" s="398">
        <v>0</v>
      </c>
      <c r="BJ76" s="398">
        <v>0</v>
      </c>
      <c r="BK76" s="398">
        <v>0</v>
      </c>
      <c r="BL76" s="398">
        <v>0</v>
      </c>
      <c r="BM76" s="398">
        <v>0</v>
      </c>
      <c r="BN76" s="398">
        <v>0</v>
      </c>
      <c r="BO76" s="398">
        <v>0</v>
      </c>
      <c r="BP76" s="398">
        <v>0</v>
      </c>
      <c r="BQ76" s="398">
        <v>0</v>
      </c>
      <c r="BR76" s="398">
        <v>0</v>
      </c>
      <c r="BS76" s="398">
        <v>334</v>
      </c>
      <c r="BT76" s="398">
        <v>195</v>
      </c>
      <c r="BU76" s="398">
        <v>116</v>
      </c>
      <c r="BV76" s="398">
        <v>0</v>
      </c>
      <c r="BW76" s="398">
        <v>0</v>
      </c>
      <c r="BX76" s="398">
        <v>311</v>
      </c>
      <c r="BY76" s="398">
        <v>86</v>
      </c>
      <c r="BZ76" s="398">
        <v>26</v>
      </c>
      <c r="CA76" s="398">
        <v>0</v>
      </c>
      <c r="CB76" s="398">
        <v>0</v>
      </c>
      <c r="CC76" s="398">
        <v>109</v>
      </c>
      <c r="CD76" s="398">
        <v>44</v>
      </c>
      <c r="CE76" s="398">
        <v>0</v>
      </c>
      <c r="CF76" s="398">
        <v>0</v>
      </c>
      <c r="CG76" s="398">
        <v>195</v>
      </c>
      <c r="CH76" s="398">
        <v>70</v>
      </c>
      <c r="CI76" s="398">
        <v>0</v>
      </c>
      <c r="CJ76" s="398">
        <v>0</v>
      </c>
      <c r="CK76" s="398">
        <v>265</v>
      </c>
      <c r="CL76" s="398">
        <v>536</v>
      </c>
      <c r="CM76" s="398">
        <v>186</v>
      </c>
      <c r="CN76" s="398">
        <v>67</v>
      </c>
      <c r="CO76" s="398">
        <v>0</v>
      </c>
      <c r="CP76" s="398">
        <v>0</v>
      </c>
      <c r="CQ76" s="398">
        <v>187</v>
      </c>
      <c r="CR76" s="398">
        <v>96</v>
      </c>
      <c r="CS76" s="398">
        <v>0</v>
      </c>
      <c r="CT76" s="398">
        <v>0</v>
      </c>
      <c r="CU76" s="398">
        <v>373</v>
      </c>
      <c r="CV76" s="398">
        <v>163</v>
      </c>
      <c r="CW76" s="398">
        <v>592</v>
      </c>
      <c r="CX76" s="398">
        <v>0</v>
      </c>
      <c r="CY76" s="398">
        <v>1</v>
      </c>
      <c r="CZ76" s="398">
        <v>11</v>
      </c>
      <c r="DA76" s="398">
        <v>0</v>
      </c>
      <c r="DB76" s="398">
        <v>0</v>
      </c>
      <c r="DC76" s="398">
        <v>1</v>
      </c>
      <c r="DD76" s="398">
        <v>3</v>
      </c>
      <c r="DE76" s="398">
        <v>0</v>
      </c>
      <c r="DF76" s="398">
        <v>0</v>
      </c>
      <c r="DG76" s="398">
        <v>2</v>
      </c>
      <c r="DH76" s="398">
        <v>14</v>
      </c>
      <c r="DI76" s="398">
        <v>0</v>
      </c>
      <c r="DJ76" s="398">
        <v>0</v>
      </c>
      <c r="DK76" s="398">
        <v>16</v>
      </c>
      <c r="DL76" s="398">
        <v>131</v>
      </c>
      <c r="DM76" s="398">
        <v>33</v>
      </c>
      <c r="DN76" s="398">
        <v>0</v>
      </c>
      <c r="DO76" s="398">
        <v>0</v>
      </c>
      <c r="DP76" s="398">
        <v>31</v>
      </c>
      <c r="DQ76" s="398">
        <v>100</v>
      </c>
      <c r="DR76" s="398">
        <v>5</v>
      </c>
      <c r="DS76" s="398">
        <v>0</v>
      </c>
      <c r="DT76" s="398">
        <v>162</v>
      </c>
      <c r="DU76" s="398">
        <v>133</v>
      </c>
      <c r="DV76" s="398">
        <v>5</v>
      </c>
      <c r="DW76" s="398">
        <v>0</v>
      </c>
      <c r="DX76" s="398">
        <v>300</v>
      </c>
      <c r="DY76" s="398">
        <v>85</v>
      </c>
      <c r="DZ76" s="398">
        <v>24</v>
      </c>
      <c r="EA76" s="398">
        <v>0</v>
      </c>
      <c r="EB76" s="398">
        <v>0</v>
      </c>
      <c r="EC76" s="398">
        <v>29</v>
      </c>
      <c r="ED76" s="398">
        <v>94</v>
      </c>
      <c r="EE76" s="398">
        <v>4</v>
      </c>
      <c r="EF76" s="398">
        <v>0</v>
      </c>
      <c r="EG76" s="398">
        <v>114</v>
      </c>
      <c r="EH76" s="398">
        <v>118</v>
      </c>
      <c r="EI76" s="398">
        <v>4</v>
      </c>
      <c r="EJ76" s="398">
        <v>0</v>
      </c>
      <c r="EK76" s="398">
        <v>236</v>
      </c>
      <c r="EL76" s="398">
        <v>281</v>
      </c>
      <c r="EM76" s="398">
        <v>322</v>
      </c>
      <c r="EN76" s="398">
        <v>603</v>
      </c>
      <c r="EO76" s="398">
        <v>274</v>
      </c>
      <c r="EP76" s="398">
        <v>317</v>
      </c>
      <c r="EQ76" s="398">
        <v>591</v>
      </c>
      <c r="ER76" s="398">
        <v>281</v>
      </c>
      <c r="ES76" s="398">
        <v>311</v>
      </c>
      <c r="ET76" s="398">
        <v>592</v>
      </c>
      <c r="EU76" s="398">
        <v>266</v>
      </c>
      <c r="EV76" s="398">
        <v>296</v>
      </c>
      <c r="EW76" s="398">
        <v>562</v>
      </c>
      <c r="EX76" s="398">
        <v>191</v>
      </c>
      <c r="EY76" s="398">
        <v>157</v>
      </c>
      <c r="EZ76" s="398">
        <v>348</v>
      </c>
      <c r="FA76" s="398">
        <v>183</v>
      </c>
      <c r="FB76" s="398">
        <v>151</v>
      </c>
      <c r="FC76" s="398">
        <v>334</v>
      </c>
      <c r="FD76" s="398">
        <v>625</v>
      </c>
      <c r="FE76" s="398">
        <v>592</v>
      </c>
      <c r="FF76" s="397">
        <f t="shared" ref="FF76" si="8">SUM(EQ76/EN76)</f>
        <v>0.98009950248756217</v>
      </c>
      <c r="FG76" s="397">
        <f t="shared" ref="FG76" si="9">SUM(FE76/FD76)</f>
        <v>0.94720000000000004</v>
      </c>
      <c r="FH76" s="398">
        <v>85.76</v>
      </c>
    </row>
    <row r="77" spans="1:164" ht="30" x14ac:dyDescent="0.25">
      <c r="A77" s="47" t="s">
        <v>955</v>
      </c>
      <c r="B77" s="415" t="s">
        <v>956</v>
      </c>
      <c r="C77" s="47" t="s">
        <v>77</v>
      </c>
      <c r="D77" s="145">
        <v>0</v>
      </c>
      <c r="E77" s="145">
        <v>185</v>
      </c>
      <c r="F77" s="145">
        <v>185</v>
      </c>
      <c r="G77" s="145">
        <v>130</v>
      </c>
      <c r="H77" s="145">
        <v>55</v>
      </c>
      <c r="I77" s="145">
        <v>0</v>
      </c>
      <c r="J77" s="145">
        <v>0</v>
      </c>
      <c r="K77" s="145">
        <v>0</v>
      </c>
      <c r="L77" s="145">
        <v>0</v>
      </c>
      <c r="M77" s="145">
        <v>0</v>
      </c>
      <c r="N77" s="145">
        <v>0</v>
      </c>
      <c r="O77" s="145">
        <v>0</v>
      </c>
      <c r="P77" s="145">
        <v>0</v>
      </c>
      <c r="Q77" s="145">
        <v>0</v>
      </c>
      <c r="R77" s="145">
        <v>0</v>
      </c>
      <c r="S77" s="145">
        <v>0</v>
      </c>
      <c r="T77" s="145">
        <v>0</v>
      </c>
      <c r="U77" s="145">
        <v>0</v>
      </c>
      <c r="V77" s="145">
        <v>0</v>
      </c>
      <c r="W77" s="145">
        <v>0</v>
      </c>
      <c r="X77" s="145">
        <v>0</v>
      </c>
      <c r="Y77" s="145">
        <v>0</v>
      </c>
      <c r="Z77" s="145">
        <v>0</v>
      </c>
      <c r="AA77" s="145">
        <v>0</v>
      </c>
      <c r="AB77" s="145">
        <v>0</v>
      </c>
      <c r="AC77" s="145">
        <v>0</v>
      </c>
      <c r="AD77" s="145">
        <v>0</v>
      </c>
      <c r="AE77" s="145">
        <v>0</v>
      </c>
      <c r="AF77" s="145">
        <v>0</v>
      </c>
      <c r="AG77" s="145">
        <v>0</v>
      </c>
      <c r="AH77" s="145">
        <v>0</v>
      </c>
      <c r="AI77" s="145">
        <v>0</v>
      </c>
      <c r="AJ77" s="145">
        <v>0</v>
      </c>
      <c r="AK77" s="145">
        <v>0</v>
      </c>
      <c r="AL77" s="145">
        <v>0</v>
      </c>
      <c r="AM77" s="145">
        <v>0</v>
      </c>
      <c r="AN77" s="145">
        <v>0</v>
      </c>
      <c r="AO77" s="145">
        <v>0</v>
      </c>
      <c r="AP77" s="145">
        <v>0</v>
      </c>
      <c r="AQ77" s="145">
        <v>2</v>
      </c>
      <c r="AR77" s="145">
        <v>3</v>
      </c>
      <c r="AS77" s="145">
        <v>0</v>
      </c>
      <c r="AT77" s="145">
        <v>0</v>
      </c>
      <c r="AU77" s="145">
        <v>1</v>
      </c>
      <c r="AV77" s="145">
        <v>2</v>
      </c>
      <c r="AW77" s="145">
        <v>0</v>
      </c>
      <c r="AX77" s="145">
        <v>0</v>
      </c>
      <c r="AY77" s="145">
        <v>0</v>
      </c>
      <c r="AZ77" s="145">
        <v>0</v>
      </c>
      <c r="BA77" s="145">
        <v>0</v>
      </c>
      <c r="BB77" s="145">
        <v>0</v>
      </c>
      <c r="BC77" s="145">
        <v>0</v>
      </c>
      <c r="BD77" s="145">
        <v>0</v>
      </c>
      <c r="BE77" s="145">
        <v>0</v>
      </c>
      <c r="BF77" s="145">
        <v>0</v>
      </c>
      <c r="BG77" s="145">
        <v>0</v>
      </c>
      <c r="BH77" s="145">
        <v>0</v>
      </c>
      <c r="BI77" s="145">
        <v>0</v>
      </c>
      <c r="BJ77" s="145">
        <v>0</v>
      </c>
      <c r="BK77" s="145">
        <v>0</v>
      </c>
      <c r="BL77" s="145">
        <v>1</v>
      </c>
      <c r="BM77" s="145">
        <v>0</v>
      </c>
      <c r="BN77" s="145">
        <v>0</v>
      </c>
      <c r="BO77" s="145">
        <v>2</v>
      </c>
      <c r="BP77" s="145">
        <v>3</v>
      </c>
      <c r="BQ77" s="145">
        <v>0</v>
      </c>
      <c r="BR77" s="145">
        <v>0</v>
      </c>
      <c r="BS77" s="145">
        <v>14</v>
      </c>
      <c r="BT77" s="145">
        <v>5</v>
      </c>
      <c r="BU77" s="145">
        <v>7</v>
      </c>
      <c r="BV77" s="145">
        <v>0</v>
      </c>
      <c r="BW77" s="145">
        <v>0</v>
      </c>
      <c r="BX77" s="145">
        <v>12</v>
      </c>
      <c r="BY77" s="145">
        <v>0</v>
      </c>
      <c r="BZ77" s="145">
        <v>0</v>
      </c>
      <c r="CA77" s="145">
        <v>0</v>
      </c>
      <c r="CB77" s="145">
        <v>0</v>
      </c>
      <c r="CC77" s="145">
        <v>1</v>
      </c>
      <c r="CD77" s="145">
        <v>1</v>
      </c>
      <c r="CE77" s="145">
        <v>0</v>
      </c>
      <c r="CF77" s="145">
        <v>0</v>
      </c>
      <c r="CG77" s="145">
        <v>1</v>
      </c>
      <c r="CH77" s="145">
        <v>1</v>
      </c>
      <c r="CI77" s="145">
        <v>0</v>
      </c>
      <c r="CJ77" s="145">
        <v>0</v>
      </c>
      <c r="CK77" s="145">
        <v>2</v>
      </c>
      <c r="CL77" s="145">
        <v>0</v>
      </c>
      <c r="CM77" s="145">
        <v>0</v>
      </c>
      <c r="CN77" s="145">
        <v>0</v>
      </c>
      <c r="CO77" s="145">
        <v>0</v>
      </c>
      <c r="CP77" s="145">
        <v>5</v>
      </c>
      <c r="CQ77" s="145">
        <v>9</v>
      </c>
      <c r="CR77" s="145">
        <v>0</v>
      </c>
      <c r="CS77" s="145">
        <v>0</v>
      </c>
      <c r="CT77" s="145">
        <v>5</v>
      </c>
      <c r="CU77" s="145">
        <v>9</v>
      </c>
      <c r="CV77" s="145">
        <v>0</v>
      </c>
      <c r="CW77" s="145">
        <v>0</v>
      </c>
      <c r="CX77" s="145">
        <v>14</v>
      </c>
      <c r="CY77" s="145">
        <v>0</v>
      </c>
      <c r="CZ77" s="145">
        <v>0</v>
      </c>
      <c r="DA77" s="145">
        <v>0</v>
      </c>
      <c r="DB77" s="145">
        <v>0</v>
      </c>
      <c r="DC77" s="145">
        <v>0</v>
      </c>
      <c r="DD77" s="145">
        <v>0</v>
      </c>
      <c r="DE77" s="145">
        <v>0</v>
      </c>
      <c r="DF77" s="145">
        <v>0</v>
      </c>
      <c r="DG77" s="145">
        <v>0</v>
      </c>
      <c r="DH77" s="145">
        <v>0</v>
      </c>
      <c r="DI77" s="145">
        <v>0</v>
      </c>
      <c r="DJ77" s="145">
        <v>0</v>
      </c>
      <c r="DK77" s="145">
        <v>0</v>
      </c>
      <c r="DL77" s="145">
        <v>0</v>
      </c>
      <c r="DM77" s="145">
        <v>0</v>
      </c>
      <c r="DN77" s="145">
        <v>0</v>
      </c>
      <c r="DO77" s="145">
        <v>0</v>
      </c>
      <c r="DP77" s="145">
        <v>2</v>
      </c>
      <c r="DQ77" s="145">
        <v>1</v>
      </c>
      <c r="DR77" s="145">
        <v>0</v>
      </c>
      <c r="DS77" s="145">
        <v>0</v>
      </c>
      <c r="DT77" s="145">
        <v>2</v>
      </c>
      <c r="DU77" s="145">
        <v>1</v>
      </c>
      <c r="DV77" s="145">
        <v>0</v>
      </c>
      <c r="DW77" s="145">
        <v>0</v>
      </c>
      <c r="DX77" s="145">
        <v>3</v>
      </c>
      <c r="DY77" s="145">
        <v>0</v>
      </c>
      <c r="DZ77" s="145">
        <v>0</v>
      </c>
      <c r="EA77" s="145">
        <v>0</v>
      </c>
      <c r="EB77" s="145">
        <v>0</v>
      </c>
      <c r="EC77" s="145">
        <v>0</v>
      </c>
      <c r="ED77" s="145">
        <v>0</v>
      </c>
      <c r="EE77" s="145">
        <v>0</v>
      </c>
      <c r="EF77" s="145">
        <v>0</v>
      </c>
      <c r="EG77" s="145">
        <v>0</v>
      </c>
      <c r="EH77" s="145">
        <v>0</v>
      </c>
      <c r="EI77" s="145">
        <v>0</v>
      </c>
      <c r="EJ77" s="145">
        <v>0</v>
      </c>
      <c r="EK77" s="145">
        <v>0</v>
      </c>
      <c r="EL77" s="145">
        <v>0</v>
      </c>
      <c r="EM77" s="145">
        <v>12</v>
      </c>
      <c r="EN77" s="145">
        <v>12</v>
      </c>
      <c r="EO77" s="145">
        <v>0</v>
      </c>
      <c r="EP77" s="145">
        <v>12</v>
      </c>
      <c r="EQ77" s="145">
        <v>12</v>
      </c>
      <c r="ER77" s="145">
        <v>0</v>
      </c>
      <c r="ES77" s="145">
        <v>12</v>
      </c>
      <c r="ET77" s="145">
        <v>12</v>
      </c>
      <c r="EU77" s="145">
        <v>0</v>
      </c>
      <c r="EV77" s="145">
        <v>12</v>
      </c>
      <c r="EW77" s="145">
        <v>12</v>
      </c>
      <c r="EX77" s="145">
        <v>0</v>
      </c>
      <c r="EY77" s="145">
        <v>0</v>
      </c>
      <c r="EZ77" s="145">
        <v>0</v>
      </c>
      <c r="FA77" s="145">
        <v>0</v>
      </c>
      <c r="FB77" s="145">
        <v>0</v>
      </c>
      <c r="FC77" s="145">
        <v>0</v>
      </c>
      <c r="FD77" s="145">
        <v>14</v>
      </c>
      <c r="FE77" s="145">
        <v>12</v>
      </c>
      <c r="FF77" s="423">
        <f t="shared" si="6"/>
        <v>1</v>
      </c>
      <c r="FG77" s="423">
        <f t="shared" si="7"/>
        <v>0.8571428571428571</v>
      </c>
      <c r="FH77" s="424">
        <v>100</v>
      </c>
    </row>
    <row r="78" spans="1:164" ht="39" x14ac:dyDescent="0.25">
      <c r="A78" s="47" t="s">
        <v>971</v>
      </c>
      <c r="B78" s="415" t="s">
        <v>972</v>
      </c>
      <c r="C78" s="47" t="s">
        <v>38</v>
      </c>
      <c r="D78" s="145">
        <v>0</v>
      </c>
      <c r="E78" s="145">
        <v>67</v>
      </c>
      <c r="F78" s="145">
        <v>67</v>
      </c>
      <c r="G78" s="145">
        <v>17</v>
      </c>
      <c r="H78" s="145">
        <v>50</v>
      </c>
      <c r="I78" s="145">
        <v>0</v>
      </c>
      <c r="J78" s="145">
        <v>7</v>
      </c>
      <c r="K78" s="145">
        <v>0</v>
      </c>
      <c r="L78" s="145">
        <v>0</v>
      </c>
      <c r="M78" s="145">
        <v>0</v>
      </c>
      <c r="N78" s="145">
        <v>8</v>
      </c>
      <c r="O78" s="145">
        <v>0</v>
      </c>
      <c r="P78" s="145">
        <v>0</v>
      </c>
      <c r="Q78" s="145">
        <v>0</v>
      </c>
      <c r="R78" s="145">
        <v>0</v>
      </c>
      <c r="S78" s="145">
        <v>0</v>
      </c>
      <c r="T78" s="145">
        <v>0</v>
      </c>
      <c r="U78" s="145">
        <v>0</v>
      </c>
      <c r="V78" s="145">
        <v>0</v>
      </c>
      <c r="W78" s="145">
        <v>0</v>
      </c>
      <c r="X78" s="145">
        <v>0</v>
      </c>
      <c r="Y78" s="145">
        <v>0</v>
      </c>
      <c r="Z78" s="145">
        <v>0</v>
      </c>
      <c r="AA78" s="145">
        <v>0</v>
      </c>
      <c r="AB78" s="145">
        <v>0</v>
      </c>
      <c r="AC78" s="145">
        <v>0</v>
      </c>
      <c r="AD78" s="145">
        <v>0</v>
      </c>
      <c r="AE78" s="145">
        <v>0</v>
      </c>
      <c r="AF78" s="145">
        <v>0</v>
      </c>
      <c r="AG78" s="145">
        <v>0</v>
      </c>
      <c r="AH78" s="145">
        <v>0</v>
      </c>
      <c r="AI78" s="145">
        <v>0</v>
      </c>
      <c r="AJ78" s="145">
        <v>0</v>
      </c>
      <c r="AK78" s="145">
        <v>15</v>
      </c>
      <c r="AL78" s="145">
        <v>0</v>
      </c>
      <c r="AM78" s="145">
        <v>14</v>
      </c>
      <c r="AN78" s="145">
        <v>0</v>
      </c>
      <c r="AO78" s="145">
        <v>0</v>
      </c>
      <c r="AP78" s="145">
        <v>14</v>
      </c>
      <c r="AQ78" s="145">
        <v>0</v>
      </c>
      <c r="AR78" s="145">
        <v>6</v>
      </c>
      <c r="AS78" s="145">
        <v>0</v>
      </c>
      <c r="AT78" s="145">
        <v>0</v>
      </c>
      <c r="AU78" s="145">
        <v>0</v>
      </c>
      <c r="AV78" s="145">
        <v>6</v>
      </c>
      <c r="AW78" s="145">
        <v>0</v>
      </c>
      <c r="AX78" s="145">
        <v>0</v>
      </c>
      <c r="AY78" s="145">
        <v>0</v>
      </c>
      <c r="AZ78" s="145">
        <v>0</v>
      </c>
      <c r="BA78" s="145">
        <v>0</v>
      </c>
      <c r="BB78" s="145">
        <v>0</v>
      </c>
      <c r="BC78" s="145">
        <v>0</v>
      </c>
      <c r="BD78" s="145">
        <v>0</v>
      </c>
      <c r="BE78" s="145">
        <v>0</v>
      </c>
      <c r="BF78" s="145">
        <v>0</v>
      </c>
      <c r="BG78" s="145">
        <v>0</v>
      </c>
      <c r="BH78" s="145">
        <v>0</v>
      </c>
      <c r="BI78" s="145">
        <v>0</v>
      </c>
      <c r="BJ78" s="145">
        <v>0</v>
      </c>
      <c r="BK78" s="145">
        <v>0</v>
      </c>
      <c r="BL78" s="145">
        <v>0</v>
      </c>
      <c r="BM78" s="145">
        <v>0</v>
      </c>
      <c r="BN78" s="145">
        <v>0</v>
      </c>
      <c r="BO78" s="145">
        <v>0</v>
      </c>
      <c r="BP78" s="145">
        <v>0</v>
      </c>
      <c r="BQ78" s="145">
        <v>0</v>
      </c>
      <c r="BR78" s="145">
        <v>0</v>
      </c>
      <c r="BS78" s="145">
        <v>12</v>
      </c>
      <c r="BT78" s="145">
        <v>0</v>
      </c>
      <c r="BU78" s="145">
        <v>12</v>
      </c>
      <c r="BV78" s="145">
        <v>0</v>
      </c>
      <c r="BW78" s="145">
        <v>0</v>
      </c>
      <c r="BX78" s="145">
        <v>12</v>
      </c>
      <c r="BY78" s="145">
        <v>0</v>
      </c>
      <c r="BZ78" s="145">
        <v>5</v>
      </c>
      <c r="CA78" s="145">
        <v>0</v>
      </c>
      <c r="CB78" s="145">
        <v>0</v>
      </c>
      <c r="CC78" s="145">
        <v>0</v>
      </c>
      <c r="CD78" s="145">
        <v>4</v>
      </c>
      <c r="CE78" s="145">
        <v>0</v>
      </c>
      <c r="CF78" s="145">
        <v>0</v>
      </c>
      <c r="CG78" s="145">
        <v>0</v>
      </c>
      <c r="CH78" s="145">
        <v>9</v>
      </c>
      <c r="CI78" s="145">
        <v>0</v>
      </c>
      <c r="CJ78" s="145">
        <v>0</v>
      </c>
      <c r="CK78" s="145">
        <v>9</v>
      </c>
      <c r="CL78" s="145">
        <v>0</v>
      </c>
      <c r="CM78" s="145">
        <v>15</v>
      </c>
      <c r="CN78" s="145">
        <v>0</v>
      </c>
      <c r="CO78" s="145">
        <v>0</v>
      </c>
      <c r="CP78" s="145">
        <v>0</v>
      </c>
      <c r="CQ78" s="145">
        <v>12</v>
      </c>
      <c r="CR78" s="145">
        <v>0</v>
      </c>
      <c r="CS78" s="145">
        <v>0</v>
      </c>
      <c r="CT78" s="145">
        <v>0</v>
      </c>
      <c r="CU78" s="145">
        <v>27</v>
      </c>
      <c r="CV78" s="145">
        <v>0</v>
      </c>
      <c r="CW78" s="145">
        <v>0</v>
      </c>
      <c r="CX78" s="145">
        <v>27</v>
      </c>
      <c r="CY78" s="145">
        <v>0</v>
      </c>
      <c r="CZ78" s="145">
        <v>0</v>
      </c>
      <c r="DA78" s="145">
        <v>0</v>
      </c>
      <c r="DB78" s="145">
        <v>0</v>
      </c>
      <c r="DC78" s="145">
        <v>0</v>
      </c>
      <c r="DD78" s="145">
        <v>0</v>
      </c>
      <c r="DE78" s="145">
        <v>0</v>
      </c>
      <c r="DF78" s="145">
        <v>0</v>
      </c>
      <c r="DG78" s="145">
        <v>0</v>
      </c>
      <c r="DH78" s="145">
        <v>0</v>
      </c>
      <c r="DI78" s="145">
        <v>0</v>
      </c>
      <c r="DJ78" s="145">
        <v>0</v>
      </c>
      <c r="DK78" s="145">
        <v>0</v>
      </c>
      <c r="DL78" s="145">
        <v>0</v>
      </c>
      <c r="DM78" s="145">
        <v>0</v>
      </c>
      <c r="DN78" s="145">
        <v>0</v>
      </c>
      <c r="DO78" s="145">
        <v>0</v>
      </c>
      <c r="DP78" s="145">
        <v>0</v>
      </c>
      <c r="DQ78" s="145">
        <v>1</v>
      </c>
      <c r="DR78" s="145">
        <v>0</v>
      </c>
      <c r="DS78" s="145">
        <v>0</v>
      </c>
      <c r="DT78" s="145">
        <v>0</v>
      </c>
      <c r="DU78" s="145">
        <v>1</v>
      </c>
      <c r="DV78" s="145">
        <v>0</v>
      </c>
      <c r="DW78" s="145">
        <v>0</v>
      </c>
      <c r="DX78" s="145">
        <v>1</v>
      </c>
      <c r="DY78" s="145">
        <v>0</v>
      </c>
      <c r="DZ78" s="145">
        <v>1</v>
      </c>
      <c r="EA78" s="145">
        <v>0</v>
      </c>
      <c r="EB78" s="145">
        <v>0</v>
      </c>
      <c r="EC78" s="145">
        <v>0</v>
      </c>
      <c r="ED78" s="145">
        <v>0</v>
      </c>
      <c r="EE78" s="145">
        <v>0</v>
      </c>
      <c r="EF78" s="145">
        <v>0</v>
      </c>
      <c r="EG78" s="145">
        <v>0</v>
      </c>
      <c r="EH78" s="145">
        <v>1</v>
      </c>
      <c r="EI78" s="145">
        <v>0</v>
      </c>
      <c r="EJ78" s="145">
        <v>0</v>
      </c>
      <c r="EK78" s="145">
        <v>1</v>
      </c>
      <c r="EL78" s="145">
        <v>14</v>
      </c>
      <c r="EM78" s="145">
        <v>12</v>
      </c>
      <c r="EN78" s="145">
        <v>26</v>
      </c>
      <c r="EO78" s="145">
        <v>13</v>
      </c>
      <c r="EP78" s="145">
        <v>11</v>
      </c>
      <c r="EQ78" s="145">
        <v>24</v>
      </c>
      <c r="ER78" s="145">
        <v>14</v>
      </c>
      <c r="ES78" s="145">
        <v>12</v>
      </c>
      <c r="ET78" s="145">
        <v>26</v>
      </c>
      <c r="EU78" s="145">
        <v>13</v>
      </c>
      <c r="EV78" s="145">
        <v>11</v>
      </c>
      <c r="EW78" s="145">
        <v>24</v>
      </c>
      <c r="EX78" s="145">
        <v>0</v>
      </c>
      <c r="EY78" s="145">
        <v>0</v>
      </c>
      <c r="EZ78" s="145">
        <v>0</v>
      </c>
      <c r="FA78" s="145">
        <v>0</v>
      </c>
      <c r="FB78" s="145">
        <v>0</v>
      </c>
      <c r="FC78" s="145">
        <v>0</v>
      </c>
      <c r="FD78" s="145">
        <v>27</v>
      </c>
      <c r="FE78" s="145">
        <v>26</v>
      </c>
      <c r="FF78" s="423">
        <f t="shared" si="6"/>
        <v>0.92307692307692313</v>
      </c>
      <c r="FG78" s="423">
        <f t="shared" si="7"/>
        <v>0.96296296296296291</v>
      </c>
      <c r="FH78" s="424">
        <v>100</v>
      </c>
    </row>
    <row r="79" spans="1:164" ht="39" x14ac:dyDescent="0.25">
      <c r="A79" s="47" t="s">
        <v>973</v>
      </c>
      <c r="B79" s="415" t="s">
        <v>974</v>
      </c>
      <c r="C79" s="47" t="s">
        <v>77</v>
      </c>
      <c r="D79" s="145">
        <v>0</v>
      </c>
      <c r="E79" s="145">
        <v>172</v>
      </c>
      <c r="F79" s="145">
        <v>172</v>
      </c>
      <c r="G79" s="145">
        <v>86</v>
      </c>
      <c r="H79" s="145">
        <v>86</v>
      </c>
      <c r="I79" s="145">
        <v>1</v>
      </c>
      <c r="J79" s="145">
        <v>6</v>
      </c>
      <c r="K79" s="145">
        <v>0</v>
      </c>
      <c r="L79" s="145">
        <v>0</v>
      </c>
      <c r="M79" s="145">
        <v>0</v>
      </c>
      <c r="N79" s="145">
        <v>10</v>
      </c>
      <c r="O79" s="145">
        <v>0</v>
      </c>
      <c r="P79" s="145">
        <v>0</v>
      </c>
      <c r="Q79" s="145">
        <v>0</v>
      </c>
      <c r="R79" s="145">
        <v>1</v>
      </c>
      <c r="S79" s="145">
        <v>0</v>
      </c>
      <c r="T79" s="145">
        <v>0</v>
      </c>
      <c r="U79" s="145">
        <v>0</v>
      </c>
      <c r="V79" s="145">
        <v>1</v>
      </c>
      <c r="W79" s="145">
        <v>0</v>
      </c>
      <c r="X79" s="145">
        <v>0</v>
      </c>
      <c r="Y79" s="145">
        <v>0</v>
      </c>
      <c r="Z79" s="145">
        <v>0</v>
      </c>
      <c r="AA79" s="145">
        <v>0</v>
      </c>
      <c r="AB79" s="145">
        <v>0</v>
      </c>
      <c r="AC79" s="145">
        <v>0</v>
      </c>
      <c r="AD79" s="145">
        <v>0</v>
      </c>
      <c r="AE79" s="145">
        <v>0</v>
      </c>
      <c r="AF79" s="145">
        <v>0</v>
      </c>
      <c r="AG79" s="145">
        <v>0</v>
      </c>
      <c r="AH79" s="145">
        <v>0</v>
      </c>
      <c r="AI79" s="145">
        <v>0</v>
      </c>
      <c r="AJ79" s="145">
        <v>0</v>
      </c>
      <c r="AK79" s="145">
        <v>19</v>
      </c>
      <c r="AL79" s="145">
        <v>1</v>
      </c>
      <c r="AM79" s="145">
        <v>13</v>
      </c>
      <c r="AN79" s="145">
        <v>0</v>
      </c>
      <c r="AO79" s="145">
        <v>0</v>
      </c>
      <c r="AP79" s="145">
        <v>14</v>
      </c>
      <c r="AQ79" s="145">
        <v>0</v>
      </c>
      <c r="AR79" s="145">
        <v>2</v>
      </c>
      <c r="AS79" s="145">
        <v>0</v>
      </c>
      <c r="AT79" s="145">
        <v>0</v>
      </c>
      <c r="AU79" s="145">
        <v>2</v>
      </c>
      <c r="AV79" s="145">
        <v>13</v>
      </c>
      <c r="AW79" s="145">
        <v>0</v>
      </c>
      <c r="AX79" s="145">
        <v>0</v>
      </c>
      <c r="AY79" s="145">
        <v>0</v>
      </c>
      <c r="AZ79" s="145">
        <v>0</v>
      </c>
      <c r="BA79" s="145">
        <v>0</v>
      </c>
      <c r="BB79" s="145">
        <v>0</v>
      </c>
      <c r="BC79" s="145">
        <v>0</v>
      </c>
      <c r="BD79" s="145">
        <v>0</v>
      </c>
      <c r="BE79" s="145">
        <v>0</v>
      </c>
      <c r="BF79" s="145">
        <v>0</v>
      </c>
      <c r="BG79" s="145">
        <v>0</v>
      </c>
      <c r="BH79" s="145">
        <v>0</v>
      </c>
      <c r="BI79" s="145">
        <v>0</v>
      </c>
      <c r="BJ79" s="145">
        <v>0</v>
      </c>
      <c r="BK79" s="145">
        <v>0</v>
      </c>
      <c r="BL79" s="145">
        <v>0</v>
      </c>
      <c r="BM79" s="145">
        <v>0</v>
      </c>
      <c r="BN79" s="145">
        <v>0</v>
      </c>
      <c r="BO79" s="145">
        <v>0</v>
      </c>
      <c r="BP79" s="145">
        <v>0</v>
      </c>
      <c r="BQ79" s="145">
        <v>0</v>
      </c>
      <c r="BR79" s="145">
        <v>0</v>
      </c>
      <c r="BS79" s="145">
        <v>17</v>
      </c>
      <c r="BT79" s="145">
        <v>2</v>
      </c>
      <c r="BU79" s="145">
        <v>15</v>
      </c>
      <c r="BV79" s="145">
        <v>0</v>
      </c>
      <c r="BW79" s="145">
        <v>0</v>
      </c>
      <c r="BX79" s="145">
        <v>17</v>
      </c>
      <c r="BY79" s="145">
        <v>0</v>
      </c>
      <c r="BZ79" s="145">
        <v>2</v>
      </c>
      <c r="CA79" s="145">
        <v>0</v>
      </c>
      <c r="CB79" s="145">
        <v>0</v>
      </c>
      <c r="CC79" s="145">
        <v>1</v>
      </c>
      <c r="CD79" s="145">
        <v>6</v>
      </c>
      <c r="CE79" s="145">
        <v>0</v>
      </c>
      <c r="CF79" s="145">
        <v>0</v>
      </c>
      <c r="CG79" s="145">
        <v>1</v>
      </c>
      <c r="CH79" s="145">
        <v>8</v>
      </c>
      <c r="CI79" s="145">
        <v>0</v>
      </c>
      <c r="CJ79" s="145">
        <v>0</v>
      </c>
      <c r="CK79" s="145">
        <v>9</v>
      </c>
      <c r="CL79" s="145">
        <v>1</v>
      </c>
      <c r="CM79" s="145">
        <v>18</v>
      </c>
      <c r="CN79" s="145">
        <v>0</v>
      </c>
      <c r="CO79" s="145">
        <v>0</v>
      </c>
      <c r="CP79" s="145">
        <v>2</v>
      </c>
      <c r="CQ79" s="145">
        <v>15</v>
      </c>
      <c r="CR79" s="145">
        <v>0</v>
      </c>
      <c r="CS79" s="145">
        <v>0</v>
      </c>
      <c r="CT79" s="145">
        <v>3</v>
      </c>
      <c r="CU79" s="145">
        <v>33</v>
      </c>
      <c r="CV79" s="145">
        <v>0</v>
      </c>
      <c r="CW79" s="145">
        <v>0</v>
      </c>
      <c r="CX79" s="145">
        <v>36</v>
      </c>
      <c r="CY79" s="145">
        <v>0</v>
      </c>
      <c r="CZ79" s="145">
        <v>0</v>
      </c>
      <c r="DA79" s="145">
        <v>0</v>
      </c>
      <c r="DB79" s="145">
        <v>0</v>
      </c>
      <c r="DC79" s="145">
        <v>0</v>
      </c>
      <c r="DD79" s="145">
        <v>0</v>
      </c>
      <c r="DE79" s="145">
        <v>0</v>
      </c>
      <c r="DF79" s="145">
        <v>0</v>
      </c>
      <c r="DG79" s="145">
        <v>0</v>
      </c>
      <c r="DH79" s="145">
        <v>0</v>
      </c>
      <c r="DI79" s="145">
        <v>0</v>
      </c>
      <c r="DJ79" s="145">
        <v>0</v>
      </c>
      <c r="DK79" s="145">
        <v>0</v>
      </c>
      <c r="DL79" s="145">
        <v>0</v>
      </c>
      <c r="DM79" s="145">
        <v>2</v>
      </c>
      <c r="DN79" s="145">
        <v>0</v>
      </c>
      <c r="DO79" s="145">
        <v>0</v>
      </c>
      <c r="DP79" s="145">
        <v>0</v>
      </c>
      <c r="DQ79" s="145">
        <v>0</v>
      </c>
      <c r="DR79" s="145">
        <v>0</v>
      </c>
      <c r="DS79" s="145">
        <v>0</v>
      </c>
      <c r="DT79" s="145">
        <v>0</v>
      </c>
      <c r="DU79" s="145">
        <v>2</v>
      </c>
      <c r="DV79" s="145">
        <v>0</v>
      </c>
      <c r="DW79" s="145">
        <v>0</v>
      </c>
      <c r="DX79" s="145">
        <v>2</v>
      </c>
      <c r="DY79" s="145">
        <v>0</v>
      </c>
      <c r="DZ79" s="145">
        <v>1</v>
      </c>
      <c r="EA79" s="145">
        <v>0</v>
      </c>
      <c r="EB79" s="145">
        <v>0</v>
      </c>
      <c r="EC79" s="145">
        <v>1</v>
      </c>
      <c r="ED79" s="145">
        <v>0</v>
      </c>
      <c r="EE79" s="145">
        <v>0</v>
      </c>
      <c r="EF79" s="145">
        <v>0</v>
      </c>
      <c r="EG79" s="145">
        <v>1</v>
      </c>
      <c r="EH79" s="145">
        <v>1</v>
      </c>
      <c r="EI79" s="145">
        <v>0</v>
      </c>
      <c r="EJ79" s="145">
        <v>0</v>
      </c>
      <c r="EK79" s="145">
        <v>2</v>
      </c>
      <c r="EL79" s="145">
        <v>14</v>
      </c>
      <c r="EM79" s="145">
        <v>17</v>
      </c>
      <c r="EN79" s="145">
        <v>31</v>
      </c>
      <c r="EO79" s="145">
        <v>13</v>
      </c>
      <c r="EP79" s="145">
        <v>17</v>
      </c>
      <c r="EQ79" s="145">
        <v>30</v>
      </c>
      <c r="ER79" s="145">
        <v>14</v>
      </c>
      <c r="ES79" s="145">
        <v>17</v>
      </c>
      <c r="ET79" s="145">
        <v>31</v>
      </c>
      <c r="EU79" s="145">
        <v>13</v>
      </c>
      <c r="EV79" s="145">
        <v>17</v>
      </c>
      <c r="EW79" s="145">
        <v>30</v>
      </c>
      <c r="EX79" s="145">
        <v>0</v>
      </c>
      <c r="EY79" s="145">
        <v>0</v>
      </c>
      <c r="EZ79" s="145">
        <v>0</v>
      </c>
      <c r="FA79" s="145">
        <v>0</v>
      </c>
      <c r="FB79" s="145">
        <v>0</v>
      </c>
      <c r="FC79" s="145">
        <v>0</v>
      </c>
      <c r="FD79" s="145">
        <v>36</v>
      </c>
      <c r="FE79" s="145">
        <v>31</v>
      </c>
      <c r="FF79" s="423">
        <f t="shared" si="6"/>
        <v>0.967741935483871</v>
      </c>
      <c r="FG79" s="423">
        <f t="shared" si="7"/>
        <v>0.86111111111111116</v>
      </c>
      <c r="FH79" s="424">
        <v>100</v>
      </c>
    </row>
    <row r="80" spans="1:164" ht="31.5" customHeight="1" x14ac:dyDescent="0.25">
      <c r="A80" s="47" t="s">
        <v>977</v>
      </c>
      <c r="B80" s="415" t="s">
        <v>978</v>
      </c>
      <c r="C80" s="47" t="s">
        <v>38</v>
      </c>
      <c r="D80" s="145">
        <v>0</v>
      </c>
      <c r="E80" s="145">
        <v>23</v>
      </c>
      <c r="F80" s="145">
        <v>23</v>
      </c>
      <c r="G80" s="145">
        <v>0</v>
      </c>
      <c r="H80" s="145">
        <v>23</v>
      </c>
      <c r="I80" s="145">
        <v>0</v>
      </c>
      <c r="J80" s="145">
        <v>0</v>
      </c>
      <c r="K80" s="145">
        <v>0</v>
      </c>
      <c r="L80" s="145">
        <v>0</v>
      </c>
      <c r="M80" s="145">
        <v>0</v>
      </c>
      <c r="N80" s="145">
        <v>0</v>
      </c>
      <c r="O80" s="145">
        <v>0</v>
      </c>
      <c r="P80" s="145">
        <v>0</v>
      </c>
      <c r="Q80" s="145">
        <v>0</v>
      </c>
      <c r="R80" s="145">
        <v>0</v>
      </c>
      <c r="S80" s="145">
        <v>0</v>
      </c>
      <c r="T80" s="145">
        <v>0</v>
      </c>
      <c r="U80" s="145">
        <v>0</v>
      </c>
      <c r="V80" s="145">
        <v>0</v>
      </c>
      <c r="W80" s="145">
        <v>0</v>
      </c>
      <c r="X80" s="145">
        <v>0</v>
      </c>
      <c r="Y80" s="145">
        <v>0</v>
      </c>
      <c r="Z80" s="145">
        <v>0</v>
      </c>
      <c r="AA80" s="145">
        <v>0</v>
      </c>
      <c r="AB80" s="145">
        <v>0</v>
      </c>
      <c r="AC80" s="145">
        <v>0</v>
      </c>
      <c r="AD80" s="145">
        <v>0</v>
      </c>
      <c r="AE80" s="145">
        <v>0</v>
      </c>
      <c r="AF80" s="145">
        <v>0</v>
      </c>
      <c r="AG80" s="145">
        <v>0</v>
      </c>
      <c r="AH80" s="145">
        <v>0</v>
      </c>
      <c r="AI80" s="145">
        <v>0</v>
      </c>
      <c r="AJ80" s="145">
        <v>0</v>
      </c>
      <c r="AK80" s="145">
        <v>0</v>
      </c>
      <c r="AL80" s="145">
        <v>0</v>
      </c>
      <c r="AM80" s="145">
        <v>0</v>
      </c>
      <c r="AN80" s="145">
        <v>0</v>
      </c>
      <c r="AO80" s="145">
        <v>0</v>
      </c>
      <c r="AP80" s="145">
        <v>0</v>
      </c>
      <c r="AQ80" s="145">
        <v>0</v>
      </c>
      <c r="AR80" s="145">
        <v>0</v>
      </c>
      <c r="AS80" s="145">
        <v>0</v>
      </c>
      <c r="AT80" s="145">
        <v>0</v>
      </c>
      <c r="AU80" s="145">
        <v>14</v>
      </c>
      <c r="AV80" s="145">
        <v>4</v>
      </c>
      <c r="AW80" s="145">
        <v>0</v>
      </c>
      <c r="AX80" s="145">
        <v>0</v>
      </c>
      <c r="AY80" s="145">
        <v>4</v>
      </c>
      <c r="AZ80" s="145">
        <v>0</v>
      </c>
      <c r="BA80" s="145">
        <v>0</v>
      </c>
      <c r="BB80" s="145">
        <v>0</v>
      </c>
      <c r="BC80" s="145">
        <v>0</v>
      </c>
      <c r="BD80" s="145">
        <v>0</v>
      </c>
      <c r="BE80" s="145">
        <v>0</v>
      </c>
      <c r="BF80" s="145">
        <v>0</v>
      </c>
      <c r="BG80" s="145">
        <v>0</v>
      </c>
      <c r="BH80" s="145">
        <v>0</v>
      </c>
      <c r="BI80" s="145">
        <v>0</v>
      </c>
      <c r="BJ80" s="145">
        <v>0</v>
      </c>
      <c r="BK80" s="145">
        <v>0</v>
      </c>
      <c r="BL80" s="145">
        <v>0</v>
      </c>
      <c r="BM80" s="145">
        <v>0</v>
      </c>
      <c r="BN80" s="145">
        <v>0</v>
      </c>
      <c r="BO80" s="145">
        <v>0</v>
      </c>
      <c r="BP80" s="145">
        <v>0</v>
      </c>
      <c r="BQ80" s="145">
        <v>0</v>
      </c>
      <c r="BR80" s="145">
        <v>0</v>
      </c>
      <c r="BS80" s="145">
        <v>22</v>
      </c>
      <c r="BT80" s="145">
        <v>18</v>
      </c>
      <c r="BU80" s="145">
        <v>4</v>
      </c>
      <c r="BV80" s="145">
        <v>0</v>
      </c>
      <c r="BW80" s="145">
        <v>0</v>
      </c>
      <c r="BX80" s="145">
        <v>22</v>
      </c>
      <c r="BY80" s="145">
        <v>0</v>
      </c>
      <c r="BZ80" s="145">
        <v>0</v>
      </c>
      <c r="CA80" s="145">
        <v>0</v>
      </c>
      <c r="CB80" s="145">
        <v>0</v>
      </c>
      <c r="CC80" s="145">
        <v>8</v>
      </c>
      <c r="CD80" s="145">
        <v>1</v>
      </c>
      <c r="CE80" s="145">
        <v>0</v>
      </c>
      <c r="CF80" s="145">
        <v>0</v>
      </c>
      <c r="CG80" s="145">
        <v>8</v>
      </c>
      <c r="CH80" s="145">
        <v>1</v>
      </c>
      <c r="CI80" s="145">
        <v>0</v>
      </c>
      <c r="CJ80" s="145">
        <v>0</v>
      </c>
      <c r="CK80" s="145">
        <v>9</v>
      </c>
      <c r="CL80" s="145">
        <v>0</v>
      </c>
      <c r="CM80" s="145">
        <v>0</v>
      </c>
      <c r="CN80" s="145">
        <v>0</v>
      </c>
      <c r="CO80" s="145">
        <v>0</v>
      </c>
      <c r="CP80" s="145">
        <v>18</v>
      </c>
      <c r="CQ80" s="145">
        <v>4</v>
      </c>
      <c r="CR80" s="145">
        <v>0</v>
      </c>
      <c r="CS80" s="145">
        <v>0</v>
      </c>
      <c r="CT80" s="145">
        <v>18</v>
      </c>
      <c r="CU80" s="145">
        <v>4</v>
      </c>
      <c r="CV80" s="145">
        <v>0</v>
      </c>
      <c r="CW80" s="145">
        <v>0</v>
      </c>
      <c r="CX80" s="145">
        <v>22</v>
      </c>
      <c r="CY80" s="145">
        <v>0</v>
      </c>
      <c r="CZ80" s="145">
        <v>0</v>
      </c>
      <c r="DA80" s="145">
        <v>0</v>
      </c>
      <c r="DB80" s="145">
        <v>0</v>
      </c>
      <c r="DC80" s="145">
        <v>0</v>
      </c>
      <c r="DD80" s="145">
        <v>0</v>
      </c>
      <c r="DE80" s="145">
        <v>0</v>
      </c>
      <c r="DF80" s="145">
        <v>0</v>
      </c>
      <c r="DG80" s="145">
        <v>0</v>
      </c>
      <c r="DH80" s="145">
        <v>0</v>
      </c>
      <c r="DI80" s="145">
        <v>0</v>
      </c>
      <c r="DJ80" s="145">
        <v>0</v>
      </c>
      <c r="DK80" s="145">
        <v>0</v>
      </c>
      <c r="DL80" s="145">
        <v>0</v>
      </c>
      <c r="DM80" s="145">
        <v>0</v>
      </c>
      <c r="DN80" s="145">
        <v>0</v>
      </c>
      <c r="DO80" s="145">
        <v>0</v>
      </c>
      <c r="DP80" s="145">
        <v>14</v>
      </c>
      <c r="DQ80" s="145">
        <v>3</v>
      </c>
      <c r="DR80" s="145">
        <v>0</v>
      </c>
      <c r="DS80" s="145">
        <v>0</v>
      </c>
      <c r="DT80" s="145">
        <v>14</v>
      </c>
      <c r="DU80" s="145">
        <v>3</v>
      </c>
      <c r="DV80" s="145">
        <v>0</v>
      </c>
      <c r="DW80" s="145">
        <v>0</v>
      </c>
      <c r="DX80" s="145">
        <v>17</v>
      </c>
      <c r="DY80" s="145">
        <v>0</v>
      </c>
      <c r="DZ80" s="145">
        <v>0</v>
      </c>
      <c r="EA80" s="145">
        <v>0</v>
      </c>
      <c r="EB80" s="145">
        <v>0</v>
      </c>
      <c r="EC80" s="145">
        <v>2</v>
      </c>
      <c r="ED80" s="145">
        <v>1</v>
      </c>
      <c r="EE80" s="145">
        <v>0</v>
      </c>
      <c r="EF80" s="145">
        <v>0</v>
      </c>
      <c r="EG80" s="145">
        <v>2</v>
      </c>
      <c r="EH80" s="145">
        <v>1</v>
      </c>
      <c r="EI80" s="145">
        <v>0</v>
      </c>
      <c r="EJ80" s="145">
        <v>0</v>
      </c>
      <c r="EK80" s="145">
        <v>3</v>
      </c>
      <c r="EL80" s="145">
        <v>0</v>
      </c>
      <c r="EM80" s="145">
        <v>22</v>
      </c>
      <c r="EN80" s="145">
        <v>22</v>
      </c>
      <c r="EO80" s="145">
        <v>0</v>
      </c>
      <c r="EP80" s="145">
        <v>21</v>
      </c>
      <c r="EQ80" s="145">
        <v>21</v>
      </c>
      <c r="ER80" s="145">
        <v>0</v>
      </c>
      <c r="ES80" s="145">
        <v>22</v>
      </c>
      <c r="ET80" s="145">
        <v>22</v>
      </c>
      <c r="EU80" s="145">
        <v>0</v>
      </c>
      <c r="EV80" s="145">
        <v>21</v>
      </c>
      <c r="EW80" s="145">
        <v>21</v>
      </c>
      <c r="EX80" s="145">
        <v>0</v>
      </c>
      <c r="EY80" s="145">
        <v>0</v>
      </c>
      <c r="EZ80" s="145">
        <v>0</v>
      </c>
      <c r="FA80" s="145">
        <v>0</v>
      </c>
      <c r="FB80" s="145">
        <v>0</v>
      </c>
      <c r="FC80" s="145">
        <v>0</v>
      </c>
      <c r="FD80" s="145">
        <v>22</v>
      </c>
      <c r="FE80" s="145">
        <v>22</v>
      </c>
      <c r="FF80" s="423">
        <f t="shared" si="6"/>
        <v>0.95454545454545459</v>
      </c>
      <c r="FG80" s="423">
        <f t="shared" si="7"/>
        <v>1</v>
      </c>
      <c r="FH80" s="424">
        <v>100</v>
      </c>
    </row>
    <row r="81" spans="1:164" ht="32.25" customHeight="1" x14ac:dyDescent="0.25">
      <c r="A81" s="47" t="s">
        <v>979</v>
      </c>
      <c r="B81" s="415" t="s">
        <v>980</v>
      </c>
      <c r="C81" s="47" t="s">
        <v>77</v>
      </c>
      <c r="D81" s="145">
        <v>0</v>
      </c>
      <c r="E81" s="145">
        <v>74</v>
      </c>
      <c r="F81" s="145">
        <v>74</v>
      </c>
      <c r="G81" s="145">
        <v>37</v>
      </c>
      <c r="H81" s="145">
        <v>37</v>
      </c>
      <c r="I81" s="145">
        <v>1</v>
      </c>
      <c r="J81" s="145">
        <v>2</v>
      </c>
      <c r="K81" s="145">
        <v>0</v>
      </c>
      <c r="L81" s="145">
        <v>0</v>
      </c>
      <c r="M81" s="145">
        <v>6</v>
      </c>
      <c r="N81" s="145">
        <v>3</v>
      </c>
      <c r="O81" s="145">
        <v>0</v>
      </c>
      <c r="P81" s="145">
        <v>0</v>
      </c>
      <c r="Q81" s="145">
        <v>0</v>
      </c>
      <c r="R81" s="145">
        <v>0</v>
      </c>
      <c r="S81" s="145">
        <v>0</v>
      </c>
      <c r="T81" s="145">
        <v>0</v>
      </c>
      <c r="U81" s="145">
        <v>0</v>
      </c>
      <c r="V81" s="145">
        <v>0</v>
      </c>
      <c r="W81" s="145">
        <v>0</v>
      </c>
      <c r="X81" s="145">
        <v>0</v>
      </c>
      <c r="Y81" s="145">
        <v>0</v>
      </c>
      <c r="Z81" s="145">
        <v>0</v>
      </c>
      <c r="AA81" s="145">
        <v>0</v>
      </c>
      <c r="AB81" s="145">
        <v>0</v>
      </c>
      <c r="AC81" s="145">
        <v>0</v>
      </c>
      <c r="AD81" s="145">
        <v>0</v>
      </c>
      <c r="AE81" s="145">
        <v>0</v>
      </c>
      <c r="AF81" s="145">
        <v>0</v>
      </c>
      <c r="AG81" s="145">
        <v>0</v>
      </c>
      <c r="AH81" s="145">
        <v>0</v>
      </c>
      <c r="AI81" s="145">
        <v>0</v>
      </c>
      <c r="AJ81" s="145">
        <v>0</v>
      </c>
      <c r="AK81" s="145">
        <v>12</v>
      </c>
      <c r="AL81" s="145">
        <v>7</v>
      </c>
      <c r="AM81" s="145">
        <v>5</v>
      </c>
      <c r="AN81" s="145">
        <v>0</v>
      </c>
      <c r="AO81" s="145">
        <v>0</v>
      </c>
      <c r="AP81" s="145">
        <v>12</v>
      </c>
      <c r="AQ81" s="145">
        <v>1</v>
      </c>
      <c r="AR81" s="145">
        <v>0</v>
      </c>
      <c r="AS81" s="145">
        <v>0</v>
      </c>
      <c r="AT81" s="145">
        <v>0</v>
      </c>
      <c r="AU81" s="145">
        <v>1</v>
      </c>
      <c r="AV81" s="145">
        <v>4</v>
      </c>
      <c r="AW81" s="145">
        <v>0</v>
      </c>
      <c r="AX81" s="145">
        <v>0</v>
      </c>
      <c r="AY81" s="145">
        <v>0</v>
      </c>
      <c r="AZ81" s="145">
        <v>1</v>
      </c>
      <c r="BA81" s="145">
        <v>0</v>
      </c>
      <c r="BB81" s="145">
        <v>0</v>
      </c>
      <c r="BC81" s="145">
        <v>0</v>
      </c>
      <c r="BD81" s="145">
        <v>0</v>
      </c>
      <c r="BE81" s="145">
        <v>0</v>
      </c>
      <c r="BF81" s="145">
        <v>0</v>
      </c>
      <c r="BG81" s="145">
        <v>0</v>
      </c>
      <c r="BH81" s="145">
        <v>0</v>
      </c>
      <c r="BI81" s="145">
        <v>0</v>
      </c>
      <c r="BJ81" s="145">
        <v>0</v>
      </c>
      <c r="BK81" s="145">
        <v>0</v>
      </c>
      <c r="BL81" s="145">
        <v>0</v>
      </c>
      <c r="BM81" s="145">
        <v>0</v>
      </c>
      <c r="BN81" s="145">
        <v>0</v>
      </c>
      <c r="BO81" s="145">
        <v>0</v>
      </c>
      <c r="BP81" s="145">
        <v>0</v>
      </c>
      <c r="BQ81" s="145">
        <v>0</v>
      </c>
      <c r="BR81" s="145">
        <v>0</v>
      </c>
      <c r="BS81" s="145">
        <v>7</v>
      </c>
      <c r="BT81" s="145">
        <v>2</v>
      </c>
      <c r="BU81" s="145">
        <v>4</v>
      </c>
      <c r="BV81" s="145">
        <v>0</v>
      </c>
      <c r="BW81" s="145">
        <v>0</v>
      </c>
      <c r="BX81" s="145">
        <v>6</v>
      </c>
      <c r="BY81" s="145">
        <v>0</v>
      </c>
      <c r="BZ81" s="145">
        <v>0</v>
      </c>
      <c r="CA81" s="145">
        <v>0</v>
      </c>
      <c r="CB81" s="145">
        <v>0</v>
      </c>
      <c r="CC81" s="145">
        <v>1</v>
      </c>
      <c r="CD81" s="145">
        <v>2</v>
      </c>
      <c r="CE81" s="145">
        <v>0</v>
      </c>
      <c r="CF81" s="145">
        <v>0</v>
      </c>
      <c r="CG81" s="145">
        <v>1</v>
      </c>
      <c r="CH81" s="145">
        <v>2</v>
      </c>
      <c r="CI81" s="145">
        <v>0</v>
      </c>
      <c r="CJ81" s="145">
        <v>0</v>
      </c>
      <c r="CK81" s="145">
        <v>3</v>
      </c>
      <c r="CL81" s="145">
        <v>7</v>
      </c>
      <c r="CM81" s="145">
        <v>5</v>
      </c>
      <c r="CN81" s="145">
        <v>0</v>
      </c>
      <c r="CO81" s="145">
        <v>0</v>
      </c>
      <c r="CP81" s="145">
        <v>2</v>
      </c>
      <c r="CQ81" s="145">
        <v>4</v>
      </c>
      <c r="CR81" s="145">
        <v>0</v>
      </c>
      <c r="CS81" s="145">
        <v>0</v>
      </c>
      <c r="CT81" s="145">
        <v>9</v>
      </c>
      <c r="CU81" s="145">
        <v>9</v>
      </c>
      <c r="CV81" s="145">
        <v>0</v>
      </c>
      <c r="CW81" s="145">
        <v>0</v>
      </c>
      <c r="CX81" s="145">
        <v>18</v>
      </c>
      <c r="CY81" s="145">
        <v>0</v>
      </c>
      <c r="CZ81" s="145">
        <v>0</v>
      </c>
      <c r="DA81" s="145">
        <v>0</v>
      </c>
      <c r="DB81" s="145">
        <v>0</v>
      </c>
      <c r="DC81" s="145">
        <v>0</v>
      </c>
      <c r="DD81" s="145">
        <v>0</v>
      </c>
      <c r="DE81" s="145">
        <v>0</v>
      </c>
      <c r="DF81" s="145">
        <v>0</v>
      </c>
      <c r="DG81" s="145">
        <v>0</v>
      </c>
      <c r="DH81" s="145">
        <v>0</v>
      </c>
      <c r="DI81" s="145">
        <v>0</v>
      </c>
      <c r="DJ81" s="145">
        <v>0</v>
      </c>
      <c r="DK81" s="145">
        <v>0</v>
      </c>
      <c r="DL81" s="145">
        <v>2</v>
      </c>
      <c r="DM81" s="145">
        <v>2</v>
      </c>
      <c r="DN81" s="145">
        <v>0</v>
      </c>
      <c r="DO81" s="145">
        <v>0</v>
      </c>
      <c r="DP81" s="145">
        <v>0</v>
      </c>
      <c r="DQ81" s="145">
        <v>0</v>
      </c>
      <c r="DR81" s="145">
        <v>0</v>
      </c>
      <c r="DS81" s="145">
        <v>0</v>
      </c>
      <c r="DT81" s="145">
        <v>2</v>
      </c>
      <c r="DU81" s="145">
        <v>2</v>
      </c>
      <c r="DV81" s="145">
        <v>0</v>
      </c>
      <c r="DW81" s="145">
        <v>0</v>
      </c>
      <c r="DX81" s="145">
        <v>4</v>
      </c>
      <c r="DY81" s="145">
        <v>0</v>
      </c>
      <c r="DZ81" s="145">
        <v>0</v>
      </c>
      <c r="EA81" s="145">
        <v>0</v>
      </c>
      <c r="EB81" s="145">
        <v>0</v>
      </c>
      <c r="EC81" s="145">
        <v>0</v>
      </c>
      <c r="ED81" s="145">
        <v>0</v>
      </c>
      <c r="EE81" s="145">
        <v>0</v>
      </c>
      <c r="EF81" s="145">
        <v>0</v>
      </c>
      <c r="EG81" s="145">
        <v>0</v>
      </c>
      <c r="EH81" s="145">
        <v>0</v>
      </c>
      <c r="EI81" s="145">
        <v>0</v>
      </c>
      <c r="EJ81" s="145">
        <v>0</v>
      </c>
      <c r="EK81" s="145">
        <v>0</v>
      </c>
      <c r="EL81" s="145">
        <v>12</v>
      </c>
      <c r="EM81" s="145">
        <v>6</v>
      </c>
      <c r="EN81" s="145">
        <v>18</v>
      </c>
      <c r="EO81" s="145">
        <v>12</v>
      </c>
      <c r="EP81" s="145">
        <v>6</v>
      </c>
      <c r="EQ81" s="145">
        <v>18</v>
      </c>
      <c r="ER81" s="145">
        <v>12</v>
      </c>
      <c r="ES81" s="145">
        <v>6</v>
      </c>
      <c r="ET81" s="145">
        <v>18</v>
      </c>
      <c r="EU81" s="145">
        <v>12</v>
      </c>
      <c r="EV81" s="145">
        <v>6</v>
      </c>
      <c r="EW81" s="145">
        <v>18</v>
      </c>
      <c r="EX81" s="145">
        <v>0</v>
      </c>
      <c r="EY81" s="145">
        <v>0</v>
      </c>
      <c r="EZ81" s="145">
        <v>0</v>
      </c>
      <c r="FA81" s="145">
        <v>0</v>
      </c>
      <c r="FB81" s="145">
        <v>0</v>
      </c>
      <c r="FC81" s="145">
        <v>0</v>
      </c>
      <c r="FD81" s="145">
        <v>19</v>
      </c>
      <c r="FE81" s="145">
        <v>18</v>
      </c>
      <c r="FF81" s="423">
        <f t="shared" si="6"/>
        <v>1</v>
      </c>
      <c r="FG81" s="423">
        <f t="shared" si="7"/>
        <v>0.94736842105263153</v>
      </c>
      <c r="FH81" s="424">
        <v>94.74</v>
      </c>
    </row>
    <row r="82" spans="1:164" ht="30" customHeight="1" x14ac:dyDescent="0.25">
      <c r="A82" s="47" t="s">
        <v>981</v>
      </c>
      <c r="B82" s="415" t="s">
        <v>982</v>
      </c>
      <c r="C82" s="47" t="s">
        <v>22</v>
      </c>
      <c r="D82" s="145">
        <v>0</v>
      </c>
      <c r="E82" s="145">
        <v>47</v>
      </c>
      <c r="F82" s="145">
        <v>47</v>
      </c>
      <c r="G82" s="145">
        <v>20</v>
      </c>
      <c r="H82" s="145">
        <v>27</v>
      </c>
      <c r="I82" s="145">
        <v>0</v>
      </c>
      <c r="J82" s="145">
        <v>0</v>
      </c>
      <c r="K82" s="145">
        <v>0</v>
      </c>
      <c r="L82" s="145">
        <v>0</v>
      </c>
      <c r="M82" s="145">
        <v>0</v>
      </c>
      <c r="N82" s="145">
        <v>0</v>
      </c>
      <c r="O82" s="145">
        <v>0</v>
      </c>
      <c r="P82" s="145">
        <v>0</v>
      </c>
      <c r="Q82" s="145">
        <v>0</v>
      </c>
      <c r="R82" s="145">
        <v>0</v>
      </c>
      <c r="S82" s="145">
        <v>0</v>
      </c>
      <c r="T82" s="145">
        <v>0</v>
      </c>
      <c r="U82" s="145">
        <v>0</v>
      </c>
      <c r="V82" s="145">
        <v>0</v>
      </c>
      <c r="W82" s="145">
        <v>0</v>
      </c>
      <c r="X82" s="145">
        <v>0</v>
      </c>
      <c r="Y82" s="145">
        <v>0</v>
      </c>
      <c r="Z82" s="145">
        <v>0</v>
      </c>
      <c r="AA82" s="145">
        <v>0</v>
      </c>
      <c r="AB82" s="145">
        <v>0</v>
      </c>
      <c r="AC82" s="145">
        <v>0</v>
      </c>
      <c r="AD82" s="145">
        <v>0</v>
      </c>
      <c r="AE82" s="145">
        <v>0</v>
      </c>
      <c r="AF82" s="145">
        <v>0</v>
      </c>
      <c r="AG82" s="145">
        <v>0</v>
      </c>
      <c r="AH82" s="145">
        <v>0</v>
      </c>
      <c r="AI82" s="145">
        <v>0</v>
      </c>
      <c r="AJ82" s="145">
        <v>0</v>
      </c>
      <c r="AK82" s="145">
        <v>0</v>
      </c>
      <c r="AL82" s="145">
        <v>0</v>
      </c>
      <c r="AM82" s="145">
        <v>0</v>
      </c>
      <c r="AN82" s="145">
        <v>0</v>
      </c>
      <c r="AO82" s="145">
        <v>0</v>
      </c>
      <c r="AP82" s="145">
        <v>0</v>
      </c>
      <c r="AQ82" s="145">
        <v>0</v>
      </c>
      <c r="AR82" s="145">
        <v>0</v>
      </c>
      <c r="AS82" s="145">
        <v>0</v>
      </c>
      <c r="AT82" s="145">
        <v>0</v>
      </c>
      <c r="AU82" s="145">
        <v>2</v>
      </c>
      <c r="AV82" s="145">
        <v>2</v>
      </c>
      <c r="AW82" s="145">
        <v>0</v>
      </c>
      <c r="AX82" s="145">
        <v>0</v>
      </c>
      <c r="AY82" s="145">
        <v>5</v>
      </c>
      <c r="AZ82" s="145">
        <v>1</v>
      </c>
      <c r="BA82" s="145">
        <v>0</v>
      </c>
      <c r="BB82" s="145">
        <v>0</v>
      </c>
      <c r="BC82" s="145">
        <v>1</v>
      </c>
      <c r="BD82" s="145">
        <v>0</v>
      </c>
      <c r="BE82" s="145">
        <v>0</v>
      </c>
      <c r="BF82" s="145">
        <v>0</v>
      </c>
      <c r="BG82" s="145">
        <v>0</v>
      </c>
      <c r="BH82" s="145">
        <v>0</v>
      </c>
      <c r="BI82" s="145">
        <v>0</v>
      </c>
      <c r="BJ82" s="145">
        <v>0</v>
      </c>
      <c r="BK82" s="145">
        <v>0</v>
      </c>
      <c r="BL82" s="145">
        <v>0</v>
      </c>
      <c r="BM82" s="145">
        <v>0</v>
      </c>
      <c r="BN82" s="145">
        <v>0</v>
      </c>
      <c r="BO82" s="145">
        <v>0</v>
      </c>
      <c r="BP82" s="145">
        <v>0</v>
      </c>
      <c r="BQ82" s="145">
        <v>0</v>
      </c>
      <c r="BR82" s="145">
        <v>0</v>
      </c>
      <c r="BS82" s="145">
        <v>11</v>
      </c>
      <c r="BT82" s="145">
        <v>8</v>
      </c>
      <c r="BU82" s="145">
        <v>3</v>
      </c>
      <c r="BV82" s="145">
        <v>0</v>
      </c>
      <c r="BW82" s="145">
        <v>0</v>
      </c>
      <c r="BX82" s="145">
        <v>11</v>
      </c>
      <c r="BY82" s="145">
        <v>0</v>
      </c>
      <c r="BZ82" s="145">
        <v>0</v>
      </c>
      <c r="CA82" s="145">
        <v>0</v>
      </c>
      <c r="CB82" s="145">
        <v>0</v>
      </c>
      <c r="CC82" s="145">
        <v>5</v>
      </c>
      <c r="CD82" s="145">
        <v>0</v>
      </c>
      <c r="CE82" s="145">
        <v>0</v>
      </c>
      <c r="CF82" s="145">
        <v>0</v>
      </c>
      <c r="CG82" s="145">
        <v>5</v>
      </c>
      <c r="CH82" s="145">
        <v>0</v>
      </c>
      <c r="CI82" s="145">
        <v>0</v>
      </c>
      <c r="CJ82" s="145">
        <v>0</v>
      </c>
      <c r="CK82" s="145">
        <v>5</v>
      </c>
      <c r="CL82" s="145">
        <v>0</v>
      </c>
      <c r="CM82" s="145">
        <v>0</v>
      </c>
      <c r="CN82" s="145">
        <v>0</v>
      </c>
      <c r="CO82" s="145">
        <v>0</v>
      </c>
      <c r="CP82" s="145">
        <v>8</v>
      </c>
      <c r="CQ82" s="145">
        <v>3</v>
      </c>
      <c r="CR82" s="145">
        <v>0</v>
      </c>
      <c r="CS82" s="145">
        <v>0</v>
      </c>
      <c r="CT82" s="145">
        <v>8</v>
      </c>
      <c r="CU82" s="145">
        <v>3</v>
      </c>
      <c r="CV82" s="145">
        <v>0</v>
      </c>
      <c r="CW82" s="145">
        <v>0</v>
      </c>
      <c r="CX82" s="145">
        <v>11</v>
      </c>
      <c r="CY82" s="145">
        <v>0</v>
      </c>
      <c r="CZ82" s="145">
        <v>0</v>
      </c>
      <c r="DA82" s="145">
        <v>0</v>
      </c>
      <c r="DB82" s="145">
        <v>0</v>
      </c>
      <c r="DC82" s="145">
        <v>0</v>
      </c>
      <c r="DD82" s="145">
        <v>0</v>
      </c>
      <c r="DE82" s="145">
        <v>0</v>
      </c>
      <c r="DF82" s="145">
        <v>0</v>
      </c>
      <c r="DG82" s="145">
        <v>0</v>
      </c>
      <c r="DH82" s="145">
        <v>0</v>
      </c>
      <c r="DI82" s="145">
        <v>0</v>
      </c>
      <c r="DJ82" s="145">
        <v>0</v>
      </c>
      <c r="DK82" s="145">
        <v>0</v>
      </c>
      <c r="DL82" s="145">
        <v>0</v>
      </c>
      <c r="DM82" s="145">
        <v>0</v>
      </c>
      <c r="DN82" s="145">
        <v>0</v>
      </c>
      <c r="DO82" s="145">
        <v>0</v>
      </c>
      <c r="DP82" s="145">
        <v>8</v>
      </c>
      <c r="DQ82" s="145">
        <v>2</v>
      </c>
      <c r="DR82" s="145">
        <v>0</v>
      </c>
      <c r="DS82" s="145">
        <v>0</v>
      </c>
      <c r="DT82" s="145">
        <v>8</v>
      </c>
      <c r="DU82" s="145">
        <v>2</v>
      </c>
      <c r="DV82" s="145">
        <v>0</v>
      </c>
      <c r="DW82" s="145">
        <v>0</v>
      </c>
      <c r="DX82" s="145">
        <v>10</v>
      </c>
      <c r="DY82" s="145">
        <v>0</v>
      </c>
      <c r="DZ82" s="145">
        <v>0</v>
      </c>
      <c r="EA82" s="145">
        <v>0</v>
      </c>
      <c r="EB82" s="145">
        <v>0</v>
      </c>
      <c r="EC82" s="145">
        <v>0</v>
      </c>
      <c r="ED82" s="145">
        <v>0</v>
      </c>
      <c r="EE82" s="145">
        <v>0</v>
      </c>
      <c r="EF82" s="145">
        <v>0</v>
      </c>
      <c r="EG82" s="145">
        <v>0</v>
      </c>
      <c r="EH82" s="145">
        <v>0</v>
      </c>
      <c r="EI82" s="145">
        <v>0</v>
      </c>
      <c r="EJ82" s="145">
        <v>0</v>
      </c>
      <c r="EK82" s="145">
        <v>0</v>
      </c>
      <c r="EL82" s="145">
        <v>0</v>
      </c>
      <c r="EM82" s="145">
        <v>11</v>
      </c>
      <c r="EN82" s="145">
        <v>11</v>
      </c>
      <c r="EO82" s="145">
        <v>0</v>
      </c>
      <c r="EP82" s="145">
        <v>11</v>
      </c>
      <c r="EQ82" s="145">
        <v>11</v>
      </c>
      <c r="ER82" s="145">
        <v>0</v>
      </c>
      <c r="ES82" s="145">
        <v>11</v>
      </c>
      <c r="ET82" s="145">
        <v>11</v>
      </c>
      <c r="EU82" s="145">
        <v>0</v>
      </c>
      <c r="EV82" s="145">
        <v>11</v>
      </c>
      <c r="EW82" s="145">
        <v>11</v>
      </c>
      <c r="EX82" s="145">
        <v>0</v>
      </c>
      <c r="EY82" s="145">
        <v>0</v>
      </c>
      <c r="EZ82" s="145">
        <v>0</v>
      </c>
      <c r="FA82" s="145">
        <v>0</v>
      </c>
      <c r="FB82" s="145">
        <v>0</v>
      </c>
      <c r="FC82" s="145">
        <v>0</v>
      </c>
      <c r="FD82" s="145">
        <v>11</v>
      </c>
      <c r="FE82" s="145">
        <v>11</v>
      </c>
      <c r="FF82" s="423">
        <f t="shared" si="6"/>
        <v>1</v>
      </c>
      <c r="FG82" s="423">
        <f t="shared" si="7"/>
        <v>1</v>
      </c>
      <c r="FH82" s="424">
        <v>100</v>
      </c>
    </row>
    <row r="83" spans="1:164" ht="45" x14ac:dyDescent="0.25">
      <c r="A83" s="47" t="s">
        <v>989</v>
      </c>
      <c r="B83" s="415" t="s">
        <v>990</v>
      </c>
      <c r="C83" s="47" t="s">
        <v>988</v>
      </c>
      <c r="D83" s="145">
        <v>0</v>
      </c>
      <c r="E83" s="145">
        <v>18</v>
      </c>
      <c r="F83" s="145">
        <v>18</v>
      </c>
      <c r="G83" s="145">
        <v>0</v>
      </c>
      <c r="H83" s="145">
        <v>18</v>
      </c>
      <c r="I83" s="145">
        <v>0</v>
      </c>
      <c r="J83" s="145">
        <v>0</v>
      </c>
      <c r="K83" s="145">
        <v>0</v>
      </c>
      <c r="L83" s="145">
        <v>0</v>
      </c>
      <c r="M83" s="145">
        <v>0</v>
      </c>
      <c r="N83" s="145">
        <v>0</v>
      </c>
      <c r="O83" s="145">
        <v>0</v>
      </c>
      <c r="P83" s="145">
        <v>0</v>
      </c>
      <c r="Q83" s="145">
        <v>0</v>
      </c>
      <c r="R83" s="145">
        <v>0</v>
      </c>
      <c r="S83" s="145">
        <v>0</v>
      </c>
      <c r="T83" s="145">
        <v>0</v>
      </c>
      <c r="U83" s="145">
        <v>0</v>
      </c>
      <c r="V83" s="145">
        <v>0</v>
      </c>
      <c r="W83" s="145">
        <v>0</v>
      </c>
      <c r="X83" s="145">
        <v>0</v>
      </c>
      <c r="Y83" s="145">
        <v>0</v>
      </c>
      <c r="Z83" s="145">
        <v>0</v>
      </c>
      <c r="AA83" s="145">
        <v>0</v>
      </c>
      <c r="AB83" s="145">
        <v>0</v>
      </c>
      <c r="AC83" s="145">
        <v>0</v>
      </c>
      <c r="AD83" s="145">
        <v>0</v>
      </c>
      <c r="AE83" s="145">
        <v>0</v>
      </c>
      <c r="AF83" s="145">
        <v>0</v>
      </c>
      <c r="AG83" s="145">
        <v>0</v>
      </c>
      <c r="AH83" s="145">
        <v>0</v>
      </c>
      <c r="AI83" s="145">
        <v>0</v>
      </c>
      <c r="AJ83" s="145">
        <v>0</v>
      </c>
      <c r="AK83" s="145">
        <v>0</v>
      </c>
      <c r="AL83" s="145">
        <v>0</v>
      </c>
      <c r="AM83" s="145">
        <v>0</v>
      </c>
      <c r="AN83" s="145">
        <v>0</v>
      </c>
      <c r="AO83" s="145">
        <v>0</v>
      </c>
      <c r="AP83" s="145">
        <v>0</v>
      </c>
      <c r="AQ83" s="145">
        <v>0</v>
      </c>
      <c r="AR83" s="145">
        <v>0</v>
      </c>
      <c r="AS83" s="145">
        <v>0</v>
      </c>
      <c r="AT83" s="145">
        <v>0</v>
      </c>
      <c r="AU83" s="145">
        <v>4</v>
      </c>
      <c r="AV83" s="145">
        <v>1</v>
      </c>
      <c r="AW83" s="145">
        <v>0</v>
      </c>
      <c r="AX83" s="145">
        <v>0</v>
      </c>
      <c r="AY83" s="145">
        <v>0</v>
      </c>
      <c r="AZ83" s="145">
        <v>0</v>
      </c>
      <c r="BA83" s="145">
        <v>0</v>
      </c>
      <c r="BB83" s="145">
        <v>0</v>
      </c>
      <c r="BC83" s="145">
        <v>0</v>
      </c>
      <c r="BD83" s="145">
        <v>0</v>
      </c>
      <c r="BE83" s="145">
        <v>0</v>
      </c>
      <c r="BF83" s="145">
        <v>0</v>
      </c>
      <c r="BG83" s="145">
        <v>0</v>
      </c>
      <c r="BH83" s="145">
        <v>0</v>
      </c>
      <c r="BI83" s="145">
        <v>0</v>
      </c>
      <c r="BJ83" s="145">
        <v>0</v>
      </c>
      <c r="BK83" s="145">
        <v>0</v>
      </c>
      <c r="BL83" s="145">
        <v>0</v>
      </c>
      <c r="BM83" s="145">
        <v>0</v>
      </c>
      <c r="BN83" s="145">
        <v>0</v>
      </c>
      <c r="BO83" s="145">
        <v>0</v>
      </c>
      <c r="BP83" s="145">
        <v>0</v>
      </c>
      <c r="BQ83" s="145">
        <v>0</v>
      </c>
      <c r="BR83" s="145">
        <v>0</v>
      </c>
      <c r="BS83" s="145">
        <v>5</v>
      </c>
      <c r="BT83" s="145">
        <v>4</v>
      </c>
      <c r="BU83" s="145">
        <v>1</v>
      </c>
      <c r="BV83" s="145">
        <v>0</v>
      </c>
      <c r="BW83" s="145">
        <v>0</v>
      </c>
      <c r="BX83" s="145">
        <v>5</v>
      </c>
      <c r="BY83" s="145">
        <v>0</v>
      </c>
      <c r="BZ83" s="145">
        <v>0</v>
      </c>
      <c r="CA83" s="145">
        <v>0</v>
      </c>
      <c r="CB83" s="145">
        <v>0</v>
      </c>
      <c r="CC83" s="145">
        <v>0</v>
      </c>
      <c r="CD83" s="145">
        <v>0</v>
      </c>
      <c r="CE83" s="145">
        <v>0</v>
      </c>
      <c r="CF83" s="145">
        <v>0</v>
      </c>
      <c r="CG83" s="145">
        <v>0</v>
      </c>
      <c r="CH83" s="145">
        <v>0</v>
      </c>
      <c r="CI83" s="145">
        <v>0</v>
      </c>
      <c r="CJ83" s="145">
        <v>0</v>
      </c>
      <c r="CK83" s="145">
        <v>0</v>
      </c>
      <c r="CL83" s="145">
        <v>0</v>
      </c>
      <c r="CM83" s="145">
        <v>0</v>
      </c>
      <c r="CN83" s="145">
        <v>0</v>
      </c>
      <c r="CO83" s="145">
        <v>0</v>
      </c>
      <c r="CP83" s="145">
        <v>0</v>
      </c>
      <c r="CQ83" s="145">
        <v>0</v>
      </c>
      <c r="CR83" s="145">
        <v>0</v>
      </c>
      <c r="CS83" s="145">
        <v>0</v>
      </c>
      <c r="CT83" s="145">
        <v>0</v>
      </c>
      <c r="CU83" s="145">
        <v>0</v>
      </c>
      <c r="CV83" s="145">
        <v>0</v>
      </c>
      <c r="CW83" s="145">
        <v>0</v>
      </c>
      <c r="CX83" s="145">
        <v>0</v>
      </c>
      <c r="CY83" s="145">
        <v>0</v>
      </c>
      <c r="CZ83" s="145">
        <v>0</v>
      </c>
      <c r="DA83" s="145">
        <v>0</v>
      </c>
      <c r="DB83" s="145">
        <v>0</v>
      </c>
      <c r="DC83" s="145">
        <v>0</v>
      </c>
      <c r="DD83" s="145">
        <v>0</v>
      </c>
      <c r="DE83" s="145">
        <v>0</v>
      </c>
      <c r="DF83" s="145">
        <v>0</v>
      </c>
      <c r="DG83" s="145">
        <v>0</v>
      </c>
      <c r="DH83" s="145">
        <v>0</v>
      </c>
      <c r="DI83" s="145">
        <v>0</v>
      </c>
      <c r="DJ83" s="145">
        <v>0</v>
      </c>
      <c r="DK83" s="145">
        <v>0</v>
      </c>
      <c r="DL83" s="145">
        <v>0</v>
      </c>
      <c r="DM83" s="145">
        <v>0</v>
      </c>
      <c r="DN83" s="145">
        <v>0</v>
      </c>
      <c r="DO83" s="145">
        <v>0</v>
      </c>
      <c r="DP83" s="145">
        <v>3</v>
      </c>
      <c r="DQ83" s="145">
        <v>0</v>
      </c>
      <c r="DR83" s="145">
        <v>0</v>
      </c>
      <c r="DS83" s="145">
        <v>0</v>
      </c>
      <c r="DT83" s="145">
        <v>3</v>
      </c>
      <c r="DU83" s="145">
        <v>0</v>
      </c>
      <c r="DV83" s="145">
        <v>0</v>
      </c>
      <c r="DW83" s="145">
        <v>0</v>
      </c>
      <c r="DX83" s="145">
        <v>3</v>
      </c>
      <c r="DY83" s="145">
        <v>0</v>
      </c>
      <c r="DZ83" s="145">
        <v>0</v>
      </c>
      <c r="EA83" s="145">
        <v>0</v>
      </c>
      <c r="EB83" s="145">
        <v>0</v>
      </c>
      <c r="EC83" s="145">
        <v>4</v>
      </c>
      <c r="ED83" s="145">
        <v>1</v>
      </c>
      <c r="EE83" s="145">
        <v>0</v>
      </c>
      <c r="EF83" s="145">
        <v>0</v>
      </c>
      <c r="EG83" s="145">
        <v>4</v>
      </c>
      <c r="EH83" s="145">
        <v>1</v>
      </c>
      <c r="EI83" s="145">
        <v>0</v>
      </c>
      <c r="EJ83" s="145">
        <v>0</v>
      </c>
      <c r="EK83" s="145">
        <v>5</v>
      </c>
      <c r="EL83" s="145">
        <v>0</v>
      </c>
      <c r="EM83" s="145">
        <v>10</v>
      </c>
      <c r="EN83" s="145">
        <v>10</v>
      </c>
      <c r="EO83" s="145">
        <v>0</v>
      </c>
      <c r="EP83" s="145">
        <v>10</v>
      </c>
      <c r="EQ83" s="145">
        <v>10</v>
      </c>
      <c r="ER83" s="145">
        <v>0</v>
      </c>
      <c r="ES83" s="145">
        <v>5</v>
      </c>
      <c r="ET83" s="145">
        <v>5</v>
      </c>
      <c r="EU83" s="145">
        <v>0</v>
      </c>
      <c r="EV83" s="145">
        <v>5</v>
      </c>
      <c r="EW83" s="145">
        <v>5</v>
      </c>
      <c r="EX83" s="145">
        <v>0</v>
      </c>
      <c r="EY83" s="145">
        <v>0</v>
      </c>
      <c r="EZ83" s="145">
        <v>0</v>
      </c>
      <c r="FA83" s="145">
        <v>0</v>
      </c>
      <c r="FB83" s="145">
        <v>0</v>
      </c>
      <c r="FC83" s="145">
        <v>0</v>
      </c>
      <c r="FD83" s="145">
        <v>5</v>
      </c>
      <c r="FE83" s="145">
        <v>5</v>
      </c>
      <c r="FF83" s="423">
        <f t="shared" si="6"/>
        <v>1</v>
      </c>
      <c r="FG83" s="423">
        <f t="shared" si="7"/>
        <v>1</v>
      </c>
      <c r="FH83" s="424">
        <v>0</v>
      </c>
    </row>
    <row r="84" spans="1:164" ht="39" x14ac:dyDescent="0.25">
      <c r="A84" s="47" t="s">
        <v>994</v>
      </c>
      <c r="B84" s="415" t="s">
        <v>995</v>
      </c>
      <c r="C84" s="47" t="s">
        <v>22</v>
      </c>
      <c r="D84" s="145">
        <v>0</v>
      </c>
      <c r="E84" s="145">
        <v>146</v>
      </c>
      <c r="F84" s="145">
        <v>146</v>
      </c>
      <c r="G84" s="145">
        <v>42</v>
      </c>
      <c r="H84" s="145">
        <v>104</v>
      </c>
      <c r="I84" s="145">
        <v>0</v>
      </c>
      <c r="J84" s="145">
        <v>0</v>
      </c>
      <c r="K84" s="145">
        <v>0</v>
      </c>
      <c r="L84" s="145">
        <v>0</v>
      </c>
      <c r="M84" s="145">
        <v>0</v>
      </c>
      <c r="N84" s="145">
        <v>0</v>
      </c>
      <c r="O84" s="145">
        <v>0</v>
      </c>
      <c r="P84" s="145">
        <v>0</v>
      </c>
      <c r="Q84" s="145">
        <v>0</v>
      </c>
      <c r="R84" s="145">
        <v>0</v>
      </c>
      <c r="S84" s="145">
        <v>0</v>
      </c>
      <c r="T84" s="145">
        <v>0</v>
      </c>
      <c r="U84" s="145">
        <v>0</v>
      </c>
      <c r="V84" s="145">
        <v>0</v>
      </c>
      <c r="W84" s="145">
        <v>0</v>
      </c>
      <c r="X84" s="145">
        <v>0</v>
      </c>
      <c r="Y84" s="145">
        <v>0</v>
      </c>
      <c r="Z84" s="145">
        <v>0</v>
      </c>
      <c r="AA84" s="145">
        <v>0</v>
      </c>
      <c r="AB84" s="145">
        <v>0</v>
      </c>
      <c r="AC84" s="145">
        <v>0</v>
      </c>
      <c r="AD84" s="145">
        <v>0</v>
      </c>
      <c r="AE84" s="145">
        <v>0</v>
      </c>
      <c r="AF84" s="145">
        <v>0</v>
      </c>
      <c r="AG84" s="145">
        <v>0</v>
      </c>
      <c r="AH84" s="145">
        <v>0</v>
      </c>
      <c r="AI84" s="145">
        <v>0</v>
      </c>
      <c r="AJ84" s="145">
        <v>0</v>
      </c>
      <c r="AK84" s="145">
        <v>0</v>
      </c>
      <c r="AL84" s="145">
        <v>0</v>
      </c>
      <c r="AM84" s="145">
        <v>0</v>
      </c>
      <c r="AN84" s="145">
        <v>0</v>
      </c>
      <c r="AO84" s="145">
        <v>0</v>
      </c>
      <c r="AP84" s="145">
        <v>0</v>
      </c>
      <c r="AQ84" s="145">
        <v>0</v>
      </c>
      <c r="AR84" s="145">
        <v>0</v>
      </c>
      <c r="AS84" s="145">
        <v>0</v>
      </c>
      <c r="AT84" s="145">
        <v>0</v>
      </c>
      <c r="AU84" s="145">
        <v>5</v>
      </c>
      <c r="AV84" s="145">
        <v>5</v>
      </c>
      <c r="AW84" s="145">
        <v>0</v>
      </c>
      <c r="AX84" s="145">
        <v>0</v>
      </c>
      <c r="AY84" s="145">
        <v>7</v>
      </c>
      <c r="AZ84" s="145">
        <v>11</v>
      </c>
      <c r="BA84" s="145">
        <v>0</v>
      </c>
      <c r="BB84" s="145">
        <v>0</v>
      </c>
      <c r="BC84" s="145">
        <v>1</v>
      </c>
      <c r="BD84" s="145">
        <v>0</v>
      </c>
      <c r="BE84" s="145">
        <v>0</v>
      </c>
      <c r="BF84" s="145">
        <v>0</v>
      </c>
      <c r="BG84" s="145">
        <v>0</v>
      </c>
      <c r="BH84" s="145">
        <v>0</v>
      </c>
      <c r="BI84" s="145">
        <v>0</v>
      </c>
      <c r="BJ84" s="145">
        <v>0</v>
      </c>
      <c r="BK84" s="145">
        <v>0</v>
      </c>
      <c r="BL84" s="145">
        <v>0</v>
      </c>
      <c r="BM84" s="145">
        <v>0</v>
      </c>
      <c r="BN84" s="145">
        <v>0</v>
      </c>
      <c r="BO84" s="145">
        <v>0</v>
      </c>
      <c r="BP84" s="145">
        <v>0</v>
      </c>
      <c r="BQ84" s="145">
        <v>0</v>
      </c>
      <c r="BR84" s="145">
        <v>0</v>
      </c>
      <c r="BS84" s="145">
        <v>29</v>
      </c>
      <c r="BT84" s="145">
        <v>11</v>
      </c>
      <c r="BU84" s="145">
        <v>14</v>
      </c>
      <c r="BV84" s="145">
        <v>0</v>
      </c>
      <c r="BW84" s="145">
        <v>0</v>
      </c>
      <c r="BX84" s="145">
        <v>25</v>
      </c>
      <c r="BY84" s="145">
        <v>0</v>
      </c>
      <c r="BZ84" s="145">
        <v>0</v>
      </c>
      <c r="CA84" s="145">
        <v>0</v>
      </c>
      <c r="CB84" s="145">
        <v>0</v>
      </c>
      <c r="CC84" s="145">
        <v>1</v>
      </c>
      <c r="CD84" s="145">
        <v>0</v>
      </c>
      <c r="CE84" s="145">
        <v>0</v>
      </c>
      <c r="CF84" s="145">
        <v>0</v>
      </c>
      <c r="CG84" s="145">
        <v>1</v>
      </c>
      <c r="CH84" s="145">
        <v>0</v>
      </c>
      <c r="CI84" s="145">
        <v>0</v>
      </c>
      <c r="CJ84" s="145">
        <v>0</v>
      </c>
      <c r="CK84" s="145">
        <v>1</v>
      </c>
      <c r="CL84" s="145">
        <v>0</v>
      </c>
      <c r="CM84" s="145">
        <v>0</v>
      </c>
      <c r="CN84" s="145">
        <v>0</v>
      </c>
      <c r="CO84" s="145">
        <v>0</v>
      </c>
      <c r="CP84" s="145">
        <v>8</v>
      </c>
      <c r="CQ84" s="145">
        <v>8</v>
      </c>
      <c r="CR84" s="145">
        <v>0</v>
      </c>
      <c r="CS84" s="145">
        <v>0</v>
      </c>
      <c r="CT84" s="145">
        <v>8</v>
      </c>
      <c r="CU84" s="145">
        <v>8</v>
      </c>
      <c r="CV84" s="145">
        <v>0</v>
      </c>
      <c r="CW84" s="145">
        <v>0</v>
      </c>
      <c r="CX84" s="145">
        <v>16</v>
      </c>
      <c r="CY84" s="145">
        <v>0</v>
      </c>
      <c r="CZ84" s="145">
        <v>0</v>
      </c>
      <c r="DA84" s="145">
        <v>0</v>
      </c>
      <c r="DB84" s="145">
        <v>0</v>
      </c>
      <c r="DC84" s="145">
        <v>0</v>
      </c>
      <c r="DD84" s="145">
        <v>0</v>
      </c>
      <c r="DE84" s="145">
        <v>0</v>
      </c>
      <c r="DF84" s="145">
        <v>0</v>
      </c>
      <c r="DG84" s="145">
        <v>0</v>
      </c>
      <c r="DH84" s="145">
        <v>0</v>
      </c>
      <c r="DI84" s="145">
        <v>0</v>
      </c>
      <c r="DJ84" s="145">
        <v>0</v>
      </c>
      <c r="DK84" s="145">
        <v>0</v>
      </c>
      <c r="DL84" s="145">
        <v>0</v>
      </c>
      <c r="DM84" s="145">
        <v>0</v>
      </c>
      <c r="DN84" s="145">
        <v>0</v>
      </c>
      <c r="DO84" s="145">
        <v>0</v>
      </c>
      <c r="DP84" s="145">
        <v>2</v>
      </c>
      <c r="DQ84" s="145">
        <v>1</v>
      </c>
      <c r="DR84" s="145">
        <v>0</v>
      </c>
      <c r="DS84" s="145">
        <v>0</v>
      </c>
      <c r="DT84" s="145">
        <v>2</v>
      </c>
      <c r="DU84" s="145">
        <v>1</v>
      </c>
      <c r="DV84" s="145">
        <v>0</v>
      </c>
      <c r="DW84" s="145">
        <v>0</v>
      </c>
      <c r="DX84" s="145">
        <v>3</v>
      </c>
      <c r="DY84" s="145">
        <v>0</v>
      </c>
      <c r="DZ84" s="145">
        <v>0</v>
      </c>
      <c r="EA84" s="145">
        <v>0</v>
      </c>
      <c r="EB84" s="145">
        <v>0</v>
      </c>
      <c r="EC84" s="145">
        <v>0</v>
      </c>
      <c r="ED84" s="145">
        <v>0</v>
      </c>
      <c r="EE84" s="145">
        <v>0</v>
      </c>
      <c r="EF84" s="145">
        <v>0</v>
      </c>
      <c r="EG84" s="145">
        <v>0</v>
      </c>
      <c r="EH84" s="145">
        <v>0</v>
      </c>
      <c r="EI84" s="145">
        <v>0</v>
      </c>
      <c r="EJ84" s="145">
        <v>0</v>
      </c>
      <c r="EK84" s="145">
        <v>0</v>
      </c>
      <c r="EL84" s="145">
        <v>0</v>
      </c>
      <c r="EM84" s="145">
        <v>25</v>
      </c>
      <c r="EN84" s="145">
        <v>25</v>
      </c>
      <c r="EO84" s="145">
        <v>0</v>
      </c>
      <c r="EP84" s="145">
        <v>25</v>
      </c>
      <c r="EQ84" s="145">
        <v>25</v>
      </c>
      <c r="ER84" s="145">
        <v>0</v>
      </c>
      <c r="ES84" s="145">
        <v>25</v>
      </c>
      <c r="ET84" s="145">
        <v>25</v>
      </c>
      <c r="EU84" s="145">
        <v>0</v>
      </c>
      <c r="EV84" s="145">
        <v>24</v>
      </c>
      <c r="EW84" s="145">
        <v>24</v>
      </c>
      <c r="EX84" s="145">
        <v>0</v>
      </c>
      <c r="EY84" s="145">
        <v>0</v>
      </c>
      <c r="EZ84" s="145">
        <v>0</v>
      </c>
      <c r="FA84" s="145">
        <v>0</v>
      </c>
      <c r="FB84" s="145">
        <v>0</v>
      </c>
      <c r="FC84" s="145">
        <v>0</v>
      </c>
      <c r="FD84" s="145">
        <v>29</v>
      </c>
      <c r="FE84" s="145">
        <v>25</v>
      </c>
      <c r="FF84" s="423">
        <f t="shared" si="6"/>
        <v>1</v>
      </c>
      <c r="FG84" s="423">
        <f t="shared" si="7"/>
        <v>0.86206896551724133</v>
      </c>
      <c r="FH84" s="424">
        <v>55.17</v>
      </c>
    </row>
    <row r="85" spans="1:164" ht="25.5" customHeight="1" x14ac:dyDescent="0.25">
      <c r="A85" s="47" t="s">
        <v>1010</v>
      </c>
      <c r="B85" s="415" t="s">
        <v>1011</v>
      </c>
      <c r="C85" s="47" t="s">
        <v>38</v>
      </c>
      <c r="D85" s="145">
        <v>0</v>
      </c>
      <c r="E85" s="145">
        <v>212</v>
      </c>
      <c r="F85" s="145">
        <v>212</v>
      </c>
      <c r="G85" s="145">
        <v>114</v>
      </c>
      <c r="H85" s="145">
        <v>98</v>
      </c>
      <c r="I85" s="145">
        <v>3</v>
      </c>
      <c r="J85" s="145">
        <v>3</v>
      </c>
      <c r="K85" s="145">
        <v>0</v>
      </c>
      <c r="L85" s="145">
        <v>0</v>
      </c>
      <c r="M85" s="145">
        <v>13</v>
      </c>
      <c r="N85" s="145">
        <v>2</v>
      </c>
      <c r="O85" s="145">
        <v>0</v>
      </c>
      <c r="P85" s="145">
        <v>0</v>
      </c>
      <c r="Q85" s="145">
        <v>0</v>
      </c>
      <c r="R85" s="145">
        <v>1</v>
      </c>
      <c r="S85" s="145">
        <v>0</v>
      </c>
      <c r="T85" s="145">
        <v>0</v>
      </c>
      <c r="U85" s="145">
        <v>0</v>
      </c>
      <c r="V85" s="145">
        <v>0</v>
      </c>
      <c r="W85" s="145">
        <v>0</v>
      </c>
      <c r="X85" s="145">
        <v>0</v>
      </c>
      <c r="Y85" s="145">
        <v>0</v>
      </c>
      <c r="Z85" s="145">
        <v>0</v>
      </c>
      <c r="AA85" s="145">
        <v>0</v>
      </c>
      <c r="AB85" s="145">
        <v>0</v>
      </c>
      <c r="AC85" s="145">
        <v>0</v>
      </c>
      <c r="AD85" s="145">
        <v>0</v>
      </c>
      <c r="AE85" s="145">
        <v>0</v>
      </c>
      <c r="AF85" s="145">
        <v>0</v>
      </c>
      <c r="AG85" s="145">
        <v>0</v>
      </c>
      <c r="AH85" s="145">
        <v>0</v>
      </c>
      <c r="AI85" s="145">
        <v>0</v>
      </c>
      <c r="AJ85" s="145">
        <v>0</v>
      </c>
      <c r="AK85" s="145">
        <v>22</v>
      </c>
      <c r="AL85" s="145">
        <v>16</v>
      </c>
      <c r="AM85" s="145">
        <v>5</v>
      </c>
      <c r="AN85" s="145">
        <v>0</v>
      </c>
      <c r="AO85" s="145">
        <v>0</v>
      </c>
      <c r="AP85" s="145">
        <v>21</v>
      </c>
      <c r="AQ85" s="145">
        <v>10</v>
      </c>
      <c r="AR85" s="145">
        <v>3</v>
      </c>
      <c r="AS85" s="145">
        <v>0</v>
      </c>
      <c r="AT85" s="145">
        <v>0</v>
      </c>
      <c r="AU85" s="145">
        <v>15</v>
      </c>
      <c r="AV85" s="145">
        <v>0</v>
      </c>
      <c r="AW85" s="145">
        <v>0</v>
      </c>
      <c r="AX85" s="145">
        <v>0</v>
      </c>
      <c r="AY85" s="145">
        <v>1</v>
      </c>
      <c r="AZ85" s="145">
        <v>0</v>
      </c>
      <c r="BA85" s="145">
        <v>0</v>
      </c>
      <c r="BB85" s="145">
        <v>0</v>
      </c>
      <c r="BC85" s="145">
        <v>0</v>
      </c>
      <c r="BD85" s="145">
        <v>0</v>
      </c>
      <c r="BE85" s="145">
        <v>0</v>
      </c>
      <c r="BF85" s="145">
        <v>0</v>
      </c>
      <c r="BG85" s="145">
        <v>0</v>
      </c>
      <c r="BH85" s="145">
        <v>0</v>
      </c>
      <c r="BI85" s="145">
        <v>0</v>
      </c>
      <c r="BJ85" s="145">
        <v>0</v>
      </c>
      <c r="BK85" s="145">
        <v>0</v>
      </c>
      <c r="BL85" s="145">
        <v>0</v>
      </c>
      <c r="BM85" s="145">
        <v>0</v>
      </c>
      <c r="BN85" s="145">
        <v>0</v>
      </c>
      <c r="BO85" s="145">
        <v>0</v>
      </c>
      <c r="BP85" s="145">
        <v>0</v>
      </c>
      <c r="BQ85" s="145">
        <v>0</v>
      </c>
      <c r="BR85" s="145">
        <v>0</v>
      </c>
      <c r="BS85" s="145">
        <v>29</v>
      </c>
      <c r="BT85" s="145">
        <v>26</v>
      </c>
      <c r="BU85" s="145">
        <v>3</v>
      </c>
      <c r="BV85" s="145">
        <v>0</v>
      </c>
      <c r="BW85" s="145">
        <v>0</v>
      </c>
      <c r="BX85" s="145">
        <v>29</v>
      </c>
      <c r="BY85" s="145">
        <v>9</v>
      </c>
      <c r="BZ85" s="145">
        <v>2</v>
      </c>
      <c r="CA85" s="145">
        <v>0</v>
      </c>
      <c r="CB85" s="145">
        <v>0</v>
      </c>
      <c r="CC85" s="145">
        <v>7</v>
      </c>
      <c r="CD85" s="145">
        <v>0</v>
      </c>
      <c r="CE85" s="145">
        <v>0</v>
      </c>
      <c r="CF85" s="145">
        <v>0</v>
      </c>
      <c r="CG85" s="145">
        <v>16</v>
      </c>
      <c r="CH85" s="145">
        <v>2</v>
      </c>
      <c r="CI85" s="145">
        <v>0</v>
      </c>
      <c r="CJ85" s="145">
        <v>0</v>
      </c>
      <c r="CK85" s="145">
        <v>18</v>
      </c>
      <c r="CL85" s="145">
        <v>16</v>
      </c>
      <c r="CM85" s="145">
        <v>6</v>
      </c>
      <c r="CN85" s="145">
        <v>0</v>
      </c>
      <c r="CO85" s="145">
        <v>0</v>
      </c>
      <c r="CP85" s="145">
        <v>10</v>
      </c>
      <c r="CQ85" s="145">
        <v>0</v>
      </c>
      <c r="CR85" s="145">
        <v>0</v>
      </c>
      <c r="CS85" s="145">
        <v>0</v>
      </c>
      <c r="CT85" s="145">
        <v>26</v>
      </c>
      <c r="CU85" s="145">
        <v>6</v>
      </c>
      <c r="CV85" s="145">
        <v>0</v>
      </c>
      <c r="CW85" s="145">
        <v>0</v>
      </c>
      <c r="CX85" s="145">
        <v>32</v>
      </c>
      <c r="CY85" s="145">
        <v>0</v>
      </c>
      <c r="CZ85" s="145">
        <v>0</v>
      </c>
      <c r="DA85" s="145">
        <v>0</v>
      </c>
      <c r="DB85" s="145">
        <v>0</v>
      </c>
      <c r="DC85" s="145">
        <v>0</v>
      </c>
      <c r="DD85" s="145">
        <v>0</v>
      </c>
      <c r="DE85" s="145">
        <v>0</v>
      </c>
      <c r="DF85" s="145">
        <v>0</v>
      </c>
      <c r="DG85" s="145">
        <v>0</v>
      </c>
      <c r="DH85" s="145">
        <v>0</v>
      </c>
      <c r="DI85" s="145">
        <v>0</v>
      </c>
      <c r="DJ85" s="145">
        <v>0</v>
      </c>
      <c r="DK85" s="145">
        <v>0</v>
      </c>
      <c r="DL85" s="145">
        <v>11</v>
      </c>
      <c r="DM85" s="145">
        <v>4</v>
      </c>
      <c r="DN85" s="145">
        <v>0</v>
      </c>
      <c r="DO85" s="145">
        <v>0</v>
      </c>
      <c r="DP85" s="145">
        <v>5</v>
      </c>
      <c r="DQ85" s="145">
        <v>1</v>
      </c>
      <c r="DR85" s="145">
        <v>0</v>
      </c>
      <c r="DS85" s="145">
        <v>0</v>
      </c>
      <c r="DT85" s="145">
        <v>16</v>
      </c>
      <c r="DU85" s="145">
        <v>5</v>
      </c>
      <c r="DV85" s="145">
        <v>0</v>
      </c>
      <c r="DW85" s="145">
        <v>0</v>
      </c>
      <c r="DX85" s="145">
        <v>21</v>
      </c>
      <c r="DY85" s="145">
        <v>5</v>
      </c>
      <c r="DZ85" s="145">
        <v>0</v>
      </c>
      <c r="EA85" s="145">
        <v>0</v>
      </c>
      <c r="EB85" s="145">
        <v>0</v>
      </c>
      <c r="EC85" s="145">
        <v>0</v>
      </c>
      <c r="ED85" s="145">
        <v>0</v>
      </c>
      <c r="EE85" s="145">
        <v>0</v>
      </c>
      <c r="EF85" s="145">
        <v>0</v>
      </c>
      <c r="EG85" s="145">
        <v>5</v>
      </c>
      <c r="EH85" s="145">
        <v>0</v>
      </c>
      <c r="EI85" s="145">
        <v>0</v>
      </c>
      <c r="EJ85" s="145">
        <v>0</v>
      </c>
      <c r="EK85" s="145">
        <v>5</v>
      </c>
      <c r="EL85" s="145">
        <v>21</v>
      </c>
      <c r="EM85" s="145">
        <v>29</v>
      </c>
      <c r="EN85" s="145">
        <v>50</v>
      </c>
      <c r="EO85" s="145">
        <v>21</v>
      </c>
      <c r="EP85" s="145">
        <v>29</v>
      </c>
      <c r="EQ85" s="145">
        <v>50</v>
      </c>
      <c r="ER85" s="145">
        <v>21</v>
      </c>
      <c r="ES85" s="145">
        <v>29</v>
      </c>
      <c r="ET85" s="145">
        <v>50</v>
      </c>
      <c r="EU85" s="145">
        <v>21</v>
      </c>
      <c r="EV85" s="145">
        <v>29</v>
      </c>
      <c r="EW85" s="145">
        <v>50</v>
      </c>
      <c r="EX85" s="145">
        <v>0</v>
      </c>
      <c r="EY85" s="145">
        <v>0</v>
      </c>
      <c r="EZ85" s="145">
        <v>0</v>
      </c>
      <c r="FA85" s="145">
        <v>0</v>
      </c>
      <c r="FB85" s="145">
        <v>0</v>
      </c>
      <c r="FC85" s="145">
        <v>0</v>
      </c>
      <c r="FD85" s="145">
        <v>51</v>
      </c>
      <c r="FE85" s="145">
        <v>50</v>
      </c>
      <c r="FF85" s="423">
        <f t="shared" si="6"/>
        <v>1</v>
      </c>
      <c r="FG85" s="423">
        <f t="shared" si="7"/>
        <v>0.98039215686274506</v>
      </c>
      <c r="FH85" s="424">
        <v>62.75</v>
      </c>
    </row>
    <row r="86" spans="1:164" s="158" customFormat="1" ht="27.75" customHeight="1" x14ac:dyDescent="0.3">
      <c r="A86" s="172"/>
      <c r="B86" s="172" t="s">
        <v>1043</v>
      </c>
      <c r="C86" s="172"/>
      <c r="D86" s="399">
        <v>12</v>
      </c>
      <c r="E86" s="399">
        <v>12541</v>
      </c>
      <c r="F86" s="399">
        <v>12541</v>
      </c>
      <c r="G86" s="399">
        <v>4653</v>
      </c>
      <c r="H86" s="399">
        <v>7888</v>
      </c>
      <c r="I86" s="399">
        <v>5</v>
      </c>
      <c r="J86" s="399">
        <v>18</v>
      </c>
      <c r="K86" s="399">
        <v>0</v>
      </c>
      <c r="L86" s="399">
        <v>0</v>
      </c>
      <c r="M86" s="399">
        <v>19</v>
      </c>
      <c r="N86" s="399">
        <v>23</v>
      </c>
      <c r="O86" s="399">
        <v>0</v>
      </c>
      <c r="P86" s="399">
        <v>0</v>
      </c>
      <c r="Q86" s="399">
        <v>0</v>
      </c>
      <c r="R86" s="399">
        <v>2</v>
      </c>
      <c r="S86" s="399">
        <v>0</v>
      </c>
      <c r="T86" s="399">
        <v>0</v>
      </c>
      <c r="U86" s="399">
        <v>0</v>
      </c>
      <c r="V86" s="399">
        <v>1</v>
      </c>
      <c r="W86" s="399">
        <v>0</v>
      </c>
      <c r="X86" s="399">
        <v>0</v>
      </c>
      <c r="Y86" s="399">
        <v>0</v>
      </c>
      <c r="Z86" s="399">
        <v>0</v>
      </c>
      <c r="AA86" s="399">
        <v>0</v>
      </c>
      <c r="AB86" s="399">
        <v>0</v>
      </c>
      <c r="AC86" s="399">
        <v>0</v>
      </c>
      <c r="AD86" s="399">
        <v>0</v>
      </c>
      <c r="AE86" s="399">
        <v>0</v>
      </c>
      <c r="AF86" s="399">
        <v>0</v>
      </c>
      <c r="AG86" s="399">
        <v>0</v>
      </c>
      <c r="AH86" s="399">
        <v>0</v>
      </c>
      <c r="AI86" s="399">
        <v>0</v>
      </c>
      <c r="AJ86" s="399">
        <v>0</v>
      </c>
      <c r="AK86" s="399">
        <v>68</v>
      </c>
      <c r="AL86" s="399">
        <v>24</v>
      </c>
      <c r="AM86" s="399">
        <v>37</v>
      </c>
      <c r="AN86" s="399">
        <v>0</v>
      </c>
      <c r="AO86" s="399">
        <v>0</v>
      </c>
      <c r="AP86" s="399">
        <v>61</v>
      </c>
      <c r="AQ86" s="399">
        <v>13</v>
      </c>
      <c r="AR86" s="399">
        <v>14</v>
      </c>
      <c r="AS86" s="399">
        <v>0</v>
      </c>
      <c r="AT86" s="399">
        <v>0</v>
      </c>
      <c r="AU86" s="399">
        <v>44</v>
      </c>
      <c r="AV86" s="399">
        <v>37</v>
      </c>
      <c r="AW86" s="399">
        <v>0</v>
      </c>
      <c r="AX86" s="399">
        <v>0</v>
      </c>
      <c r="AY86" s="399">
        <v>17</v>
      </c>
      <c r="AZ86" s="399">
        <v>13</v>
      </c>
      <c r="BA86" s="399">
        <v>0</v>
      </c>
      <c r="BB86" s="399">
        <v>0</v>
      </c>
      <c r="BC86" s="399">
        <v>2</v>
      </c>
      <c r="BD86" s="399">
        <v>0</v>
      </c>
      <c r="BE86" s="399">
        <v>0</v>
      </c>
      <c r="BF86" s="399">
        <v>0</v>
      </c>
      <c r="BG86" s="399">
        <v>0</v>
      </c>
      <c r="BH86" s="399">
        <v>0</v>
      </c>
      <c r="BI86" s="399">
        <v>0</v>
      </c>
      <c r="BJ86" s="399">
        <v>0</v>
      </c>
      <c r="BK86" s="399">
        <v>0</v>
      </c>
      <c r="BL86" s="399">
        <v>1</v>
      </c>
      <c r="BM86" s="399">
        <v>0</v>
      </c>
      <c r="BN86" s="399">
        <v>0</v>
      </c>
      <c r="BO86" s="399">
        <v>2</v>
      </c>
      <c r="BP86" s="399">
        <v>3</v>
      </c>
      <c r="BQ86" s="399">
        <v>0</v>
      </c>
      <c r="BR86" s="399">
        <v>0</v>
      </c>
      <c r="BS86" s="399">
        <v>146</v>
      </c>
      <c r="BT86" s="399">
        <v>76</v>
      </c>
      <c r="BU86" s="399">
        <v>63</v>
      </c>
      <c r="BV86" s="399">
        <v>0</v>
      </c>
      <c r="BW86" s="399">
        <v>0</v>
      </c>
      <c r="BX86" s="399">
        <v>139</v>
      </c>
      <c r="BY86" s="399">
        <v>9</v>
      </c>
      <c r="BZ86" s="399">
        <v>9</v>
      </c>
      <c r="CA86" s="399">
        <v>0</v>
      </c>
      <c r="CB86" s="399">
        <v>0</v>
      </c>
      <c r="CC86" s="399">
        <v>24</v>
      </c>
      <c r="CD86" s="399">
        <v>14</v>
      </c>
      <c r="CE86" s="399">
        <v>0</v>
      </c>
      <c r="CF86" s="399">
        <v>0</v>
      </c>
      <c r="CG86" s="399">
        <v>33</v>
      </c>
      <c r="CH86" s="399">
        <v>23</v>
      </c>
      <c r="CI86" s="399">
        <v>0</v>
      </c>
      <c r="CJ86" s="399">
        <v>0</v>
      </c>
      <c r="CK86" s="399">
        <v>56</v>
      </c>
      <c r="CL86" s="399">
        <v>176</v>
      </c>
      <c r="CM86" s="399">
        <v>24</v>
      </c>
      <c r="CN86" s="399">
        <v>44</v>
      </c>
      <c r="CO86" s="399">
        <v>0</v>
      </c>
      <c r="CP86" s="399">
        <v>0</v>
      </c>
      <c r="CQ86" s="399">
        <v>53</v>
      </c>
      <c r="CR86" s="399">
        <v>55</v>
      </c>
      <c r="CS86" s="399">
        <v>0</v>
      </c>
      <c r="CT86" s="399">
        <v>0</v>
      </c>
      <c r="CU86" s="399">
        <v>77</v>
      </c>
      <c r="CV86" s="399">
        <v>99</v>
      </c>
      <c r="CW86" s="399">
        <v>200</v>
      </c>
      <c r="CX86" s="399">
        <v>0</v>
      </c>
      <c r="CY86" s="399">
        <v>0</v>
      </c>
      <c r="CZ86" s="399">
        <v>0</v>
      </c>
      <c r="DA86" s="399">
        <v>0</v>
      </c>
      <c r="DB86" s="399">
        <v>0</v>
      </c>
      <c r="DC86" s="399">
        <v>0</v>
      </c>
      <c r="DD86" s="399">
        <v>0</v>
      </c>
      <c r="DE86" s="399">
        <v>0</v>
      </c>
      <c r="DF86" s="399">
        <v>0</v>
      </c>
      <c r="DG86" s="399">
        <v>0</v>
      </c>
      <c r="DH86" s="399">
        <v>0</v>
      </c>
      <c r="DI86" s="399">
        <v>0</v>
      </c>
      <c r="DJ86" s="399">
        <v>0</v>
      </c>
      <c r="DK86" s="399">
        <v>0</v>
      </c>
      <c r="DL86" s="399">
        <v>13</v>
      </c>
      <c r="DM86" s="399">
        <v>8</v>
      </c>
      <c r="DN86" s="399">
        <v>0</v>
      </c>
      <c r="DO86" s="399">
        <v>0</v>
      </c>
      <c r="DP86" s="399">
        <v>34</v>
      </c>
      <c r="DQ86" s="399">
        <v>9</v>
      </c>
      <c r="DR86" s="399">
        <v>0</v>
      </c>
      <c r="DS86" s="399">
        <v>0</v>
      </c>
      <c r="DT86" s="399">
        <v>47</v>
      </c>
      <c r="DU86" s="399">
        <v>17</v>
      </c>
      <c r="DV86" s="399">
        <v>0</v>
      </c>
      <c r="DW86" s="399">
        <v>0</v>
      </c>
      <c r="DX86" s="399">
        <v>64</v>
      </c>
      <c r="DY86" s="399">
        <v>5</v>
      </c>
      <c r="DZ86" s="399">
        <v>2</v>
      </c>
      <c r="EA86" s="399">
        <v>0</v>
      </c>
      <c r="EB86" s="399">
        <v>0</v>
      </c>
      <c r="EC86" s="399">
        <v>7</v>
      </c>
      <c r="ED86" s="399">
        <v>2</v>
      </c>
      <c r="EE86" s="399">
        <v>0</v>
      </c>
      <c r="EF86" s="399">
        <v>0</v>
      </c>
      <c r="EG86" s="399">
        <v>12</v>
      </c>
      <c r="EH86" s="399">
        <v>4</v>
      </c>
      <c r="EI86" s="399">
        <v>0</v>
      </c>
      <c r="EJ86" s="399">
        <v>0</v>
      </c>
      <c r="EK86" s="399">
        <v>16</v>
      </c>
      <c r="EL86" s="399">
        <v>61</v>
      </c>
      <c r="EM86" s="399">
        <v>144</v>
      </c>
      <c r="EN86" s="399">
        <v>205</v>
      </c>
      <c r="EO86" s="399">
        <v>59</v>
      </c>
      <c r="EP86" s="399">
        <v>142</v>
      </c>
      <c r="EQ86" s="399">
        <v>201</v>
      </c>
      <c r="ER86" s="399">
        <v>61</v>
      </c>
      <c r="ES86" s="399">
        <v>139</v>
      </c>
      <c r="ET86" s="399">
        <v>200</v>
      </c>
      <c r="EU86" s="399">
        <v>59</v>
      </c>
      <c r="EV86" s="399">
        <v>136</v>
      </c>
      <c r="EW86" s="399">
        <v>195</v>
      </c>
      <c r="EX86" s="399">
        <v>0</v>
      </c>
      <c r="EY86" s="399">
        <v>0</v>
      </c>
      <c r="EZ86" s="399">
        <v>0</v>
      </c>
      <c r="FA86" s="399">
        <v>0</v>
      </c>
      <c r="FB86" s="399">
        <v>0</v>
      </c>
      <c r="FC86" s="399">
        <v>0</v>
      </c>
      <c r="FD86" s="399">
        <v>214</v>
      </c>
      <c r="FE86" s="399">
        <v>200</v>
      </c>
      <c r="FF86" s="397">
        <f t="shared" si="6"/>
        <v>0.98048780487804876</v>
      </c>
      <c r="FG86" s="397">
        <f t="shared" si="7"/>
        <v>0.93457943925233644</v>
      </c>
      <c r="FH86" s="398">
        <v>82.24</v>
      </c>
    </row>
    <row r="87" spans="1:164" ht="30.75" customHeight="1" x14ac:dyDescent="0.25">
      <c r="A87" s="47" t="s">
        <v>981</v>
      </c>
      <c r="B87" s="415" t="s">
        <v>982</v>
      </c>
      <c r="C87" s="47" t="s">
        <v>22</v>
      </c>
      <c r="D87" s="145">
        <v>0</v>
      </c>
      <c r="E87" s="145">
        <v>47</v>
      </c>
      <c r="F87" s="145">
        <v>47</v>
      </c>
      <c r="G87" s="145">
        <v>20</v>
      </c>
      <c r="H87" s="145">
        <v>27</v>
      </c>
      <c r="I87" s="145">
        <v>0</v>
      </c>
      <c r="J87" s="145">
        <v>0</v>
      </c>
      <c r="K87" s="145">
        <v>0</v>
      </c>
      <c r="L87" s="145">
        <v>0</v>
      </c>
      <c r="M87" s="145">
        <v>0</v>
      </c>
      <c r="N87" s="145">
        <v>0</v>
      </c>
      <c r="O87" s="145">
        <v>0</v>
      </c>
      <c r="P87" s="145">
        <v>0</v>
      </c>
      <c r="Q87" s="145">
        <v>0</v>
      </c>
      <c r="R87" s="145">
        <v>0</v>
      </c>
      <c r="S87" s="145">
        <v>0</v>
      </c>
      <c r="T87" s="145">
        <v>0</v>
      </c>
      <c r="U87" s="145">
        <v>0</v>
      </c>
      <c r="V87" s="145">
        <v>0</v>
      </c>
      <c r="W87" s="145">
        <v>0</v>
      </c>
      <c r="X87" s="145">
        <v>0</v>
      </c>
      <c r="Y87" s="145">
        <v>0</v>
      </c>
      <c r="Z87" s="145">
        <v>0</v>
      </c>
      <c r="AA87" s="145">
        <v>0</v>
      </c>
      <c r="AB87" s="145">
        <v>0</v>
      </c>
      <c r="AC87" s="145">
        <v>0</v>
      </c>
      <c r="AD87" s="145">
        <v>0</v>
      </c>
      <c r="AE87" s="145">
        <v>0</v>
      </c>
      <c r="AF87" s="145">
        <v>0</v>
      </c>
      <c r="AG87" s="145">
        <v>0</v>
      </c>
      <c r="AH87" s="145">
        <v>0</v>
      </c>
      <c r="AI87" s="145">
        <v>0</v>
      </c>
      <c r="AJ87" s="145">
        <v>0</v>
      </c>
      <c r="AK87" s="145">
        <v>0</v>
      </c>
      <c r="AL87" s="145">
        <v>0</v>
      </c>
      <c r="AM87" s="145">
        <v>0</v>
      </c>
      <c r="AN87" s="145">
        <v>0</v>
      </c>
      <c r="AO87" s="145">
        <v>0</v>
      </c>
      <c r="AP87" s="145">
        <v>0</v>
      </c>
      <c r="AQ87" s="145">
        <v>2</v>
      </c>
      <c r="AR87" s="145">
        <v>0</v>
      </c>
      <c r="AS87" s="145">
        <v>0</v>
      </c>
      <c r="AT87" s="145">
        <v>0</v>
      </c>
      <c r="AU87" s="145">
        <v>3</v>
      </c>
      <c r="AV87" s="145">
        <v>1</v>
      </c>
      <c r="AW87" s="145">
        <v>0</v>
      </c>
      <c r="AX87" s="145">
        <v>0</v>
      </c>
      <c r="AY87" s="145">
        <v>1</v>
      </c>
      <c r="AZ87" s="145">
        <v>1</v>
      </c>
      <c r="BA87" s="145">
        <v>0</v>
      </c>
      <c r="BB87" s="145">
        <v>0</v>
      </c>
      <c r="BC87" s="145">
        <v>0</v>
      </c>
      <c r="BD87" s="145">
        <v>0</v>
      </c>
      <c r="BE87" s="145">
        <v>0</v>
      </c>
      <c r="BF87" s="145">
        <v>0</v>
      </c>
      <c r="BG87" s="145">
        <v>2</v>
      </c>
      <c r="BH87" s="145">
        <v>0</v>
      </c>
      <c r="BI87" s="145">
        <v>0</v>
      </c>
      <c r="BJ87" s="145">
        <v>0</v>
      </c>
      <c r="BK87" s="145">
        <v>0</v>
      </c>
      <c r="BL87" s="145">
        <v>0</v>
      </c>
      <c r="BM87" s="145">
        <v>0</v>
      </c>
      <c r="BN87" s="145">
        <v>0</v>
      </c>
      <c r="BO87" s="145">
        <v>0</v>
      </c>
      <c r="BP87" s="145">
        <v>0</v>
      </c>
      <c r="BQ87" s="145">
        <v>0</v>
      </c>
      <c r="BR87" s="145">
        <v>0</v>
      </c>
      <c r="BS87" s="145">
        <v>10</v>
      </c>
      <c r="BT87" s="145">
        <v>8</v>
      </c>
      <c r="BU87" s="145">
        <v>2</v>
      </c>
      <c r="BV87" s="145">
        <v>0</v>
      </c>
      <c r="BW87" s="145">
        <v>0</v>
      </c>
      <c r="BX87" s="145">
        <v>10</v>
      </c>
      <c r="BY87" s="145">
        <v>0</v>
      </c>
      <c r="BZ87" s="145">
        <v>0</v>
      </c>
      <c r="CA87" s="145">
        <v>0</v>
      </c>
      <c r="CB87" s="145">
        <v>0</v>
      </c>
      <c r="CC87" s="145">
        <v>5</v>
      </c>
      <c r="CD87" s="145">
        <v>0</v>
      </c>
      <c r="CE87" s="145">
        <v>0</v>
      </c>
      <c r="CF87" s="145">
        <v>0</v>
      </c>
      <c r="CG87" s="145">
        <v>5</v>
      </c>
      <c r="CH87" s="145">
        <v>0</v>
      </c>
      <c r="CI87" s="145">
        <v>0</v>
      </c>
      <c r="CJ87" s="145">
        <v>0</v>
      </c>
      <c r="CK87" s="145">
        <v>5</v>
      </c>
      <c r="CL87" s="145">
        <v>0</v>
      </c>
      <c r="CM87" s="145">
        <v>0</v>
      </c>
      <c r="CN87" s="145">
        <v>0</v>
      </c>
      <c r="CO87" s="145">
        <v>0</v>
      </c>
      <c r="CP87" s="145">
        <v>7</v>
      </c>
      <c r="CQ87" s="145">
        <v>2</v>
      </c>
      <c r="CR87" s="145">
        <v>0</v>
      </c>
      <c r="CS87" s="145">
        <v>0</v>
      </c>
      <c r="CT87" s="145">
        <v>7</v>
      </c>
      <c r="CU87" s="145">
        <v>2</v>
      </c>
      <c r="CV87" s="145">
        <v>0</v>
      </c>
      <c r="CW87" s="145">
        <v>0</v>
      </c>
      <c r="CX87" s="145">
        <v>9</v>
      </c>
      <c r="CY87" s="145">
        <v>0</v>
      </c>
      <c r="CZ87" s="145">
        <v>0</v>
      </c>
      <c r="DA87" s="145">
        <v>0</v>
      </c>
      <c r="DB87" s="145">
        <v>0</v>
      </c>
      <c r="DC87" s="145">
        <v>0</v>
      </c>
      <c r="DD87" s="145">
        <v>0</v>
      </c>
      <c r="DE87" s="145">
        <v>0</v>
      </c>
      <c r="DF87" s="145">
        <v>0</v>
      </c>
      <c r="DG87" s="145">
        <v>0</v>
      </c>
      <c r="DH87" s="145">
        <v>0</v>
      </c>
      <c r="DI87" s="145">
        <v>0</v>
      </c>
      <c r="DJ87" s="145">
        <v>0</v>
      </c>
      <c r="DK87" s="145">
        <v>0</v>
      </c>
      <c r="DL87" s="145">
        <v>0</v>
      </c>
      <c r="DM87" s="145">
        <v>0</v>
      </c>
      <c r="DN87" s="145">
        <v>0</v>
      </c>
      <c r="DO87" s="145">
        <v>0</v>
      </c>
      <c r="DP87" s="145">
        <v>0</v>
      </c>
      <c r="DQ87" s="145">
        <v>5</v>
      </c>
      <c r="DR87" s="145">
        <v>0</v>
      </c>
      <c r="DS87" s="145">
        <v>0</v>
      </c>
      <c r="DT87" s="145">
        <v>0</v>
      </c>
      <c r="DU87" s="145">
        <v>5</v>
      </c>
      <c r="DV87" s="145">
        <v>0</v>
      </c>
      <c r="DW87" s="145">
        <v>0</v>
      </c>
      <c r="DX87" s="145">
        <v>5</v>
      </c>
      <c r="DY87" s="145">
        <v>0</v>
      </c>
      <c r="DZ87" s="145">
        <v>0</v>
      </c>
      <c r="EA87" s="145">
        <v>0</v>
      </c>
      <c r="EB87" s="145">
        <v>0</v>
      </c>
      <c r="EC87" s="145">
        <v>0</v>
      </c>
      <c r="ED87" s="145">
        <v>0</v>
      </c>
      <c r="EE87" s="145">
        <v>0</v>
      </c>
      <c r="EF87" s="145">
        <v>0</v>
      </c>
      <c r="EG87" s="145">
        <v>0</v>
      </c>
      <c r="EH87" s="145">
        <v>0</v>
      </c>
      <c r="EI87" s="145">
        <v>0</v>
      </c>
      <c r="EJ87" s="145">
        <v>0</v>
      </c>
      <c r="EK87" s="145">
        <v>0</v>
      </c>
      <c r="EL87" s="145">
        <v>0</v>
      </c>
      <c r="EM87" s="145">
        <v>10</v>
      </c>
      <c r="EN87" s="145">
        <v>10</v>
      </c>
      <c r="EO87" s="145">
        <v>0</v>
      </c>
      <c r="EP87" s="145">
        <v>9</v>
      </c>
      <c r="EQ87" s="145">
        <v>9</v>
      </c>
      <c r="ER87" s="145">
        <v>0</v>
      </c>
      <c r="ES87" s="145">
        <v>10</v>
      </c>
      <c r="ET87" s="145">
        <v>10</v>
      </c>
      <c r="EU87" s="145">
        <v>0</v>
      </c>
      <c r="EV87" s="145">
        <v>9</v>
      </c>
      <c r="EW87" s="145">
        <v>9</v>
      </c>
      <c r="EX87" s="145">
        <v>0</v>
      </c>
      <c r="EY87" s="145">
        <v>0</v>
      </c>
      <c r="EZ87" s="145">
        <v>0</v>
      </c>
      <c r="FA87" s="145">
        <v>0</v>
      </c>
      <c r="FB87" s="145">
        <v>0</v>
      </c>
      <c r="FC87" s="145">
        <v>0</v>
      </c>
      <c r="FD87" s="145">
        <v>10</v>
      </c>
      <c r="FE87" s="145">
        <v>10</v>
      </c>
      <c r="FF87" s="423">
        <f t="shared" si="6"/>
        <v>0.9</v>
      </c>
      <c r="FG87" s="423">
        <f t="shared" si="7"/>
        <v>1</v>
      </c>
      <c r="FH87" s="424">
        <v>90</v>
      </c>
    </row>
    <row r="88" spans="1:164" s="158" customFormat="1" ht="41.25" customHeight="1" x14ac:dyDescent="0.3">
      <c r="A88" s="172"/>
      <c r="B88" s="172" t="s">
        <v>1044</v>
      </c>
      <c r="C88" s="172"/>
      <c r="D88" s="399">
        <v>12</v>
      </c>
      <c r="E88" s="399">
        <v>12611</v>
      </c>
      <c r="F88" s="399">
        <v>12611</v>
      </c>
      <c r="G88" s="399">
        <v>4673</v>
      </c>
      <c r="H88" s="399">
        <v>7938</v>
      </c>
      <c r="I88" s="399">
        <v>0</v>
      </c>
      <c r="J88" s="399">
        <v>0</v>
      </c>
      <c r="K88" s="399">
        <v>0</v>
      </c>
      <c r="L88" s="399">
        <v>0</v>
      </c>
      <c r="M88" s="399">
        <v>0</v>
      </c>
      <c r="N88" s="399">
        <v>0</v>
      </c>
      <c r="O88" s="399">
        <v>0</v>
      </c>
      <c r="P88" s="399">
        <v>0</v>
      </c>
      <c r="Q88" s="399">
        <v>0</v>
      </c>
      <c r="R88" s="399">
        <v>0</v>
      </c>
      <c r="S88" s="399">
        <v>0</v>
      </c>
      <c r="T88" s="399">
        <v>0</v>
      </c>
      <c r="U88" s="399">
        <v>0</v>
      </c>
      <c r="V88" s="399">
        <v>0</v>
      </c>
      <c r="W88" s="399">
        <v>0</v>
      </c>
      <c r="X88" s="399">
        <v>0</v>
      </c>
      <c r="Y88" s="399">
        <v>0</v>
      </c>
      <c r="Z88" s="399">
        <v>0</v>
      </c>
      <c r="AA88" s="399">
        <v>0</v>
      </c>
      <c r="AB88" s="399">
        <v>0</v>
      </c>
      <c r="AC88" s="399">
        <v>0</v>
      </c>
      <c r="AD88" s="399">
        <v>0</v>
      </c>
      <c r="AE88" s="399">
        <v>0</v>
      </c>
      <c r="AF88" s="399">
        <v>0</v>
      </c>
      <c r="AG88" s="399">
        <v>0</v>
      </c>
      <c r="AH88" s="399">
        <v>0</v>
      </c>
      <c r="AI88" s="399">
        <v>0</v>
      </c>
      <c r="AJ88" s="399">
        <v>0</v>
      </c>
      <c r="AK88" s="399">
        <v>0</v>
      </c>
      <c r="AL88" s="399">
        <v>0</v>
      </c>
      <c r="AM88" s="399">
        <v>0</v>
      </c>
      <c r="AN88" s="399">
        <v>0</v>
      </c>
      <c r="AO88" s="399">
        <v>0</v>
      </c>
      <c r="AP88" s="399">
        <v>0</v>
      </c>
      <c r="AQ88" s="399">
        <v>2</v>
      </c>
      <c r="AR88" s="399">
        <v>0</v>
      </c>
      <c r="AS88" s="399">
        <v>0</v>
      </c>
      <c r="AT88" s="399">
        <v>0</v>
      </c>
      <c r="AU88" s="399">
        <v>3</v>
      </c>
      <c r="AV88" s="399">
        <v>1</v>
      </c>
      <c r="AW88" s="399">
        <v>0</v>
      </c>
      <c r="AX88" s="399">
        <v>0</v>
      </c>
      <c r="AY88" s="399">
        <v>1</v>
      </c>
      <c r="AZ88" s="399">
        <v>1</v>
      </c>
      <c r="BA88" s="399">
        <v>0</v>
      </c>
      <c r="BB88" s="399">
        <v>0</v>
      </c>
      <c r="BC88" s="399">
        <v>0</v>
      </c>
      <c r="BD88" s="399">
        <v>0</v>
      </c>
      <c r="BE88" s="399">
        <v>0</v>
      </c>
      <c r="BF88" s="399">
        <v>0</v>
      </c>
      <c r="BG88" s="399">
        <v>2</v>
      </c>
      <c r="BH88" s="399">
        <v>0</v>
      </c>
      <c r="BI88" s="399">
        <v>0</v>
      </c>
      <c r="BJ88" s="399">
        <v>0</v>
      </c>
      <c r="BK88" s="399">
        <v>0</v>
      </c>
      <c r="BL88" s="399">
        <v>0</v>
      </c>
      <c r="BM88" s="399">
        <v>0</v>
      </c>
      <c r="BN88" s="399">
        <v>0</v>
      </c>
      <c r="BO88" s="399">
        <v>0</v>
      </c>
      <c r="BP88" s="399">
        <v>0</v>
      </c>
      <c r="BQ88" s="399">
        <v>0</v>
      </c>
      <c r="BR88" s="399">
        <v>0</v>
      </c>
      <c r="BS88" s="399">
        <v>10</v>
      </c>
      <c r="BT88" s="399">
        <v>8</v>
      </c>
      <c r="BU88" s="399">
        <v>2</v>
      </c>
      <c r="BV88" s="399">
        <v>0</v>
      </c>
      <c r="BW88" s="399">
        <v>0</v>
      </c>
      <c r="BX88" s="399">
        <v>10</v>
      </c>
      <c r="BY88" s="399">
        <v>0</v>
      </c>
      <c r="BZ88" s="399">
        <v>0</v>
      </c>
      <c r="CA88" s="399">
        <v>0</v>
      </c>
      <c r="CB88" s="399">
        <v>0</v>
      </c>
      <c r="CC88" s="399">
        <v>5</v>
      </c>
      <c r="CD88" s="399">
        <v>0</v>
      </c>
      <c r="CE88" s="399">
        <v>0</v>
      </c>
      <c r="CF88" s="399">
        <v>0</v>
      </c>
      <c r="CG88" s="399">
        <v>5</v>
      </c>
      <c r="CH88" s="399">
        <v>0</v>
      </c>
      <c r="CI88" s="399">
        <v>0</v>
      </c>
      <c r="CJ88" s="399">
        <v>0</v>
      </c>
      <c r="CK88" s="399">
        <v>5</v>
      </c>
      <c r="CL88" s="399">
        <v>9</v>
      </c>
      <c r="CM88" s="399">
        <v>0</v>
      </c>
      <c r="CN88" s="399">
        <v>0</v>
      </c>
      <c r="CO88" s="399">
        <v>0</v>
      </c>
      <c r="CP88" s="399">
        <v>0</v>
      </c>
      <c r="CQ88" s="399">
        <v>7</v>
      </c>
      <c r="CR88" s="399">
        <v>2</v>
      </c>
      <c r="CS88" s="399">
        <v>0</v>
      </c>
      <c r="CT88" s="399">
        <v>0</v>
      </c>
      <c r="CU88" s="399">
        <v>7</v>
      </c>
      <c r="CV88" s="399">
        <v>2</v>
      </c>
      <c r="CW88" s="399">
        <v>10</v>
      </c>
      <c r="CX88" s="399">
        <v>0</v>
      </c>
      <c r="CY88" s="399">
        <v>0</v>
      </c>
      <c r="CZ88" s="399">
        <v>0</v>
      </c>
      <c r="DA88" s="399">
        <v>0</v>
      </c>
      <c r="DB88" s="399">
        <v>0</v>
      </c>
      <c r="DC88" s="399">
        <v>0</v>
      </c>
      <c r="DD88" s="399">
        <v>0</v>
      </c>
      <c r="DE88" s="399">
        <v>0</v>
      </c>
      <c r="DF88" s="399">
        <v>0</v>
      </c>
      <c r="DG88" s="399">
        <v>0</v>
      </c>
      <c r="DH88" s="399">
        <v>0</v>
      </c>
      <c r="DI88" s="399">
        <v>0</v>
      </c>
      <c r="DJ88" s="399">
        <v>0</v>
      </c>
      <c r="DK88" s="399">
        <v>0</v>
      </c>
      <c r="DL88" s="399">
        <v>0</v>
      </c>
      <c r="DM88" s="399">
        <v>0</v>
      </c>
      <c r="DN88" s="399">
        <v>0</v>
      </c>
      <c r="DO88" s="399">
        <v>0</v>
      </c>
      <c r="DP88" s="399">
        <v>0</v>
      </c>
      <c r="DQ88" s="399">
        <v>5</v>
      </c>
      <c r="DR88" s="399">
        <v>0</v>
      </c>
      <c r="DS88" s="399">
        <v>0</v>
      </c>
      <c r="DT88" s="399">
        <v>0</v>
      </c>
      <c r="DU88" s="399">
        <v>5</v>
      </c>
      <c r="DV88" s="399">
        <v>0</v>
      </c>
      <c r="DW88" s="399">
        <v>0</v>
      </c>
      <c r="DX88" s="399">
        <v>5</v>
      </c>
      <c r="DY88" s="399">
        <v>0</v>
      </c>
      <c r="DZ88" s="399">
        <v>0</v>
      </c>
      <c r="EA88" s="399">
        <v>0</v>
      </c>
      <c r="EB88" s="399">
        <v>0</v>
      </c>
      <c r="EC88" s="399">
        <v>0</v>
      </c>
      <c r="ED88" s="399">
        <v>0</v>
      </c>
      <c r="EE88" s="399">
        <v>0</v>
      </c>
      <c r="EF88" s="399">
        <v>0</v>
      </c>
      <c r="EG88" s="399">
        <v>0</v>
      </c>
      <c r="EH88" s="399">
        <v>0</v>
      </c>
      <c r="EI88" s="399">
        <v>0</v>
      </c>
      <c r="EJ88" s="399">
        <v>0</v>
      </c>
      <c r="EK88" s="399">
        <v>0</v>
      </c>
      <c r="EL88" s="399">
        <v>0</v>
      </c>
      <c r="EM88" s="399">
        <v>10</v>
      </c>
      <c r="EN88" s="399">
        <v>10</v>
      </c>
      <c r="EO88" s="399">
        <v>0</v>
      </c>
      <c r="EP88" s="399">
        <v>9</v>
      </c>
      <c r="EQ88" s="399">
        <v>9</v>
      </c>
      <c r="ER88" s="399">
        <v>0</v>
      </c>
      <c r="ES88" s="399">
        <v>10</v>
      </c>
      <c r="ET88" s="399">
        <v>10</v>
      </c>
      <c r="EU88" s="399">
        <v>0</v>
      </c>
      <c r="EV88" s="399">
        <v>9</v>
      </c>
      <c r="EW88" s="399">
        <v>9</v>
      </c>
      <c r="EX88" s="399">
        <v>0</v>
      </c>
      <c r="EY88" s="399">
        <v>0</v>
      </c>
      <c r="EZ88" s="399">
        <v>0</v>
      </c>
      <c r="FA88" s="399">
        <v>0</v>
      </c>
      <c r="FB88" s="399">
        <v>0</v>
      </c>
      <c r="FC88" s="399">
        <v>0</v>
      </c>
      <c r="FD88" s="399">
        <v>10</v>
      </c>
      <c r="FE88" s="399">
        <v>10</v>
      </c>
      <c r="FF88" s="397">
        <f t="shared" si="6"/>
        <v>0.9</v>
      </c>
      <c r="FG88" s="397">
        <f t="shared" si="7"/>
        <v>1</v>
      </c>
      <c r="FH88" s="398">
        <v>90</v>
      </c>
    </row>
    <row r="89" spans="1:164" s="420" customFormat="1" ht="33" customHeight="1" x14ac:dyDescent="0.3">
      <c r="A89" s="418"/>
      <c r="B89" s="418" t="s">
        <v>1045</v>
      </c>
      <c r="C89" s="418"/>
      <c r="D89" s="419">
        <v>12</v>
      </c>
      <c r="E89" s="419">
        <v>12611</v>
      </c>
      <c r="F89" s="419">
        <v>12611</v>
      </c>
      <c r="G89" s="419">
        <v>4673</v>
      </c>
      <c r="H89" s="419">
        <v>7938</v>
      </c>
      <c r="I89" s="419">
        <v>308</v>
      </c>
      <c r="J89" s="419">
        <v>149</v>
      </c>
      <c r="K89" s="419">
        <v>0</v>
      </c>
      <c r="L89" s="419">
        <v>0</v>
      </c>
      <c r="M89" s="419">
        <v>357</v>
      </c>
      <c r="N89" s="419">
        <v>172</v>
      </c>
      <c r="O89" s="419">
        <v>0</v>
      </c>
      <c r="P89" s="419">
        <v>0</v>
      </c>
      <c r="Q89" s="419">
        <v>84</v>
      </c>
      <c r="R89" s="419">
        <v>61</v>
      </c>
      <c r="S89" s="419">
        <v>0</v>
      </c>
      <c r="T89" s="419">
        <v>0</v>
      </c>
      <c r="U89" s="419">
        <v>20</v>
      </c>
      <c r="V89" s="419">
        <v>25</v>
      </c>
      <c r="W89" s="419">
        <v>0</v>
      </c>
      <c r="X89" s="419">
        <v>0</v>
      </c>
      <c r="Y89" s="419">
        <v>11</v>
      </c>
      <c r="Z89" s="419">
        <v>12</v>
      </c>
      <c r="AA89" s="419">
        <v>0</v>
      </c>
      <c r="AB89" s="419">
        <v>0</v>
      </c>
      <c r="AC89" s="419">
        <v>11</v>
      </c>
      <c r="AD89" s="419">
        <v>18</v>
      </c>
      <c r="AE89" s="419">
        <v>0</v>
      </c>
      <c r="AF89" s="419">
        <v>0</v>
      </c>
      <c r="AG89" s="419">
        <v>0</v>
      </c>
      <c r="AH89" s="419">
        <v>0</v>
      </c>
      <c r="AI89" s="419">
        <v>0</v>
      </c>
      <c r="AJ89" s="419">
        <v>0</v>
      </c>
      <c r="AK89" s="419">
        <v>1228</v>
      </c>
      <c r="AL89" s="419">
        <v>742</v>
      </c>
      <c r="AM89" s="419">
        <v>406</v>
      </c>
      <c r="AN89" s="419">
        <v>0</v>
      </c>
      <c r="AO89" s="419">
        <v>0</v>
      </c>
      <c r="AP89" s="419">
        <v>1148</v>
      </c>
      <c r="AQ89" s="419">
        <v>119</v>
      </c>
      <c r="AR89" s="419">
        <v>97</v>
      </c>
      <c r="AS89" s="419">
        <v>0</v>
      </c>
      <c r="AT89" s="419">
        <v>0</v>
      </c>
      <c r="AU89" s="419">
        <v>436</v>
      </c>
      <c r="AV89" s="419">
        <v>342</v>
      </c>
      <c r="AW89" s="419">
        <v>0</v>
      </c>
      <c r="AX89" s="419">
        <v>0</v>
      </c>
      <c r="AY89" s="419">
        <v>415</v>
      </c>
      <c r="AZ89" s="419">
        <v>314</v>
      </c>
      <c r="BA89" s="419">
        <v>0</v>
      </c>
      <c r="BB89" s="419">
        <v>0</v>
      </c>
      <c r="BC89" s="419">
        <v>86</v>
      </c>
      <c r="BD89" s="419">
        <v>61</v>
      </c>
      <c r="BE89" s="419">
        <v>0</v>
      </c>
      <c r="BF89" s="419">
        <v>0</v>
      </c>
      <c r="BG89" s="419">
        <v>22</v>
      </c>
      <c r="BH89" s="419">
        <v>27</v>
      </c>
      <c r="BI89" s="419">
        <v>0</v>
      </c>
      <c r="BJ89" s="419">
        <v>0</v>
      </c>
      <c r="BK89" s="419">
        <v>25</v>
      </c>
      <c r="BL89" s="419">
        <v>43</v>
      </c>
      <c r="BM89" s="419">
        <v>0</v>
      </c>
      <c r="BN89" s="419">
        <v>0</v>
      </c>
      <c r="BO89" s="419">
        <v>4</v>
      </c>
      <c r="BP89" s="419">
        <v>3</v>
      </c>
      <c r="BQ89" s="419">
        <v>0</v>
      </c>
      <c r="BR89" s="419">
        <v>0</v>
      </c>
      <c r="BS89" s="419">
        <v>1994</v>
      </c>
      <c r="BT89" s="419">
        <v>987</v>
      </c>
      <c r="BU89" s="419">
        <v>799</v>
      </c>
      <c r="BV89" s="419">
        <v>0</v>
      </c>
      <c r="BW89" s="419">
        <v>0</v>
      </c>
      <c r="BX89" s="419">
        <v>1786</v>
      </c>
      <c r="BY89" s="419">
        <v>288</v>
      </c>
      <c r="BZ89" s="419">
        <v>136</v>
      </c>
      <c r="CA89" s="419">
        <v>0</v>
      </c>
      <c r="CB89" s="419">
        <v>0</v>
      </c>
      <c r="CC89" s="419">
        <v>409</v>
      </c>
      <c r="CD89" s="419">
        <v>212</v>
      </c>
      <c r="CE89" s="419">
        <v>0</v>
      </c>
      <c r="CF89" s="419">
        <v>0</v>
      </c>
      <c r="CG89" s="419">
        <v>697</v>
      </c>
      <c r="CH89" s="419">
        <v>348</v>
      </c>
      <c r="CI89" s="419">
        <v>0</v>
      </c>
      <c r="CJ89" s="419">
        <v>0</v>
      </c>
      <c r="CK89" s="419">
        <v>1045</v>
      </c>
      <c r="CL89" s="419">
        <v>621</v>
      </c>
      <c r="CM89" s="419">
        <v>375</v>
      </c>
      <c r="CN89" s="419">
        <v>0</v>
      </c>
      <c r="CO89" s="419">
        <v>0</v>
      </c>
      <c r="CP89" s="419">
        <v>878</v>
      </c>
      <c r="CQ89" s="419">
        <v>728</v>
      </c>
      <c r="CR89" s="419">
        <v>0</v>
      </c>
      <c r="CS89" s="419">
        <v>0</v>
      </c>
      <c r="CT89" s="419">
        <v>1499</v>
      </c>
      <c r="CU89" s="419">
        <v>1103</v>
      </c>
      <c r="CV89" s="419">
        <v>0</v>
      </c>
      <c r="CW89" s="419">
        <v>0</v>
      </c>
      <c r="CX89" s="419">
        <v>2602</v>
      </c>
      <c r="CY89" s="419">
        <v>45</v>
      </c>
      <c r="CZ89" s="419">
        <v>70</v>
      </c>
      <c r="DA89" s="419">
        <v>0</v>
      </c>
      <c r="DB89" s="419">
        <v>0</v>
      </c>
      <c r="DC89" s="419">
        <v>77</v>
      </c>
      <c r="DD89" s="419">
        <v>88</v>
      </c>
      <c r="DE89" s="419">
        <v>0</v>
      </c>
      <c r="DF89" s="419">
        <v>0</v>
      </c>
      <c r="DG89" s="419">
        <v>122</v>
      </c>
      <c r="DH89" s="419">
        <v>158</v>
      </c>
      <c r="DI89" s="419">
        <v>0</v>
      </c>
      <c r="DJ89" s="419">
        <v>0</v>
      </c>
      <c r="DK89" s="419">
        <v>280</v>
      </c>
      <c r="DL89" s="419">
        <v>260</v>
      </c>
      <c r="DM89" s="419">
        <v>114</v>
      </c>
      <c r="DN89" s="419">
        <v>0</v>
      </c>
      <c r="DO89" s="419">
        <v>0</v>
      </c>
      <c r="DP89" s="419">
        <v>211</v>
      </c>
      <c r="DQ89" s="419">
        <v>250</v>
      </c>
      <c r="DR89" s="419">
        <v>8</v>
      </c>
      <c r="DS89" s="419">
        <v>0</v>
      </c>
      <c r="DT89" s="419">
        <v>471</v>
      </c>
      <c r="DU89" s="419">
        <v>364</v>
      </c>
      <c r="DV89" s="419">
        <v>8</v>
      </c>
      <c r="DW89" s="419">
        <v>0</v>
      </c>
      <c r="DX89" s="419">
        <v>843</v>
      </c>
      <c r="DY89" s="419">
        <v>111</v>
      </c>
      <c r="DZ89" s="419">
        <v>32</v>
      </c>
      <c r="EA89" s="419">
        <v>0</v>
      </c>
      <c r="EB89" s="419">
        <v>0</v>
      </c>
      <c r="EC89" s="419">
        <v>89</v>
      </c>
      <c r="ED89" s="419">
        <v>109</v>
      </c>
      <c r="EE89" s="419">
        <v>4</v>
      </c>
      <c r="EF89" s="419">
        <v>0</v>
      </c>
      <c r="EG89" s="419">
        <v>200</v>
      </c>
      <c r="EH89" s="419">
        <v>141</v>
      </c>
      <c r="EI89" s="419">
        <v>4</v>
      </c>
      <c r="EJ89" s="419">
        <v>0</v>
      </c>
      <c r="EK89" s="419">
        <v>345</v>
      </c>
      <c r="EL89" s="419">
        <v>1123</v>
      </c>
      <c r="EM89" s="419">
        <v>1852</v>
      </c>
      <c r="EN89" s="419">
        <v>2975</v>
      </c>
      <c r="EO89" s="419">
        <v>1062</v>
      </c>
      <c r="EP89" s="419">
        <v>1731</v>
      </c>
      <c r="EQ89" s="419">
        <v>2793</v>
      </c>
      <c r="ER89" s="419">
        <v>1123</v>
      </c>
      <c r="ES89" s="419">
        <v>1758</v>
      </c>
      <c r="ET89" s="419">
        <v>2881</v>
      </c>
      <c r="EU89" s="419">
        <v>1020</v>
      </c>
      <c r="EV89" s="419">
        <v>1571</v>
      </c>
      <c r="EW89" s="419">
        <v>2591</v>
      </c>
      <c r="EX89" s="419">
        <v>715</v>
      </c>
      <c r="EY89" s="419">
        <v>762</v>
      </c>
      <c r="EZ89" s="419">
        <v>1477</v>
      </c>
      <c r="FA89" s="419">
        <v>662</v>
      </c>
      <c r="FB89" s="419">
        <v>691.5</v>
      </c>
      <c r="FC89" s="419">
        <v>1353.5</v>
      </c>
      <c r="FD89" s="419">
        <v>3222</v>
      </c>
      <c r="FE89" s="419">
        <v>2934</v>
      </c>
      <c r="FF89" s="411">
        <f t="shared" si="6"/>
        <v>0.93882352941176472</v>
      </c>
      <c r="FG89" s="411">
        <f t="shared" si="7"/>
        <v>0.91061452513966479</v>
      </c>
      <c r="FH89" s="419">
        <v>80.760000000000005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6"/>
  <sheetViews>
    <sheetView workbookViewId="0">
      <pane ySplit="1" topLeftCell="A2" activePane="bottomLeft" state="frozen"/>
      <selection pane="bottomLeft" activeCell="K215" sqref="K215"/>
    </sheetView>
  </sheetViews>
  <sheetFormatPr defaultRowHeight="15" x14ac:dyDescent="0.25"/>
  <cols>
    <col min="1" max="1" width="11.28515625" customWidth="1"/>
    <col min="2" max="2" width="28.140625" customWidth="1"/>
    <col min="3" max="3" width="11" customWidth="1"/>
    <col min="4" max="4" width="12.42578125" customWidth="1"/>
    <col min="5" max="5" width="10.85546875" customWidth="1"/>
    <col min="6" max="6" width="13.140625" customWidth="1"/>
    <col min="7" max="7" width="11.42578125" style="195" customWidth="1"/>
    <col min="8" max="8" width="7.7109375" customWidth="1"/>
    <col min="9" max="9" width="11.140625" customWidth="1"/>
  </cols>
  <sheetData>
    <row r="1" spans="1:9" ht="48" x14ac:dyDescent="0.25">
      <c r="A1" s="62" t="s">
        <v>276</v>
      </c>
      <c r="B1" s="63" t="s">
        <v>277</v>
      </c>
      <c r="C1" s="64" t="s">
        <v>278</v>
      </c>
      <c r="D1" s="65" t="s">
        <v>279</v>
      </c>
      <c r="E1" s="66" t="s">
        <v>280</v>
      </c>
      <c r="F1" s="65" t="s">
        <v>281</v>
      </c>
      <c r="G1" s="186" t="s">
        <v>268</v>
      </c>
      <c r="H1" s="67" t="s">
        <v>282</v>
      </c>
      <c r="I1" s="68" t="s">
        <v>283</v>
      </c>
    </row>
    <row r="2" spans="1:9" ht="23.25" hidden="1" customHeight="1" x14ac:dyDescent="0.25">
      <c r="A2" s="69"/>
      <c r="B2" s="70" t="s">
        <v>284</v>
      </c>
      <c r="C2" s="71"/>
      <c r="D2" s="72">
        <v>0</v>
      </c>
      <c r="E2" s="72"/>
      <c r="F2" s="72">
        <v>0</v>
      </c>
      <c r="G2" s="187"/>
      <c r="H2" s="72"/>
      <c r="I2" s="72">
        <v>48726.66</v>
      </c>
    </row>
    <row r="3" spans="1:9" ht="33.75" hidden="1" customHeight="1" x14ac:dyDescent="0.25">
      <c r="A3" s="73" t="s">
        <v>285</v>
      </c>
      <c r="B3" s="74" t="s">
        <v>286</v>
      </c>
      <c r="C3" s="75">
        <v>20.3</v>
      </c>
      <c r="D3" s="76"/>
      <c r="E3" s="76">
        <v>20.3</v>
      </c>
      <c r="F3" s="76">
        <f>SUM(F2+D3-E3)</f>
        <v>-20.3</v>
      </c>
      <c r="G3" s="49"/>
      <c r="H3" s="50"/>
      <c r="I3" s="76">
        <f>SUM(I2-H3)</f>
        <v>48726.66</v>
      </c>
    </row>
    <row r="4" spans="1:9" ht="33.75" hidden="1" customHeight="1" x14ac:dyDescent="0.25">
      <c r="A4" s="73" t="s">
        <v>285</v>
      </c>
      <c r="B4" s="77" t="s">
        <v>287</v>
      </c>
      <c r="C4" s="75">
        <v>141.41999999999999</v>
      </c>
      <c r="D4" s="76"/>
      <c r="E4" s="76">
        <v>129.41999999999999</v>
      </c>
      <c r="F4" s="76">
        <f t="shared" ref="F4:F67" si="0">SUM(F3+D4-E4)</f>
        <v>-149.72</v>
      </c>
      <c r="G4" s="49"/>
      <c r="H4" s="50"/>
      <c r="I4" s="76">
        <f t="shared" ref="I4:I67" si="1">SUM(I3-H4)</f>
        <v>48726.66</v>
      </c>
    </row>
    <row r="5" spans="1:9" ht="22.5" hidden="1" customHeight="1" x14ac:dyDescent="0.25">
      <c r="A5" s="73" t="s">
        <v>285</v>
      </c>
      <c r="B5" s="77" t="s">
        <v>288</v>
      </c>
      <c r="C5" s="75">
        <v>304.39999999999998</v>
      </c>
      <c r="D5" s="76"/>
      <c r="E5" s="76">
        <v>279.64999999999998</v>
      </c>
      <c r="F5" s="76">
        <f t="shared" si="0"/>
        <v>-429.37</v>
      </c>
      <c r="G5" s="49"/>
      <c r="H5" s="50"/>
      <c r="I5" s="76">
        <f t="shared" si="1"/>
        <v>48726.66</v>
      </c>
    </row>
    <row r="6" spans="1:9" ht="45" hidden="1" customHeight="1" x14ac:dyDescent="0.25">
      <c r="A6" s="73" t="s">
        <v>289</v>
      </c>
      <c r="B6" s="74" t="s">
        <v>290</v>
      </c>
      <c r="C6" s="76">
        <v>124.4</v>
      </c>
      <c r="D6" s="76"/>
      <c r="E6" s="78">
        <v>113.84</v>
      </c>
      <c r="F6" s="76">
        <f t="shared" si="0"/>
        <v>-543.21</v>
      </c>
      <c r="G6" s="49"/>
      <c r="H6" s="50"/>
      <c r="I6" s="76">
        <f t="shared" si="1"/>
        <v>48726.66</v>
      </c>
    </row>
    <row r="7" spans="1:9" ht="33.75" hidden="1" customHeight="1" x14ac:dyDescent="0.25">
      <c r="A7" s="73" t="s">
        <v>289</v>
      </c>
      <c r="B7" s="74" t="s">
        <v>291</v>
      </c>
      <c r="C7" s="76">
        <v>65.67</v>
      </c>
      <c r="D7" s="76"/>
      <c r="E7" s="78">
        <v>60.82</v>
      </c>
      <c r="F7" s="76">
        <f t="shared" si="0"/>
        <v>-604.03000000000009</v>
      </c>
      <c r="G7" s="49"/>
      <c r="H7" s="50"/>
      <c r="I7" s="76">
        <f t="shared" si="1"/>
        <v>48726.66</v>
      </c>
    </row>
    <row r="8" spans="1:9" ht="33.75" hidden="1" customHeight="1" x14ac:dyDescent="0.25">
      <c r="A8" s="73" t="s">
        <v>292</v>
      </c>
      <c r="B8" s="74" t="s">
        <v>293</v>
      </c>
      <c r="C8" s="76">
        <v>226.4</v>
      </c>
      <c r="D8" s="76"/>
      <c r="E8" s="78">
        <v>207.19</v>
      </c>
      <c r="F8" s="76">
        <f t="shared" si="0"/>
        <v>-811.22</v>
      </c>
      <c r="G8" s="49"/>
      <c r="H8" s="50"/>
      <c r="I8" s="76">
        <f t="shared" si="1"/>
        <v>48726.66</v>
      </c>
    </row>
    <row r="9" spans="1:9" ht="22.5" hidden="1" customHeight="1" x14ac:dyDescent="0.25">
      <c r="A9" s="73" t="s">
        <v>294</v>
      </c>
      <c r="B9" s="77" t="s">
        <v>295</v>
      </c>
      <c r="C9" s="76">
        <v>181.83</v>
      </c>
      <c r="D9" s="76"/>
      <c r="E9" s="78">
        <v>168.09</v>
      </c>
      <c r="F9" s="76">
        <f t="shared" si="0"/>
        <v>-979.31000000000006</v>
      </c>
      <c r="G9" s="49"/>
      <c r="H9" s="50"/>
      <c r="I9" s="76">
        <f t="shared" si="1"/>
        <v>48726.66</v>
      </c>
    </row>
    <row r="10" spans="1:9" ht="22.5" hidden="1" customHeight="1" x14ac:dyDescent="0.25">
      <c r="A10" s="73" t="s">
        <v>294</v>
      </c>
      <c r="B10" s="77" t="s">
        <v>296</v>
      </c>
      <c r="C10" s="76">
        <v>284.81</v>
      </c>
      <c r="D10" s="76"/>
      <c r="E10" s="78">
        <v>261.52999999999997</v>
      </c>
      <c r="F10" s="76">
        <f t="shared" si="0"/>
        <v>-1240.8400000000001</v>
      </c>
      <c r="G10" s="49"/>
      <c r="H10" s="50"/>
      <c r="I10" s="76">
        <f t="shared" si="1"/>
        <v>48726.66</v>
      </c>
    </row>
    <row r="11" spans="1:9" ht="33.75" hidden="1" customHeight="1" x14ac:dyDescent="0.25">
      <c r="A11" s="73" t="s">
        <v>297</v>
      </c>
      <c r="B11" s="74" t="s">
        <v>298</v>
      </c>
      <c r="C11" s="76">
        <v>154.4</v>
      </c>
      <c r="D11" s="76"/>
      <c r="E11" s="76">
        <v>141.29</v>
      </c>
      <c r="F11" s="76">
        <f t="shared" si="0"/>
        <v>-1382.13</v>
      </c>
      <c r="G11" s="49"/>
      <c r="H11" s="50"/>
      <c r="I11" s="76">
        <f t="shared" si="1"/>
        <v>48726.66</v>
      </c>
    </row>
    <row r="12" spans="1:9" ht="22.5" hidden="1" customHeight="1" x14ac:dyDescent="0.25">
      <c r="A12" s="73" t="s">
        <v>297</v>
      </c>
      <c r="B12" s="74" t="s">
        <v>299</v>
      </c>
      <c r="C12" s="76">
        <v>37.75</v>
      </c>
      <c r="D12" s="76"/>
      <c r="E12" s="76">
        <v>34.799999999999997</v>
      </c>
      <c r="F12" s="76">
        <f t="shared" si="0"/>
        <v>-1416.93</v>
      </c>
      <c r="G12" s="49"/>
      <c r="H12" s="50"/>
      <c r="I12" s="76">
        <f t="shared" si="1"/>
        <v>48726.66</v>
      </c>
    </row>
    <row r="13" spans="1:9" ht="33.75" hidden="1" customHeight="1" x14ac:dyDescent="0.25">
      <c r="A13" s="73" t="s">
        <v>300</v>
      </c>
      <c r="B13" s="74" t="s">
        <v>301</v>
      </c>
      <c r="C13" s="76">
        <v>621.5</v>
      </c>
      <c r="D13" s="79"/>
      <c r="E13" s="76">
        <v>568.75</v>
      </c>
      <c r="F13" s="76">
        <f t="shared" si="0"/>
        <v>-1985.68</v>
      </c>
      <c r="G13" s="49"/>
      <c r="H13" s="79"/>
      <c r="I13" s="76">
        <f t="shared" si="1"/>
        <v>48726.66</v>
      </c>
    </row>
    <row r="14" spans="1:9" ht="33.75" hidden="1" customHeight="1" x14ac:dyDescent="0.25">
      <c r="A14" s="73" t="s">
        <v>302</v>
      </c>
      <c r="B14" s="74" t="s">
        <v>303</v>
      </c>
      <c r="C14" s="76">
        <v>159.6</v>
      </c>
      <c r="D14" s="76"/>
      <c r="E14" s="76">
        <v>146.06</v>
      </c>
      <c r="F14" s="76">
        <f t="shared" si="0"/>
        <v>-2131.7400000000002</v>
      </c>
      <c r="G14" s="49"/>
      <c r="H14" s="76"/>
      <c r="I14" s="76">
        <f t="shared" si="1"/>
        <v>48726.66</v>
      </c>
    </row>
    <row r="15" spans="1:9" ht="33.75" hidden="1" customHeight="1" x14ac:dyDescent="0.25">
      <c r="A15" s="73" t="s">
        <v>302</v>
      </c>
      <c r="B15" s="74" t="s">
        <v>304</v>
      </c>
      <c r="C15" s="76">
        <v>255.48</v>
      </c>
      <c r="D15" s="76"/>
      <c r="E15" s="76">
        <v>233.8</v>
      </c>
      <c r="F15" s="76">
        <f t="shared" si="0"/>
        <v>-2365.5400000000004</v>
      </c>
      <c r="G15" s="49"/>
      <c r="H15" s="75"/>
      <c r="I15" s="76">
        <f t="shared" si="1"/>
        <v>48726.66</v>
      </c>
    </row>
    <row r="16" spans="1:9" ht="33.75" hidden="1" customHeight="1" x14ac:dyDescent="0.25">
      <c r="A16" s="73" t="s">
        <v>305</v>
      </c>
      <c r="B16" s="74" t="s">
        <v>306</v>
      </c>
      <c r="C16" s="80">
        <v>281.2</v>
      </c>
      <c r="D16" s="76"/>
      <c r="E16" s="76">
        <v>257.33999999999997</v>
      </c>
      <c r="F16" s="76">
        <f t="shared" si="0"/>
        <v>-2622.8800000000006</v>
      </c>
      <c r="G16" s="49"/>
      <c r="H16" s="76"/>
      <c r="I16" s="76">
        <f t="shared" si="1"/>
        <v>48726.66</v>
      </c>
    </row>
    <row r="17" spans="1:9" ht="15" hidden="1" customHeight="1" x14ac:dyDescent="0.25">
      <c r="A17" s="81" t="s">
        <v>307</v>
      </c>
      <c r="B17" s="82" t="s">
        <v>308</v>
      </c>
      <c r="C17" s="76"/>
      <c r="D17" s="76"/>
      <c r="E17" s="83">
        <v>51174.29</v>
      </c>
      <c r="F17" s="76">
        <f t="shared" si="0"/>
        <v>-53797.17</v>
      </c>
      <c r="G17" s="49"/>
      <c r="H17" s="76"/>
      <c r="I17" s="76">
        <f t="shared" si="1"/>
        <v>48726.66</v>
      </c>
    </row>
    <row r="18" spans="1:9" ht="15" hidden="1" customHeight="1" x14ac:dyDescent="0.25">
      <c r="A18" s="81" t="s">
        <v>307</v>
      </c>
      <c r="B18" s="82" t="s">
        <v>309</v>
      </c>
      <c r="C18" s="76"/>
      <c r="D18" s="76"/>
      <c r="E18" s="83">
        <v>73443.11</v>
      </c>
      <c r="F18" s="76">
        <f t="shared" si="0"/>
        <v>-127240.28</v>
      </c>
      <c r="G18" s="49"/>
      <c r="H18" s="76"/>
      <c r="I18" s="76">
        <f t="shared" si="1"/>
        <v>48726.66</v>
      </c>
    </row>
    <row r="19" spans="1:9" ht="15" hidden="1" customHeight="1" x14ac:dyDescent="0.25">
      <c r="A19" s="81" t="s">
        <v>307</v>
      </c>
      <c r="B19" s="82" t="s">
        <v>310</v>
      </c>
      <c r="C19" s="76"/>
      <c r="D19" s="76"/>
      <c r="E19" s="83">
        <v>161865.48000000001</v>
      </c>
      <c r="F19" s="76">
        <f t="shared" si="0"/>
        <v>-289105.76</v>
      </c>
      <c r="G19" s="49"/>
      <c r="H19" s="76"/>
      <c r="I19" s="76">
        <f t="shared" si="1"/>
        <v>48726.66</v>
      </c>
    </row>
    <row r="20" spans="1:9" ht="15" hidden="1" customHeight="1" x14ac:dyDescent="0.25">
      <c r="A20" s="81" t="s">
        <v>307</v>
      </c>
      <c r="B20" s="82" t="s">
        <v>311</v>
      </c>
      <c r="C20" s="76"/>
      <c r="D20" s="76"/>
      <c r="E20" s="83">
        <v>77884.740000000005</v>
      </c>
      <c r="F20" s="76">
        <f t="shared" si="0"/>
        <v>-366990.5</v>
      </c>
      <c r="G20" s="49"/>
      <c r="H20" s="76"/>
      <c r="I20" s="76">
        <f t="shared" si="1"/>
        <v>48726.66</v>
      </c>
    </row>
    <row r="21" spans="1:9" ht="15" hidden="1" customHeight="1" x14ac:dyDescent="0.25">
      <c r="A21" s="81" t="s">
        <v>307</v>
      </c>
      <c r="B21" s="82" t="s">
        <v>312</v>
      </c>
      <c r="C21" s="76"/>
      <c r="D21" s="76"/>
      <c r="E21" s="83">
        <v>35979.800000000003</v>
      </c>
      <c r="F21" s="76">
        <f t="shared" si="0"/>
        <v>-402970.3</v>
      </c>
      <c r="G21" s="49"/>
      <c r="H21" s="76"/>
      <c r="I21" s="76">
        <f t="shared" si="1"/>
        <v>48726.66</v>
      </c>
    </row>
    <row r="22" spans="1:9" ht="15" hidden="1" customHeight="1" x14ac:dyDescent="0.25">
      <c r="A22" s="81" t="s">
        <v>307</v>
      </c>
      <c r="B22" s="82" t="s">
        <v>313</v>
      </c>
      <c r="C22" s="76"/>
      <c r="D22" s="76"/>
      <c r="E22" s="83">
        <v>679998.94</v>
      </c>
      <c r="F22" s="76">
        <f t="shared" si="0"/>
        <v>-1082969.24</v>
      </c>
      <c r="G22" s="49"/>
      <c r="H22" s="76"/>
      <c r="I22" s="76">
        <f t="shared" si="1"/>
        <v>48726.66</v>
      </c>
    </row>
    <row r="23" spans="1:9" ht="15" hidden="1" customHeight="1" x14ac:dyDescent="0.25">
      <c r="A23" s="81" t="s">
        <v>307</v>
      </c>
      <c r="B23" s="82" t="s">
        <v>314</v>
      </c>
      <c r="C23" s="76"/>
      <c r="D23" s="76"/>
      <c r="E23" s="83">
        <v>695763.86</v>
      </c>
      <c r="F23" s="76">
        <f t="shared" si="0"/>
        <v>-1778733.1</v>
      </c>
      <c r="G23" s="49"/>
      <c r="H23" s="49"/>
      <c r="I23" s="76">
        <f t="shared" si="1"/>
        <v>48726.66</v>
      </c>
    </row>
    <row r="24" spans="1:9" ht="15" hidden="1" customHeight="1" x14ac:dyDescent="0.25">
      <c r="A24" s="81" t="s">
        <v>307</v>
      </c>
      <c r="B24" s="82" t="s">
        <v>315</v>
      </c>
      <c r="C24" s="76"/>
      <c r="D24" s="76"/>
      <c r="E24" s="83">
        <v>125142.38</v>
      </c>
      <c r="F24" s="76">
        <f t="shared" si="0"/>
        <v>-1903875.48</v>
      </c>
      <c r="G24" s="49"/>
      <c r="H24" s="76"/>
      <c r="I24" s="76">
        <f t="shared" si="1"/>
        <v>48726.66</v>
      </c>
    </row>
    <row r="25" spans="1:9" ht="22.5" hidden="1" customHeight="1" x14ac:dyDescent="0.25">
      <c r="A25" s="81" t="s">
        <v>307</v>
      </c>
      <c r="B25" s="74" t="s">
        <v>316</v>
      </c>
      <c r="C25" s="76"/>
      <c r="D25" s="76">
        <v>2422638.9300000002</v>
      </c>
      <c r="E25" s="84"/>
      <c r="F25" s="76">
        <f t="shared" si="0"/>
        <v>518763.45000000019</v>
      </c>
      <c r="G25" s="49"/>
      <c r="H25" s="76"/>
      <c r="I25" s="76">
        <f t="shared" si="1"/>
        <v>48726.66</v>
      </c>
    </row>
    <row r="26" spans="1:9" ht="33.75" hidden="1" customHeight="1" x14ac:dyDescent="0.25">
      <c r="A26" s="73" t="s">
        <v>317</v>
      </c>
      <c r="B26" s="74" t="s">
        <v>318</v>
      </c>
      <c r="C26" s="76"/>
      <c r="D26" s="76"/>
      <c r="E26" s="84">
        <v>29163.75</v>
      </c>
      <c r="F26" s="76">
        <f t="shared" si="0"/>
        <v>489599.70000000019</v>
      </c>
      <c r="G26" s="50"/>
      <c r="H26" s="85"/>
      <c r="I26" s="76">
        <f t="shared" si="1"/>
        <v>48726.66</v>
      </c>
    </row>
    <row r="27" spans="1:9" ht="15" hidden="1" customHeight="1" x14ac:dyDescent="0.25">
      <c r="A27" s="81" t="s">
        <v>307</v>
      </c>
      <c r="B27" s="82" t="s">
        <v>319</v>
      </c>
      <c r="C27" s="76"/>
      <c r="D27" s="76"/>
      <c r="E27" s="83">
        <v>42409.5</v>
      </c>
      <c r="F27" s="76">
        <f t="shared" si="0"/>
        <v>447190.20000000019</v>
      </c>
      <c r="G27" s="49"/>
      <c r="H27" s="76"/>
      <c r="I27" s="76">
        <f t="shared" si="1"/>
        <v>48726.66</v>
      </c>
    </row>
    <row r="28" spans="1:9" ht="15" hidden="1" customHeight="1" x14ac:dyDescent="0.25">
      <c r="A28" s="81" t="s">
        <v>307</v>
      </c>
      <c r="B28" s="82" t="s">
        <v>320</v>
      </c>
      <c r="C28" s="76"/>
      <c r="D28" s="76"/>
      <c r="E28" s="83">
        <v>91347.5</v>
      </c>
      <c r="F28" s="76">
        <f t="shared" si="0"/>
        <v>355842.70000000019</v>
      </c>
      <c r="G28" s="49"/>
      <c r="H28" s="76"/>
      <c r="I28" s="76">
        <f t="shared" si="1"/>
        <v>48726.66</v>
      </c>
    </row>
    <row r="29" spans="1:9" ht="15" hidden="1" customHeight="1" x14ac:dyDescent="0.25">
      <c r="A29" s="81" t="s">
        <v>307</v>
      </c>
      <c r="B29" s="82" t="s">
        <v>321</v>
      </c>
      <c r="C29" s="78"/>
      <c r="D29" s="76"/>
      <c r="E29" s="83">
        <v>85407.5</v>
      </c>
      <c r="F29" s="76">
        <f t="shared" si="0"/>
        <v>270435.20000000019</v>
      </c>
      <c r="G29" s="49"/>
      <c r="H29" s="76"/>
      <c r="I29" s="76">
        <f t="shared" si="1"/>
        <v>48726.66</v>
      </c>
    </row>
    <row r="30" spans="1:9" ht="15" hidden="1" customHeight="1" x14ac:dyDescent="0.25">
      <c r="A30" s="81" t="s">
        <v>307</v>
      </c>
      <c r="B30" s="82" t="s">
        <v>322</v>
      </c>
      <c r="C30" s="78"/>
      <c r="D30" s="76"/>
      <c r="E30" s="83">
        <v>73512</v>
      </c>
      <c r="F30" s="76">
        <f t="shared" si="0"/>
        <v>196923.20000000019</v>
      </c>
      <c r="G30" s="49"/>
      <c r="H30" s="76"/>
      <c r="I30" s="76">
        <f t="shared" si="1"/>
        <v>48726.66</v>
      </c>
    </row>
    <row r="31" spans="1:9" ht="15" hidden="1" customHeight="1" x14ac:dyDescent="0.25">
      <c r="A31" s="81" t="s">
        <v>307</v>
      </c>
      <c r="B31" s="82" t="s">
        <v>323</v>
      </c>
      <c r="C31" s="76"/>
      <c r="D31" s="76"/>
      <c r="E31" s="83">
        <v>64776</v>
      </c>
      <c r="F31" s="76">
        <f t="shared" si="0"/>
        <v>132147.20000000019</v>
      </c>
      <c r="G31" s="49"/>
      <c r="H31" s="76"/>
      <c r="I31" s="76">
        <f t="shared" si="1"/>
        <v>48726.66</v>
      </c>
    </row>
    <row r="32" spans="1:9" ht="15" hidden="1" customHeight="1" x14ac:dyDescent="0.25">
      <c r="A32" s="81" t="s">
        <v>307</v>
      </c>
      <c r="B32" s="82" t="s">
        <v>324</v>
      </c>
      <c r="C32" s="78"/>
      <c r="D32" s="78"/>
      <c r="E32" s="83">
        <v>372709.44</v>
      </c>
      <c r="F32" s="76">
        <f t="shared" si="0"/>
        <v>-240562.23999999982</v>
      </c>
      <c r="G32" s="49"/>
      <c r="H32" s="76"/>
      <c r="I32" s="76">
        <f t="shared" si="1"/>
        <v>48726.66</v>
      </c>
    </row>
    <row r="33" spans="1:9" ht="15" hidden="1" customHeight="1" x14ac:dyDescent="0.25">
      <c r="A33" s="81" t="s">
        <v>307</v>
      </c>
      <c r="B33" s="82" t="s">
        <v>325</v>
      </c>
      <c r="C33" s="78"/>
      <c r="D33" s="78"/>
      <c r="E33" s="83">
        <v>467929.89</v>
      </c>
      <c r="F33" s="76">
        <f t="shared" si="0"/>
        <v>-708492.12999999989</v>
      </c>
      <c r="G33" s="49"/>
      <c r="H33" s="49"/>
      <c r="I33" s="76">
        <f t="shared" si="1"/>
        <v>48726.66</v>
      </c>
    </row>
    <row r="34" spans="1:9" ht="15" hidden="1" customHeight="1" x14ac:dyDescent="0.25">
      <c r="A34" s="81" t="s">
        <v>307</v>
      </c>
      <c r="B34" s="82" t="s">
        <v>326</v>
      </c>
      <c r="C34" s="78"/>
      <c r="D34" s="78"/>
      <c r="E34" s="83">
        <v>25238.5</v>
      </c>
      <c r="F34" s="76">
        <f t="shared" si="0"/>
        <v>-733730.62999999989</v>
      </c>
      <c r="G34" s="49"/>
      <c r="H34" s="49"/>
      <c r="I34" s="76">
        <f t="shared" si="1"/>
        <v>48726.66</v>
      </c>
    </row>
    <row r="35" spans="1:9" ht="22.5" hidden="1" customHeight="1" x14ac:dyDescent="0.25">
      <c r="A35" s="81" t="s">
        <v>307</v>
      </c>
      <c r="B35" s="74" t="s">
        <v>327</v>
      </c>
      <c r="C35" s="78"/>
      <c r="D35" s="78"/>
      <c r="E35" s="86">
        <v>5000</v>
      </c>
      <c r="F35" s="76">
        <f t="shared" si="0"/>
        <v>-738730.62999999989</v>
      </c>
      <c r="G35" s="49"/>
      <c r="H35" s="49"/>
      <c r="I35" s="76">
        <f t="shared" si="1"/>
        <v>48726.66</v>
      </c>
    </row>
    <row r="36" spans="1:9" ht="33.75" hidden="1" customHeight="1" x14ac:dyDescent="0.25">
      <c r="A36" s="87" t="s">
        <v>328</v>
      </c>
      <c r="B36" s="88" t="s">
        <v>329</v>
      </c>
      <c r="C36" s="78">
        <v>157.6</v>
      </c>
      <c r="D36" s="76"/>
      <c r="E36" s="76">
        <v>144.22999999999999</v>
      </c>
      <c r="F36" s="76">
        <f t="shared" si="0"/>
        <v>-738874.85999999987</v>
      </c>
      <c r="G36" s="49"/>
      <c r="H36" s="76"/>
      <c r="I36" s="76">
        <f t="shared" si="1"/>
        <v>48726.66</v>
      </c>
    </row>
    <row r="37" spans="1:9" ht="22.5" hidden="1" customHeight="1" x14ac:dyDescent="0.25">
      <c r="A37" s="73" t="s">
        <v>328</v>
      </c>
      <c r="B37" s="89" t="s">
        <v>330</v>
      </c>
      <c r="C37" s="90">
        <v>217.57</v>
      </c>
      <c r="D37" s="90"/>
      <c r="E37" s="76">
        <v>199.93</v>
      </c>
      <c r="F37" s="76">
        <f t="shared" si="0"/>
        <v>-739074.78999999992</v>
      </c>
      <c r="G37" s="49"/>
      <c r="H37" s="76"/>
      <c r="I37" s="76">
        <f t="shared" si="1"/>
        <v>48726.66</v>
      </c>
    </row>
    <row r="38" spans="1:9" ht="22.5" hidden="1" customHeight="1" x14ac:dyDescent="0.25">
      <c r="A38" s="91" t="s">
        <v>331</v>
      </c>
      <c r="B38" s="92" t="s">
        <v>332</v>
      </c>
      <c r="C38" s="76">
        <v>325.89</v>
      </c>
      <c r="D38" s="90"/>
      <c r="E38" s="90">
        <v>325.89</v>
      </c>
      <c r="F38" s="76">
        <f t="shared" si="0"/>
        <v>-739400.67999999993</v>
      </c>
      <c r="G38" s="49"/>
      <c r="H38" s="76"/>
      <c r="I38" s="76">
        <f t="shared" si="1"/>
        <v>48726.66</v>
      </c>
    </row>
    <row r="39" spans="1:9" ht="15" hidden="1" customHeight="1" x14ac:dyDescent="0.25">
      <c r="A39" s="93" t="s">
        <v>333</v>
      </c>
      <c r="B39" s="94" t="s">
        <v>334</v>
      </c>
      <c r="C39" s="95"/>
      <c r="D39" s="95"/>
      <c r="E39" s="95"/>
      <c r="F39" s="95">
        <f t="shared" si="0"/>
        <v>-739400.67999999993</v>
      </c>
      <c r="G39" s="188"/>
      <c r="H39" s="95">
        <v>1342.18</v>
      </c>
      <c r="I39" s="95">
        <f t="shared" si="1"/>
        <v>47384.480000000003</v>
      </c>
    </row>
    <row r="40" spans="1:9" ht="15" hidden="1" customHeight="1" x14ac:dyDescent="0.25">
      <c r="A40" s="93" t="s">
        <v>333</v>
      </c>
      <c r="B40" s="94" t="s">
        <v>335</v>
      </c>
      <c r="C40" s="95"/>
      <c r="D40" s="95"/>
      <c r="E40" s="95"/>
      <c r="F40" s="95">
        <f t="shared" si="0"/>
        <v>-739400.67999999993</v>
      </c>
      <c r="G40" s="188"/>
      <c r="H40" s="95">
        <v>2315.15</v>
      </c>
      <c r="I40" s="95">
        <f t="shared" si="1"/>
        <v>45069.33</v>
      </c>
    </row>
    <row r="41" spans="1:9" ht="15" hidden="1" customHeight="1" x14ac:dyDescent="0.25">
      <c r="A41" s="93" t="s">
        <v>333</v>
      </c>
      <c r="B41" s="94" t="s">
        <v>336</v>
      </c>
      <c r="C41" s="95"/>
      <c r="D41" s="95"/>
      <c r="E41" s="95"/>
      <c r="F41" s="95">
        <f t="shared" si="0"/>
        <v>-739400.67999999993</v>
      </c>
      <c r="G41" s="188"/>
      <c r="H41" s="95">
        <v>658.48</v>
      </c>
      <c r="I41" s="95">
        <f t="shared" si="1"/>
        <v>44410.85</v>
      </c>
    </row>
    <row r="42" spans="1:9" ht="15" hidden="1" customHeight="1" x14ac:dyDescent="0.25">
      <c r="A42" s="93" t="s">
        <v>333</v>
      </c>
      <c r="B42" s="94" t="s">
        <v>337</v>
      </c>
      <c r="C42" s="95"/>
      <c r="D42" s="95"/>
      <c r="E42" s="95"/>
      <c r="F42" s="95">
        <f t="shared" si="0"/>
        <v>-739400.67999999993</v>
      </c>
      <c r="G42" s="188"/>
      <c r="H42" s="95">
        <v>2250</v>
      </c>
      <c r="I42" s="95">
        <f t="shared" si="1"/>
        <v>42160.85</v>
      </c>
    </row>
    <row r="43" spans="1:9" ht="15" hidden="1" customHeight="1" x14ac:dyDescent="0.25">
      <c r="A43" s="93" t="s">
        <v>333</v>
      </c>
      <c r="B43" s="94" t="s">
        <v>338</v>
      </c>
      <c r="C43" s="95"/>
      <c r="D43" s="95"/>
      <c r="E43" s="95"/>
      <c r="F43" s="95">
        <f t="shared" si="0"/>
        <v>-739400.67999999993</v>
      </c>
      <c r="G43" s="188"/>
      <c r="H43" s="95">
        <v>914.4</v>
      </c>
      <c r="I43" s="95">
        <f t="shared" si="1"/>
        <v>41246.449999999997</v>
      </c>
    </row>
    <row r="44" spans="1:9" ht="33.75" hidden="1" customHeight="1" x14ac:dyDescent="0.25">
      <c r="A44" s="73" t="s">
        <v>339</v>
      </c>
      <c r="B44" s="74" t="s">
        <v>340</v>
      </c>
      <c r="C44" s="78"/>
      <c r="D44" s="76">
        <v>1457619.16</v>
      </c>
      <c r="E44" s="90"/>
      <c r="F44" s="76">
        <f t="shared" si="0"/>
        <v>718218.48</v>
      </c>
      <c r="G44" s="139"/>
      <c r="H44" s="76"/>
      <c r="I44" s="76">
        <f t="shared" si="1"/>
        <v>41246.449999999997</v>
      </c>
    </row>
    <row r="45" spans="1:9" ht="33.75" hidden="1" customHeight="1" x14ac:dyDescent="0.25">
      <c r="A45" s="73" t="s">
        <v>341</v>
      </c>
      <c r="B45" s="89" t="s">
        <v>342</v>
      </c>
      <c r="C45" s="90">
        <v>180</v>
      </c>
      <c r="D45" s="90"/>
      <c r="E45" s="76">
        <v>164.73</v>
      </c>
      <c r="F45" s="76">
        <f t="shared" si="0"/>
        <v>718053.75</v>
      </c>
      <c r="G45" s="139"/>
      <c r="H45" s="76"/>
      <c r="I45" s="76">
        <f t="shared" si="1"/>
        <v>41246.449999999997</v>
      </c>
    </row>
    <row r="46" spans="1:9" ht="22.5" hidden="1" customHeight="1" x14ac:dyDescent="0.25">
      <c r="A46" s="73" t="s">
        <v>341</v>
      </c>
      <c r="B46" s="89" t="s">
        <v>343</v>
      </c>
      <c r="C46" s="90">
        <v>2208.5500000000002</v>
      </c>
      <c r="D46" s="90"/>
      <c r="E46" s="76">
        <v>2031.49</v>
      </c>
      <c r="F46" s="76">
        <f t="shared" si="0"/>
        <v>716022.26</v>
      </c>
      <c r="G46" s="139"/>
      <c r="H46" s="76"/>
      <c r="I46" s="76">
        <f t="shared" si="1"/>
        <v>41246.449999999997</v>
      </c>
    </row>
    <row r="47" spans="1:9" ht="22.5" hidden="1" customHeight="1" x14ac:dyDescent="0.25">
      <c r="A47" s="73" t="s">
        <v>341</v>
      </c>
      <c r="B47" s="89" t="s">
        <v>344</v>
      </c>
      <c r="C47" s="90">
        <v>282.95</v>
      </c>
      <c r="D47" s="90"/>
      <c r="E47" s="76">
        <v>258.94</v>
      </c>
      <c r="F47" s="76">
        <f t="shared" si="0"/>
        <v>715763.32000000007</v>
      </c>
      <c r="G47" s="139"/>
      <c r="H47" s="76"/>
      <c r="I47" s="76">
        <f t="shared" si="1"/>
        <v>41246.449999999997</v>
      </c>
    </row>
    <row r="48" spans="1:9" ht="15" hidden="1" customHeight="1" x14ac:dyDescent="0.25">
      <c r="A48" s="97" t="s">
        <v>345</v>
      </c>
      <c r="B48" s="92" t="s">
        <v>346</v>
      </c>
      <c r="C48" s="76">
        <v>1977.5</v>
      </c>
      <c r="D48" s="90"/>
      <c r="E48" s="90">
        <v>1809.67</v>
      </c>
      <c r="F48" s="76">
        <f t="shared" si="0"/>
        <v>713953.65</v>
      </c>
      <c r="G48" s="139"/>
      <c r="H48" s="76"/>
      <c r="I48" s="76">
        <f t="shared" si="1"/>
        <v>41246.449999999997</v>
      </c>
    </row>
    <row r="49" spans="1:9" ht="15" hidden="1" customHeight="1" x14ac:dyDescent="0.25">
      <c r="A49" s="97" t="s">
        <v>345</v>
      </c>
      <c r="B49" s="92" t="s">
        <v>347</v>
      </c>
      <c r="C49" s="76">
        <v>988.75</v>
      </c>
      <c r="D49" s="90"/>
      <c r="E49" s="90">
        <v>904.84</v>
      </c>
      <c r="F49" s="76">
        <f t="shared" si="0"/>
        <v>713048.81</v>
      </c>
      <c r="G49" s="139"/>
      <c r="H49" s="76"/>
      <c r="I49" s="76">
        <f t="shared" si="1"/>
        <v>41246.449999999997</v>
      </c>
    </row>
    <row r="50" spans="1:9" ht="15" hidden="1" customHeight="1" x14ac:dyDescent="0.25">
      <c r="A50" s="97" t="s">
        <v>348</v>
      </c>
      <c r="B50" s="92" t="s">
        <v>349</v>
      </c>
      <c r="C50" s="76"/>
      <c r="D50" s="90"/>
      <c r="E50" s="76">
        <v>512</v>
      </c>
      <c r="F50" s="76">
        <f t="shared" si="0"/>
        <v>712536.81</v>
      </c>
      <c r="G50" s="139"/>
      <c r="H50" s="76"/>
      <c r="I50" s="76">
        <f t="shared" si="1"/>
        <v>41246.449999999997</v>
      </c>
    </row>
    <row r="51" spans="1:9" ht="15" hidden="1" customHeight="1" x14ac:dyDescent="0.25">
      <c r="A51" s="97" t="s">
        <v>348</v>
      </c>
      <c r="B51" s="92" t="s">
        <v>350</v>
      </c>
      <c r="C51" s="76"/>
      <c r="D51" s="90"/>
      <c r="E51" s="76">
        <v>125</v>
      </c>
      <c r="F51" s="76">
        <f t="shared" si="0"/>
        <v>712411.81</v>
      </c>
      <c r="G51" s="139"/>
      <c r="H51" s="76"/>
      <c r="I51" s="76">
        <f t="shared" si="1"/>
        <v>41246.449999999997</v>
      </c>
    </row>
    <row r="52" spans="1:9" ht="15" hidden="1" customHeight="1" x14ac:dyDescent="0.25">
      <c r="A52" s="97" t="s">
        <v>348</v>
      </c>
      <c r="B52" s="92" t="s">
        <v>351</v>
      </c>
      <c r="C52" s="76"/>
      <c r="D52" s="90"/>
      <c r="E52" s="76">
        <v>262</v>
      </c>
      <c r="F52" s="76">
        <f t="shared" si="0"/>
        <v>712149.81</v>
      </c>
      <c r="G52" s="139"/>
      <c r="H52" s="76"/>
      <c r="I52" s="76">
        <f t="shared" si="1"/>
        <v>41246.449999999997</v>
      </c>
    </row>
    <row r="53" spans="1:9" ht="15" hidden="1" customHeight="1" x14ac:dyDescent="0.25">
      <c r="A53" s="97" t="s">
        <v>348</v>
      </c>
      <c r="B53" s="92" t="s">
        <v>352</v>
      </c>
      <c r="C53" s="76"/>
      <c r="D53" s="90"/>
      <c r="E53" s="76">
        <v>504.8</v>
      </c>
      <c r="F53" s="76">
        <f t="shared" si="0"/>
        <v>711645.01</v>
      </c>
      <c r="G53" s="139"/>
      <c r="H53" s="76"/>
      <c r="I53" s="76">
        <f t="shared" si="1"/>
        <v>41246.449999999997</v>
      </c>
    </row>
    <row r="54" spans="1:9" ht="15" hidden="1" customHeight="1" x14ac:dyDescent="0.25">
      <c r="A54" s="97" t="s">
        <v>353</v>
      </c>
      <c r="B54" s="92" t="s">
        <v>354</v>
      </c>
      <c r="C54" s="76"/>
      <c r="D54" s="90"/>
      <c r="E54" s="76">
        <v>1067.2</v>
      </c>
      <c r="F54" s="76">
        <f t="shared" si="0"/>
        <v>710577.81</v>
      </c>
      <c r="G54" s="139"/>
      <c r="H54" s="76"/>
      <c r="I54" s="76">
        <f t="shared" si="1"/>
        <v>41246.449999999997</v>
      </c>
    </row>
    <row r="55" spans="1:9" ht="15" hidden="1" customHeight="1" x14ac:dyDescent="0.25">
      <c r="A55" s="97" t="s">
        <v>353</v>
      </c>
      <c r="B55" s="92" t="s">
        <v>355</v>
      </c>
      <c r="C55" s="76"/>
      <c r="D55" s="90"/>
      <c r="E55" s="76">
        <v>208.2</v>
      </c>
      <c r="F55" s="76">
        <f t="shared" si="0"/>
        <v>710369.6100000001</v>
      </c>
      <c r="G55" s="139"/>
      <c r="H55" s="76"/>
      <c r="I55" s="76">
        <f t="shared" si="1"/>
        <v>41246.449999999997</v>
      </c>
    </row>
    <row r="56" spans="1:9" ht="15" hidden="1" customHeight="1" x14ac:dyDescent="0.25">
      <c r="A56" s="97" t="s">
        <v>353</v>
      </c>
      <c r="B56" s="92" t="s">
        <v>356</v>
      </c>
      <c r="C56" s="76"/>
      <c r="D56" s="90"/>
      <c r="E56" s="76">
        <v>302.8</v>
      </c>
      <c r="F56" s="76">
        <f t="shared" si="0"/>
        <v>710066.81</v>
      </c>
      <c r="G56" s="139"/>
      <c r="H56" s="76"/>
      <c r="I56" s="76">
        <f t="shared" si="1"/>
        <v>41246.449999999997</v>
      </c>
    </row>
    <row r="57" spans="1:9" ht="15" hidden="1" customHeight="1" x14ac:dyDescent="0.25">
      <c r="A57" s="97" t="s">
        <v>357</v>
      </c>
      <c r="B57" s="98" t="s">
        <v>358</v>
      </c>
      <c r="C57" s="99"/>
      <c r="D57" s="90"/>
      <c r="E57" s="99">
        <v>37345.760000000002</v>
      </c>
      <c r="F57" s="76">
        <f t="shared" si="0"/>
        <v>672721.05</v>
      </c>
      <c r="G57" s="139"/>
      <c r="H57" s="76"/>
      <c r="I57" s="76">
        <f t="shared" si="1"/>
        <v>41246.449999999997</v>
      </c>
    </row>
    <row r="58" spans="1:9" ht="15" hidden="1" customHeight="1" x14ac:dyDescent="0.25">
      <c r="A58" s="97" t="s">
        <v>357</v>
      </c>
      <c r="B58" s="98" t="s">
        <v>359</v>
      </c>
      <c r="C58" s="99"/>
      <c r="D58" s="90"/>
      <c r="E58" s="99">
        <v>103362.38</v>
      </c>
      <c r="F58" s="76">
        <f t="shared" si="0"/>
        <v>569358.67000000004</v>
      </c>
      <c r="G58" s="139"/>
      <c r="H58" s="76"/>
      <c r="I58" s="76">
        <f t="shared" si="1"/>
        <v>41246.449999999997</v>
      </c>
    </row>
    <row r="59" spans="1:9" ht="15" hidden="1" customHeight="1" x14ac:dyDescent="0.25">
      <c r="A59" s="97" t="s">
        <v>357</v>
      </c>
      <c r="B59" s="98" t="s">
        <v>360</v>
      </c>
      <c r="C59" s="99"/>
      <c r="D59" s="90"/>
      <c r="E59" s="99">
        <v>113006.77</v>
      </c>
      <c r="F59" s="76">
        <f t="shared" si="0"/>
        <v>456351.9</v>
      </c>
      <c r="G59" s="139"/>
      <c r="H59" s="76"/>
      <c r="I59" s="76">
        <f t="shared" si="1"/>
        <v>41246.449999999997</v>
      </c>
    </row>
    <row r="60" spans="1:9" ht="15" hidden="1" customHeight="1" x14ac:dyDescent="0.25">
      <c r="A60" s="97" t="s">
        <v>357</v>
      </c>
      <c r="B60" s="98" t="s">
        <v>361</v>
      </c>
      <c r="C60" s="99"/>
      <c r="D60" s="90"/>
      <c r="E60" s="99">
        <v>63496.79</v>
      </c>
      <c r="F60" s="76">
        <f t="shared" si="0"/>
        <v>392855.11000000004</v>
      </c>
      <c r="G60" s="139"/>
      <c r="H60" s="76"/>
      <c r="I60" s="76">
        <f t="shared" si="1"/>
        <v>41246.449999999997</v>
      </c>
    </row>
    <row r="61" spans="1:9" ht="15" hidden="1" customHeight="1" x14ac:dyDescent="0.25">
      <c r="A61" s="97" t="s">
        <v>357</v>
      </c>
      <c r="B61" s="98" t="s">
        <v>362</v>
      </c>
      <c r="C61" s="99"/>
      <c r="D61" s="90"/>
      <c r="E61" s="99">
        <v>73193.2</v>
      </c>
      <c r="F61" s="76">
        <f t="shared" si="0"/>
        <v>319661.91000000003</v>
      </c>
      <c r="G61" s="139"/>
      <c r="H61" s="76"/>
      <c r="I61" s="76">
        <f t="shared" si="1"/>
        <v>41246.449999999997</v>
      </c>
    </row>
    <row r="62" spans="1:9" ht="15" hidden="1" customHeight="1" x14ac:dyDescent="0.25">
      <c r="A62" s="97" t="s">
        <v>357</v>
      </c>
      <c r="B62" s="98" t="s">
        <v>363</v>
      </c>
      <c r="C62" s="99"/>
      <c r="D62" s="90"/>
      <c r="E62" s="99">
        <v>5250</v>
      </c>
      <c r="F62" s="76">
        <f t="shared" si="0"/>
        <v>314411.91000000003</v>
      </c>
      <c r="G62" s="139"/>
      <c r="H62" s="76"/>
      <c r="I62" s="76">
        <f t="shared" si="1"/>
        <v>41246.449999999997</v>
      </c>
    </row>
    <row r="63" spans="1:9" ht="15" hidden="1" customHeight="1" x14ac:dyDescent="0.25">
      <c r="A63" s="97" t="s">
        <v>357</v>
      </c>
      <c r="B63" s="98" t="s">
        <v>364</v>
      </c>
      <c r="C63" s="99"/>
      <c r="D63" s="90"/>
      <c r="E63" s="99">
        <v>10100</v>
      </c>
      <c r="F63" s="76">
        <f t="shared" si="0"/>
        <v>304311.91000000003</v>
      </c>
      <c r="G63" s="139"/>
      <c r="H63" s="76"/>
      <c r="I63" s="76">
        <f t="shared" si="1"/>
        <v>41246.449999999997</v>
      </c>
    </row>
    <row r="64" spans="1:9" ht="15" hidden="1" customHeight="1" x14ac:dyDescent="0.25">
      <c r="A64" s="97" t="s">
        <v>357</v>
      </c>
      <c r="B64" s="98" t="s">
        <v>365</v>
      </c>
      <c r="C64" s="99"/>
      <c r="D64" s="90"/>
      <c r="E64" s="99">
        <v>584572.29</v>
      </c>
      <c r="F64" s="76">
        <f t="shared" si="0"/>
        <v>-280260.38</v>
      </c>
      <c r="G64" s="139"/>
      <c r="H64" s="76"/>
      <c r="I64" s="76">
        <f t="shared" si="1"/>
        <v>41246.449999999997</v>
      </c>
    </row>
    <row r="65" spans="1:9" ht="15" hidden="1" customHeight="1" x14ac:dyDescent="0.25">
      <c r="A65" s="97" t="s">
        <v>357</v>
      </c>
      <c r="B65" s="98" t="s">
        <v>366</v>
      </c>
      <c r="C65" s="99"/>
      <c r="D65" s="90"/>
      <c r="E65" s="99">
        <v>596113.62</v>
      </c>
      <c r="F65" s="76">
        <f t="shared" si="0"/>
        <v>-876374</v>
      </c>
      <c r="G65" s="139"/>
      <c r="H65" s="76"/>
      <c r="I65" s="76">
        <f t="shared" si="1"/>
        <v>41246.449999999997</v>
      </c>
    </row>
    <row r="66" spans="1:9" ht="15" hidden="1" customHeight="1" x14ac:dyDescent="0.25">
      <c r="A66" s="97" t="s">
        <v>357</v>
      </c>
      <c r="B66" s="98" t="s">
        <v>367</v>
      </c>
      <c r="C66" s="99"/>
      <c r="D66" s="90"/>
      <c r="E66" s="99">
        <v>40953.279999999999</v>
      </c>
      <c r="F66" s="76">
        <f t="shared" si="0"/>
        <v>-917327.28</v>
      </c>
      <c r="G66" s="139"/>
      <c r="H66" s="76"/>
      <c r="I66" s="76">
        <f t="shared" si="1"/>
        <v>41246.449999999997</v>
      </c>
    </row>
    <row r="67" spans="1:9" ht="45.75" hidden="1" customHeight="1" x14ac:dyDescent="0.25">
      <c r="A67" s="97" t="s">
        <v>368</v>
      </c>
      <c r="B67" s="89" t="s">
        <v>369</v>
      </c>
      <c r="C67" s="76"/>
      <c r="D67" s="90"/>
      <c r="E67" s="90">
        <v>20831.25</v>
      </c>
      <c r="F67" s="100">
        <f t="shared" si="0"/>
        <v>-938158.53</v>
      </c>
      <c r="G67" s="101" t="s">
        <v>370</v>
      </c>
      <c r="H67" s="76"/>
      <c r="I67" s="76">
        <f t="shared" si="1"/>
        <v>41246.449999999997</v>
      </c>
    </row>
    <row r="68" spans="1:9" ht="22.5" hidden="1" customHeight="1" x14ac:dyDescent="0.25">
      <c r="A68" s="97" t="s">
        <v>371</v>
      </c>
      <c r="B68" s="89" t="s">
        <v>372</v>
      </c>
      <c r="C68" s="90"/>
      <c r="D68" s="90"/>
      <c r="E68" s="90"/>
      <c r="F68" s="76">
        <f t="shared" ref="F68:F114" si="2">SUM(F67+D68-E68)</f>
        <v>-938158.53</v>
      </c>
      <c r="G68" s="102"/>
      <c r="H68" s="103">
        <v>10005</v>
      </c>
      <c r="I68" s="76">
        <f>SUM(I70-H68)</f>
        <v>31241.449999999997</v>
      </c>
    </row>
    <row r="69" spans="1:9" ht="46.5" hidden="1" customHeight="1" x14ac:dyDescent="0.25">
      <c r="A69" s="69"/>
      <c r="B69" s="104" t="s">
        <v>373</v>
      </c>
      <c r="C69" s="72"/>
      <c r="D69" s="72"/>
      <c r="E69" s="72"/>
      <c r="F69" s="72">
        <f t="shared" si="2"/>
        <v>-938158.53</v>
      </c>
      <c r="G69" s="189" t="s">
        <v>374</v>
      </c>
      <c r="H69" s="72"/>
      <c r="I69" s="72"/>
    </row>
    <row r="70" spans="1:9" ht="22.5" hidden="1" customHeight="1" x14ac:dyDescent="0.25">
      <c r="A70" s="97" t="s">
        <v>375</v>
      </c>
      <c r="B70" s="89" t="s">
        <v>376</v>
      </c>
      <c r="C70" s="76">
        <v>302.62</v>
      </c>
      <c r="D70" s="90"/>
      <c r="E70" s="90">
        <v>278.35000000000002</v>
      </c>
      <c r="F70" s="76">
        <f t="shared" si="2"/>
        <v>-938436.88</v>
      </c>
      <c r="G70" s="139"/>
      <c r="H70" s="76"/>
      <c r="I70" s="76">
        <f>SUM(I75-H70)</f>
        <v>41246.449999999997</v>
      </c>
    </row>
    <row r="71" spans="1:9" ht="22.5" hidden="1" customHeight="1" x14ac:dyDescent="0.25">
      <c r="A71" s="97" t="s">
        <v>377</v>
      </c>
      <c r="B71" s="89" t="s">
        <v>378</v>
      </c>
      <c r="C71" s="76">
        <v>52.78</v>
      </c>
      <c r="D71" s="90"/>
      <c r="E71" s="90">
        <v>48.29</v>
      </c>
      <c r="F71" s="76">
        <f t="shared" si="2"/>
        <v>-938485.17</v>
      </c>
      <c r="G71" s="139"/>
      <c r="H71" s="76"/>
      <c r="I71" s="76">
        <f>SUM(I68-H71)</f>
        <v>31241.449999999997</v>
      </c>
    </row>
    <row r="72" spans="1:9" ht="22.5" hidden="1" customHeight="1" x14ac:dyDescent="0.25">
      <c r="A72" s="97" t="s">
        <v>379</v>
      </c>
      <c r="B72" s="89" t="s">
        <v>380</v>
      </c>
      <c r="C72" s="76">
        <v>262.01</v>
      </c>
      <c r="D72" s="90"/>
      <c r="E72" s="90">
        <v>239.78</v>
      </c>
      <c r="F72" s="76">
        <f t="shared" si="2"/>
        <v>-938724.95000000007</v>
      </c>
      <c r="G72" s="139"/>
      <c r="H72" s="76"/>
      <c r="I72" s="76">
        <f t="shared" ref="I72:I135" si="3">SUM(I71-H72)</f>
        <v>31241.449999999997</v>
      </c>
    </row>
    <row r="73" spans="1:9" ht="22.5" hidden="1" customHeight="1" x14ac:dyDescent="0.25">
      <c r="A73" s="97" t="s">
        <v>381</v>
      </c>
      <c r="B73" s="89" t="s">
        <v>382</v>
      </c>
      <c r="C73" s="76">
        <v>276.14</v>
      </c>
      <c r="D73" s="90"/>
      <c r="E73" s="90">
        <v>252.69</v>
      </c>
      <c r="F73" s="76">
        <f t="shared" si="2"/>
        <v>-938977.64</v>
      </c>
      <c r="G73" s="139"/>
      <c r="H73" s="76"/>
      <c r="I73" s="76">
        <f t="shared" si="3"/>
        <v>31241.449999999997</v>
      </c>
    </row>
    <row r="74" spans="1:9" ht="22.5" hidden="1" customHeight="1" x14ac:dyDescent="0.25">
      <c r="A74" s="97" t="s">
        <v>383</v>
      </c>
      <c r="B74" s="89" t="s">
        <v>384</v>
      </c>
      <c r="C74" s="76">
        <v>196.78</v>
      </c>
      <c r="D74" s="90"/>
      <c r="E74" s="90">
        <v>180.07</v>
      </c>
      <c r="F74" s="76">
        <f t="shared" si="2"/>
        <v>-939157.71</v>
      </c>
      <c r="G74" s="139"/>
      <c r="H74" s="76"/>
      <c r="I74" s="76">
        <f t="shared" si="3"/>
        <v>31241.449999999997</v>
      </c>
    </row>
    <row r="75" spans="1:9" ht="33.75" hidden="1" customHeight="1" x14ac:dyDescent="0.25">
      <c r="A75" s="81" t="s">
        <v>385</v>
      </c>
      <c r="B75" s="74" t="s">
        <v>386</v>
      </c>
      <c r="C75" s="90"/>
      <c r="D75" s="76">
        <v>938158.42</v>
      </c>
      <c r="E75" s="90"/>
      <c r="F75" s="76">
        <f t="shared" si="2"/>
        <v>-999.28999999992084</v>
      </c>
      <c r="G75" s="139"/>
      <c r="H75" s="76"/>
      <c r="I75" s="76">
        <f>SUM(I67-H75)</f>
        <v>41246.449999999997</v>
      </c>
    </row>
    <row r="76" spans="1:9" ht="15" hidden="1" customHeight="1" x14ac:dyDescent="0.25">
      <c r="A76" s="97" t="s">
        <v>387</v>
      </c>
      <c r="B76" s="105" t="s">
        <v>388</v>
      </c>
      <c r="C76" s="106"/>
      <c r="D76" s="90"/>
      <c r="E76" s="83">
        <v>51699.4</v>
      </c>
      <c r="F76" s="76">
        <f t="shared" si="2"/>
        <v>-52698.689999999922</v>
      </c>
      <c r="G76" s="139"/>
      <c r="H76" s="76"/>
      <c r="I76" s="76">
        <f>SUM(I74-H76)</f>
        <v>31241.449999999997</v>
      </c>
    </row>
    <row r="77" spans="1:9" ht="15" hidden="1" customHeight="1" x14ac:dyDescent="0.25">
      <c r="A77" s="97" t="s">
        <v>387</v>
      </c>
      <c r="B77" s="105" t="s">
        <v>389</v>
      </c>
      <c r="C77" s="106"/>
      <c r="D77" s="90"/>
      <c r="E77" s="83">
        <v>82544.19</v>
      </c>
      <c r="F77" s="76">
        <f t="shared" si="2"/>
        <v>-135242.87999999992</v>
      </c>
      <c r="G77" s="139"/>
      <c r="H77" s="76"/>
      <c r="I77" s="76">
        <f t="shared" si="3"/>
        <v>31241.449999999997</v>
      </c>
    </row>
    <row r="78" spans="1:9" ht="15" hidden="1" customHeight="1" x14ac:dyDescent="0.25">
      <c r="A78" s="97" t="s">
        <v>387</v>
      </c>
      <c r="B78" s="105" t="s">
        <v>390</v>
      </c>
      <c r="C78" s="106"/>
      <c r="D78" s="90"/>
      <c r="E78" s="83">
        <v>156600.72</v>
      </c>
      <c r="F78" s="76">
        <f t="shared" si="2"/>
        <v>-291843.59999999992</v>
      </c>
      <c r="G78" s="139"/>
      <c r="H78" s="76"/>
      <c r="I78" s="76">
        <f t="shared" si="3"/>
        <v>31241.449999999997</v>
      </c>
    </row>
    <row r="79" spans="1:9" ht="15" hidden="1" customHeight="1" x14ac:dyDescent="0.25">
      <c r="A79" s="97" t="s">
        <v>387</v>
      </c>
      <c r="B79" s="105" t="s">
        <v>391</v>
      </c>
      <c r="C79" s="106"/>
      <c r="D79" s="90"/>
      <c r="E79" s="83">
        <v>71219.360000000001</v>
      </c>
      <c r="F79" s="76">
        <f t="shared" si="2"/>
        <v>-363062.9599999999</v>
      </c>
      <c r="G79" s="139"/>
      <c r="H79" s="76"/>
      <c r="I79" s="76">
        <f t="shared" si="3"/>
        <v>31241.449999999997</v>
      </c>
    </row>
    <row r="80" spans="1:9" ht="15" hidden="1" customHeight="1" x14ac:dyDescent="0.25">
      <c r="A80" s="97" t="s">
        <v>387</v>
      </c>
      <c r="B80" s="105" t="s">
        <v>392</v>
      </c>
      <c r="C80" s="106"/>
      <c r="D80" s="90"/>
      <c r="E80" s="83">
        <v>38079.760000000002</v>
      </c>
      <c r="F80" s="76">
        <f t="shared" si="2"/>
        <v>-401142.71999999991</v>
      </c>
      <c r="G80" s="139"/>
      <c r="H80" s="76"/>
      <c r="I80" s="76">
        <f t="shared" si="3"/>
        <v>31241.449999999997</v>
      </c>
    </row>
    <row r="81" spans="1:9" ht="15" hidden="1" customHeight="1" x14ac:dyDescent="0.25">
      <c r="A81" s="97" t="s">
        <v>387</v>
      </c>
      <c r="B81" s="105" t="s">
        <v>393</v>
      </c>
      <c r="C81" s="106"/>
      <c r="D81" s="90"/>
      <c r="E81" s="83">
        <v>747502.2</v>
      </c>
      <c r="F81" s="76">
        <f t="shared" si="2"/>
        <v>-1148644.92</v>
      </c>
      <c r="G81" s="139"/>
      <c r="H81" s="76"/>
      <c r="I81" s="76">
        <f t="shared" si="3"/>
        <v>31241.449999999997</v>
      </c>
    </row>
    <row r="82" spans="1:9" ht="15" hidden="1" customHeight="1" x14ac:dyDescent="0.25">
      <c r="A82" s="97" t="s">
        <v>387</v>
      </c>
      <c r="B82" s="105" t="s">
        <v>394</v>
      </c>
      <c r="C82" s="106"/>
      <c r="D82" s="90"/>
      <c r="E82" s="83">
        <v>761405.82</v>
      </c>
      <c r="F82" s="76">
        <f t="shared" si="2"/>
        <v>-1910050.7399999998</v>
      </c>
      <c r="G82" s="139"/>
      <c r="H82" s="76"/>
      <c r="I82" s="76">
        <f t="shared" si="3"/>
        <v>31241.449999999997</v>
      </c>
    </row>
    <row r="83" spans="1:9" ht="15" hidden="1" customHeight="1" x14ac:dyDescent="0.25">
      <c r="A83" s="97" t="s">
        <v>387</v>
      </c>
      <c r="B83" s="105" t="s">
        <v>395</v>
      </c>
      <c r="C83" s="106"/>
      <c r="D83" s="90"/>
      <c r="E83" s="83">
        <v>115987</v>
      </c>
      <c r="F83" s="76">
        <f t="shared" si="2"/>
        <v>-2026037.7399999998</v>
      </c>
      <c r="G83" s="139"/>
      <c r="H83" s="76"/>
      <c r="I83" s="76">
        <f t="shared" si="3"/>
        <v>31241.449999999997</v>
      </c>
    </row>
    <row r="84" spans="1:9" ht="15" hidden="1" customHeight="1" x14ac:dyDescent="0.25">
      <c r="A84" s="97" t="s">
        <v>396</v>
      </c>
      <c r="B84" s="105" t="s">
        <v>397</v>
      </c>
      <c r="C84" s="106"/>
      <c r="D84" s="90"/>
      <c r="E84" s="83">
        <v>36167.5</v>
      </c>
      <c r="F84" s="76">
        <f t="shared" si="2"/>
        <v>-2062205.2399999998</v>
      </c>
      <c r="G84" s="139"/>
      <c r="H84" s="76"/>
      <c r="I84" s="76">
        <f t="shared" si="3"/>
        <v>31241.449999999997</v>
      </c>
    </row>
    <row r="85" spans="1:9" ht="15" hidden="1" customHeight="1" x14ac:dyDescent="0.25">
      <c r="A85" s="97" t="s">
        <v>396</v>
      </c>
      <c r="B85" s="105" t="s">
        <v>398</v>
      </c>
      <c r="C85" s="106"/>
      <c r="D85" s="90"/>
      <c r="E85" s="83">
        <v>102791</v>
      </c>
      <c r="F85" s="76">
        <f t="shared" si="2"/>
        <v>-2164996.2399999998</v>
      </c>
      <c r="G85" s="139"/>
      <c r="H85" s="76"/>
      <c r="I85" s="76">
        <f t="shared" si="3"/>
        <v>31241.449999999997</v>
      </c>
    </row>
    <row r="86" spans="1:9" ht="15" hidden="1" customHeight="1" x14ac:dyDescent="0.25">
      <c r="A86" s="97" t="s">
        <v>396</v>
      </c>
      <c r="B86" s="105" t="s">
        <v>399</v>
      </c>
      <c r="C86" s="106"/>
      <c r="D86" s="90"/>
      <c r="E86" s="83">
        <v>107182.5</v>
      </c>
      <c r="F86" s="76">
        <f t="shared" si="2"/>
        <v>-2272178.7399999998</v>
      </c>
      <c r="G86" s="139"/>
      <c r="H86" s="76"/>
      <c r="I86" s="76">
        <f t="shared" si="3"/>
        <v>31241.449999999997</v>
      </c>
    </row>
    <row r="87" spans="1:9" ht="15" hidden="1" customHeight="1" x14ac:dyDescent="0.25">
      <c r="A87" s="97" t="s">
        <v>396</v>
      </c>
      <c r="B87" s="105" t="s">
        <v>400</v>
      </c>
      <c r="C87" s="106"/>
      <c r="D87" s="90"/>
      <c r="E87" s="83">
        <v>77482.740000000005</v>
      </c>
      <c r="F87" s="76">
        <f t="shared" si="2"/>
        <v>-2349661.48</v>
      </c>
      <c r="G87" s="139"/>
      <c r="H87" s="76"/>
      <c r="I87" s="76">
        <f t="shared" si="3"/>
        <v>31241.449999999997</v>
      </c>
    </row>
    <row r="88" spans="1:9" ht="15" hidden="1" customHeight="1" x14ac:dyDescent="0.25">
      <c r="A88" s="97" t="s">
        <v>396</v>
      </c>
      <c r="B88" s="105" t="s">
        <v>401</v>
      </c>
      <c r="C88" s="106"/>
      <c r="D88" s="90"/>
      <c r="E88" s="83">
        <v>74806.5</v>
      </c>
      <c r="F88" s="76">
        <f t="shared" si="2"/>
        <v>-2424467.98</v>
      </c>
      <c r="G88" s="139"/>
      <c r="H88" s="76"/>
      <c r="I88" s="76">
        <f t="shared" si="3"/>
        <v>31241.449999999997</v>
      </c>
    </row>
    <row r="89" spans="1:9" ht="15" hidden="1" customHeight="1" x14ac:dyDescent="0.25">
      <c r="A89" s="97" t="s">
        <v>396</v>
      </c>
      <c r="B89" s="105" t="s">
        <v>402</v>
      </c>
      <c r="C89" s="106"/>
      <c r="D89" s="90"/>
      <c r="E89" s="83">
        <v>405609</v>
      </c>
      <c r="F89" s="76">
        <f t="shared" si="2"/>
        <v>-2830076.98</v>
      </c>
      <c r="G89" s="139"/>
      <c r="H89" s="76"/>
      <c r="I89" s="76">
        <f t="shared" si="3"/>
        <v>31241.449999999997</v>
      </c>
    </row>
    <row r="90" spans="1:9" ht="15" hidden="1" customHeight="1" x14ac:dyDescent="0.25">
      <c r="A90" s="97" t="s">
        <v>396</v>
      </c>
      <c r="B90" s="105" t="s">
        <v>403</v>
      </c>
      <c r="C90" s="106"/>
      <c r="D90" s="90"/>
      <c r="E90" s="83">
        <v>466394.71</v>
      </c>
      <c r="F90" s="76">
        <f t="shared" si="2"/>
        <v>-3296471.69</v>
      </c>
      <c r="G90" s="139"/>
      <c r="H90" s="76"/>
      <c r="I90" s="76">
        <f t="shared" si="3"/>
        <v>31241.449999999997</v>
      </c>
    </row>
    <row r="91" spans="1:9" ht="15" hidden="1" customHeight="1" x14ac:dyDescent="0.25">
      <c r="A91" s="97" t="s">
        <v>396</v>
      </c>
      <c r="B91" s="105" t="s">
        <v>404</v>
      </c>
      <c r="C91" s="106"/>
      <c r="D91" s="90"/>
      <c r="E91" s="83">
        <v>29562</v>
      </c>
      <c r="F91" s="76">
        <f t="shared" si="2"/>
        <v>-3326033.69</v>
      </c>
      <c r="G91" s="139"/>
      <c r="H91" s="76"/>
      <c r="I91" s="76">
        <f t="shared" si="3"/>
        <v>31241.449999999997</v>
      </c>
    </row>
    <row r="92" spans="1:9" ht="33.75" hidden="1" customHeight="1" x14ac:dyDescent="0.25">
      <c r="A92" s="81" t="s">
        <v>405</v>
      </c>
      <c r="B92" s="74" t="s">
        <v>406</v>
      </c>
      <c r="C92" s="76"/>
      <c r="D92" s="76"/>
      <c r="E92" s="76">
        <v>29163.75</v>
      </c>
      <c r="F92" s="76">
        <f t="shared" si="2"/>
        <v>-3355197.4399999999</v>
      </c>
      <c r="G92" s="139"/>
      <c r="H92" s="76"/>
      <c r="I92" s="76">
        <f t="shared" si="3"/>
        <v>31241.449999999997</v>
      </c>
    </row>
    <row r="93" spans="1:9" ht="33.75" hidden="1" customHeight="1" x14ac:dyDescent="0.25">
      <c r="A93" s="91" t="s">
        <v>407</v>
      </c>
      <c r="B93" s="89" t="s">
        <v>408</v>
      </c>
      <c r="C93" s="90">
        <v>378.21</v>
      </c>
      <c r="D93" s="90"/>
      <c r="E93" s="76">
        <v>346.59</v>
      </c>
      <c r="F93" s="76">
        <f t="shared" si="2"/>
        <v>-3355544.03</v>
      </c>
      <c r="G93" s="28"/>
      <c r="H93" s="76"/>
      <c r="I93" s="76">
        <f t="shared" si="3"/>
        <v>31241.449999999997</v>
      </c>
    </row>
    <row r="94" spans="1:9" ht="15" hidden="1" customHeight="1" x14ac:dyDescent="0.25">
      <c r="A94" s="91" t="s">
        <v>409</v>
      </c>
      <c r="B94" s="105" t="s">
        <v>410</v>
      </c>
      <c r="C94" s="90"/>
      <c r="D94" s="90"/>
      <c r="E94" s="90">
        <v>5250</v>
      </c>
      <c r="F94" s="76">
        <f t="shared" si="2"/>
        <v>-3360794.03</v>
      </c>
      <c r="G94" s="28"/>
      <c r="H94" s="76"/>
      <c r="I94" s="76">
        <f t="shared" si="3"/>
        <v>31241.449999999997</v>
      </c>
    </row>
    <row r="95" spans="1:9" ht="15" hidden="1" customHeight="1" x14ac:dyDescent="0.25">
      <c r="A95" s="91" t="s">
        <v>411</v>
      </c>
      <c r="B95" s="105" t="s">
        <v>412</v>
      </c>
      <c r="C95" s="90"/>
      <c r="D95" s="90">
        <v>4132774.82</v>
      </c>
      <c r="E95" s="90"/>
      <c r="F95" s="76">
        <f t="shared" si="2"/>
        <v>771980.79</v>
      </c>
      <c r="G95" s="28"/>
      <c r="H95" s="76"/>
      <c r="I95" s="76">
        <f t="shared" si="3"/>
        <v>31241.449999999997</v>
      </c>
    </row>
    <row r="96" spans="1:9" ht="36" hidden="1" customHeight="1" x14ac:dyDescent="0.25">
      <c r="A96" s="107" t="s">
        <v>413</v>
      </c>
      <c r="B96" s="108" t="s">
        <v>414</v>
      </c>
      <c r="C96" s="109"/>
      <c r="D96" s="109"/>
      <c r="E96" s="109"/>
      <c r="F96" s="110">
        <f t="shared" si="2"/>
        <v>771980.79</v>
      </c>
      <c r="G96" s="190"/>
      <c r="H96" s="110"/>
      <c r="I96" s="110">
        <f t="shared" si="3"/>
        <v>31241.449999999997</v>
      </c>
    </row>
    <row r="97" spans="1:9" ht="33.75" hidden="1" customHeight="1" x14ac:dyDescent="0.25">
      <c r="A97" s="91" t="s">
        <v>415</v>
      </c>
      <c r="B97" s="89" t="s">
        <v>416</v>
      </c>
      <c r="C97" s="90">
        <v>477.07</v>
      </c>
      <c r="D97" s="90"/>
      <c r="E97" s="76">
        <v>436.59</v>
      </c>
      <c r="F97" s="76">
        <f t="shared" si="2"/>
        <v>771544.20000000007</v>
      </c>
      <c r="G97" s="139"/>
      <c r="H97" s="76"/>
      <c r="I97" s="76">
        <f t="shared" si="3"/>
        <v>31241.449999999997</v>
      </c>
    </row>
    <row r="98" spans="1:9" ht="15" hidden="1" customHeight="1" x14ac:dyDescent="0.25">
      <c r="A98" s="97" t="s">
        <v>417</v>
      </c>
      <c r="B98" s="111" t="s">
        <v>418</v>
      </c>
      <c r="C98" s="90"/>
      <c r="D98" s="90">
        <v>1083463.72</v>
      </c>
      <c r="E98" s="90"/>
      <c r="F98" s="76">
        <f t="shared" si="2"/>
        <v>1855007.92</v>
      </c>
      <c r="G98" s="139"/>
      <c r="H98" s="76"/>
      <c r="I98" s="76">
        <f t="shared" si="3"/>
        <v>31241.449999999997</v>
      </c>
    </row>
    <row r="99" spans="1:9" ht="33.75" hidden="1" customHeight="1" x14ac:dyDescent="0.25">
      <c r="A99" s="97" t="s">
        <v>419</v>
      </c>
      <c r="B99" s="89" t="s">
        <v>420</v>
      </c>
      <c r="C99" s="90">
        <v>2728.43</v>
      </c>
      <c r="D99" s="90"/>
      <c r="E99" s="76">
        <v>2503.1999999999998</v>
      </c>
      <c r="F99" s="76">
        <f t="shared" si="2"/>
        <v>1852504.72</v>
      </c>
      <c r="G99" s="139"/>
      <c r="H99" s="76"/>
      <c r="I99" s="76">
        <f t="shared" si="3"/>
        <v>31241.449999999997</v>
      </c>
    </row>
    <row r="100" spans="1:9" ht="15" hidden="1" customHeight="1" x14ac:dyDescent="0.25">
      <c r="A100" s="97" t="s">
        <v>421</v>
      </c>
      <c r="B100" s="92" t="s">
        <v>422</v>
      </c>
      <c r="C100" s="90"/>
      <c r="D100" s="90"/>
      <c r="E100" s="90">
        <v>155.80000000000001</v>
      </c>
      <c r="F100" s="76">
        <f t="shared" si="2"/>
        <v>1852348.92</v>
      </c>
      <c r="G100" s="139"/>
      <c r="H100" s="76"/>
      <c r="I100" s="76">
        <f t="shared" si="3"/>
        <v>31241.449999999997</v>
      </c>
    </row>
    <row r="101" spans="1:9" ht="15" hidden="1" customHeight="1" x14ac:dyDescent="0.25">
      <c r="A101" s="97" t="s">
        <v>421</v>
      </c>
      <c r="B101" s="92" t="s">
        <v>423</v>
      </c>
      <c r="C101" s="90"/>
      <c r="D101" s="90"/>
      <c r="E101" s="90">
        <v>198.6</v>
      </c>
      <c r="F101" s="76">
        <f t="shared" si="2"/>
        <v>1852150.3199999998</v>
      </c>
      <c r="G101" s="139"/>
      <c r="H101" s="76"/>
      <c r="I101" s="76">
        <f t="shared" si="3"/>
        <v>31241.449999999997</v>
      </c>
    </row>
    <row r="102" spans="1:9" ht="15" hidden="1" customHeight="1" x14ac:dyDescent="0.25">
      <c r="A102" s="97" t="s">
        <v>421</v>
      </c>
      <c r="B102" s="92" t="s">
        <v>424</v>
      </c>
      <c r="C102" s="90"/>
      <c r="D102" s="90"/>
      <c r="E102" s="90">
        <v>137</v>
      </c>
      <c r="F102" s="76">
        <f t="shared" si="2"/>
        <v>1852013.3199999998</v>
      </c>
      <c r="G102" s="139"/>
      <c r="H102" s="76"/>
      <c r="I102" s="76">
        <f t="shared" si="3"/>
        <v>31241.449999999997</v>
      </c>
    </row>
    <row r="103" spans="1:9" ht="15" hidden="1" customHeight="1" x14ac:dyDescent="0.25">
      <c r="A103" s="97" t="s">
        <v>421</v>
      </c>
      <c r="B103" s="92" t="s">
        <v>425</v>
      </c>
      <c r="C103" s="90"/>
      <c r="D103" s="90"/>
      <c r="E103" s="90">
        <v>127.5</v>
      </c>
      <c r="F103" s="76">
        <f t="shared" si="2"/>
        <v>1851885.8199999998</v>
      </c>
      <c r="G103" s="139"/>
      <c r="H103" s="76"/>
      <c r="I103" s="76">
        <f t="shared" si="3"/>
        <v>31241.449999999997</v>
      </c>
    </row>
    <row r="104" spans="1:9" ht="15" hidden="1" customHeight="1" x14ac:dyDescent="0.25">
      <c r="A104" s="97" t="s">
        <v>421</v>
      </c>
      <c r="B104" s="92" t="s">
        <v>426</v>
      </c>
      <c r="C104" s="90"/>
      <c r="D104" s="90"/>
      <c r="E104" s="90">
        <v>186.6</v>
      </c>
      <c r="F104" s="76">
        <f t="shared" si="2"/>
        <v>1851699.2199999997</v>
      </c>
      <c r="G104" s="139"/>
      <c r="H104" s="76"/>
      <c r="I104" s="76">
        <f t="shared" si="3"/>
        <v>31241.449999999997</v>
      </c>
    </row>
    <row r="105" spans="1:9" ht="15" hidden="1" customHeight="1" x14ac:dyDescent="0.25">
      <c r="A105" s="97" t="s">
        <v>421</v>
      </c>
      <c r="B105" s="92" t="s">
        <v>427</v>
      </c>
      <c r="C105" s="90"/>
      <c r="D105" s="90"/>
      <c r="E105" s="90">
        <v>174.6</v>
      </c>
      <c r="F105" s="76">
        <f t="shared" si="2"/>
        <v>1851524.6199999996</v>
      </c>
      <c r="G105" s="139"/>
      <c r="H105" s="76"/>
      <c r="I105" s="76">
        <f t="shared" si="3"/>
        <v>31241.449999999997</v>
      </c>
    </row>
    <row r="106" spans="1:9" ht="15" hidden="1" customHeight="1" x14ac:dyDescent="0.25">
      <c r="A106" s="97" t="s">
        <v>428</v>
      </c>
      <c r="B106" s="112" t="s">
        <v>358</v>
      </c>
      <c r="C106" s="90"/>
      <c r="D106" s="90"/>
      <c r="E106" s="113">
        <v>42864.42</v>
      </c>
      <c r="F106" s="76">
        <f t="shared" si="2"/>
        <v>1808660.1999999997</v>
      </c>
      <c r="G106" s="139"/>
      <c r="H106" s="76"/>
      <c r="I106" s="76">
        <f t="shared" si="3"/>
        <v>31241.449999999997</v>
      </c>
    </row>
    <row r="107" spans="1:9" ht="15" hidden="1" customHeight="1" x14ac:dyDescent="0.25">
      <c r="A107" s="97" t="s">
        <v>428</v>
      </c>
      <c r="B107" s="112" t="s">
        <v>359</v>
      </c>
      <c r="C107" s="90"/>
      <c r="D107" s="90"/>
      <c r="E107" s="113">
        <v>113507</v>
      </c>
      <c r="F107" s="76">
        <f t="shared" si="2"/>
        <v>1695153.1999999997</v>
      </c>
      <c r="G107" s="139"/>
      <c r="H107" s="76"/>
      <c r="I107" s="76">
        <f t="shared" si="3"/>
        <v>31241.449999999997</v>
      </c>
    </row>
    <row r="108" spans="1:9" ht="15" hidden="1" customHeight="1" x14ac:dyDescent="0.25">
      <c r="A108" s="97" t="s">
        <v>428</v>
      </c>
      <c r="B108" s="112" t="s">
        <v>360</v>
      </c>
      <c r="C108" s="90"/>
      <c r="D108" s="90"/>
      <c r="E108" s="113">
        <v>144482.29999999999</v>
      </c>
      <c r="F108" s="76">
        <f t="shared" si="2"/>
        <v>1550670.8999999997</v>
      </c>
      <c r="G108" s="139"/>
      <c r="H108" s="76"/>
      <c r="I108" s="76">
        <f t="shared" si="3"/>
        <v>31241.449999999997</v>
      </c>
    </row>
    <row r="109" spans="1:9" ht="15" hidden="1" customHeight="1" x14ac:dyDescent="0.25">
      <c r="A109" s="97" t="s">
        <v>428</v>
      </c>
      <c r="B109" s="112" t="s">
        <v>361</v>
      </c>
      <c r="C109" s="90"/>
      <c r="D109" s="90"/>
      <c r="E109" s="113">
        <v>84087.34</v>
      </c>
      <c r="F109" s="76">
        <f t="shared" si="2"/>
        <v>1466583.5599999996</v>
      </c>
      <c r="G109" s="139"/>
      <c r="H109" s="76"/>
      <c r="I109" s="76">
        <f t="shared" si="3"/>
        <v>31241.449999999997</v>
      </c>
    </row>
    <row r="110" spans="1:9" ht="15" hidden="1" customHeight="1" x14ac:dyDescent="0.25">
      <c r="A110" s="97" t="s">
        <v>428</v>
      </c>
      <c r="B110" s="112" t="s">
        <v>362</v>
      </c>
      <c r="C110" s="90"/>
      <c r="D110" s="90"/>
      <c r="E110" s="113">
        <v>81280.899999999994</v>
      </c>
      <c r="F110" s="76">
        <f t="shared" si="2"/>
        <v>1385302.6599999997</v>
      </c>
      <c r="G110" s="139"/>
      <c r="H110" s="76"/>
      <c r="I110" s="76">
        <f t="shared" si="3"/>
        <v>31241.449999999997</v>
      </c>
    </row>
    <row r="111" spans="1:9" ht="15" hidden="1" customHeight="1" x14ac:dyDescent="0.25">
      <c r="A111" s="97" t="s">
        <v>428</v>
      </c>
      <c r="B111" s="112" t="s">
        <v>364</v>
      </c>
      <c r="C111" s="90"/>
      <c r="D111" s="90"/>
      <c r="E111" s="113">
        <v>8100</v>
      </c>
      <c r="F111" s="76">
        <f t="shared" si="2"/>
        <v>1377202.6599999997</v>
      </c>
      <c r="G111" s="139"/>
      <c r="H111" s="76"/>
      <c r="I111" s="76">
        <f t="shared" si="3"/>
        <v>31241.449999999997</v>
      </c>
    </row>
    <row r="112" spans="1:9" ht="15" hidden="1" customHeight="1" x14ac:dyDescent="0.25">
      <c r="A112" s="97" t="s">
        <v>428</v>
      </c>
      <c r="B112" s="114" t="s">
        <v>365</v>
      </c>
      <c r="C112" s="76"/>
      <c r="D112" s="76"/>
      <c r="E112" s="115">
        <v>862382.73</v>
      </c>
      <c r="F112" s="76">
        <f t="shared" si="2"/>
        <v>514819.9299999997</v>
      </c>
      <c r="G112" s="28"/>
      <c r="H112" s="76"/>
      <c r="I112" s="76">
        <f t="shared" si="3"/>
        <v>31241.449999999997</v>
      </c>
    </row>
    <row r="113" spans="1:9" ht="15" hidden="1" customHeight="1" x14ac:dyDescent="0.25">
      <c r="A113" s="97" t="s">
        <v>428</v>
      </c>
      <c r="B113" s="114" t="s">
        <v>366</v>
      </c>
      <c r="C113" s="76"/>
      <c r="D113" s="76"/>
      <c r="E113" s="115">
        <v>637127.36</v>
      </c>
      <c r="F113" s="76">
        <f t="shared" si="2"/>
        <v>-122307.43000000028</v>
      </c>
      <c r="G113" s="28"/>
      <c r="H113" s="76"/>
      <c r="I113" s="76">
        <f t="shared" si="3"/>
        <v>31241.449999999997</v>
      </c>
    </row>
    <row r="114" spans="1:9" ht="15" hidden="1" customHeight="1" x14ac:dyDescent="0.25">
      <c r="A114" s="97" t="s">
        <v>428</v>
      </c>
      <c r="B114" s="112" t="s">
        <v>367</v>
      </c>
      <c r="C114" s="90"/>
      <c r="D114" s="90"/>
      <c r="E114" s="113">
        <v>20874</v>
      </c>
      <c r="F114" s="76">
        <f t="shared" si="2"/>
        <v>-143181.43000000028</v>
      </c>
      <c r="G114" s="139"/>
      <c r="H114" s="76"/>
      <c r="I114" s="76">
        <f t="shared" si="3"/>
        <v>31241.449999999997</v>
      </c>
    </row>
    <row r="115" spans="1:9" ht="33.75" hidden="1" customHeight="1" x14ac:dyDescent="0.25">
      <c r="A115" s="97" t="s">
        <v>428</v>
      </c>
      <c r="B115" s="74" t="s">
        <v>429</v>
      </c>
      <c r="C115" s="90"/>
      <c r="D115" s="90"/>
      <c r="E115" s="116">
        <v>20831.25</v>
      </c>
      <c r="F115" s="76">
        <f>SUM(F114+D115-E115)</f>
        <v>-164012.68000000028</v>
      </c>
      <c r="G115" s="139"/>
      <c r="H115" s="76"/>
      <c r="I115" s="76">
        <f>SUM(I114-H115)</f>
        <v>31241.449999999997</v>
      </c>
    </row>
    <row r="116" spans="1:9" ht="44.25" hidden="1" customHeight="1" x14ac:dyDescent="0.25">
      <c r="A116" s="448" t="s">
        <v>430</v>
      </c>
      <c r="B116" s="449"/>
      <c r="C116" s="117"/>
      <c r="D116" s="117"/>
      <c r="E116" s="118"/>
      <c r="F116" s="117"/>
      <c r="G116" s="191"/>
      <c r="H116" s="117"/>
      <c r="I116" s="117"/>
    </row>
    <row r="117" spans="1:9" ht="38.25" hidden="1" customHeight="1" x14ac:dyDescent="0.25">
      <c r="A117" s="119" t="s">
        <v>428</v>
      </c>
      <c r="B117" s="120" t="s">
        <v>431</v>
      </c>
      <c r="C117" s="121"/>
      <c r="D117" s="121"/>
      <c r="E117" s="122"/>
      <c r="F117" s="110">
        <f>SUM(F115+D117-E117)</f>
        <v>-164012.68000000028</v>
      </c>
      <c r="G117" s="123" t="s">
        <v>432</v>
      </c>
      <c r="H117" s="110"/>
      <c r="I117" s="110">
        <f>SUM(I115-H117)</f>
        <v>31241.449999999997</v>
      </c>
    </row>
    <row r="118" spans="1:9" ht="15" hidden="1" customHeight="1" x14ac:dyDescent="0.25">
      <c r="A118" s="91" t="s">
        <v>433</v>
      </c>
      <c r="B118" s="114" t="s">
        <v>434</v>
      </c>
      <c r="C118" s="80">
        <v>500</v>
      </c>
      <c r="D118" s="80"/>
      <c r="E118" s="124">
        <v>500</v>
      </c>
      <c r="F118" s="76">
        <f>SUM(F117+D118-E118)</f>
        <v>-164512.68000000028</v>
      </c>
      <c r="G118" s="125"/>
      <c r="H118" s="76"/>
      <c r="I118" s="76">
        <f>SUM(I117-H118)</f>
        <v>31241.449999999997</v>
      </c>
    </row>
    <row r="119" spans="1:9" ht="33.75" hidden="1" customHeight="1" x14ac:dyDescent="0.25">
      <c r="A119" s="91" t="s">
        <v>435</v>
      </c>
      <c r="B119" s="89" t="s">
        <v>436</v>
      </c>
      <c r="C119" s="90">
        <v>247.4</v>
      </c>
      <c r="D119" s="90"/>
      <c r="E119" s="76">
        <v>226.4</v>
      </c>
      <c r="F119" s="76">
        <f t="shared" ref="F119:F182" si="4">SUM(F118+D119-E119)</f>
        <v>-164739.08000000028</v>
      </c>
      <c r="G119" s="192"/>
      <c r="H119" s="76"/>
      <c r="I119" s="76">
        <f t="shared" si="3"/>
        <v>31241.449999999997</v>
      </c>
    </row>
    <row r="120" spans="1:9" ht="33.75" hidden="1" customHeight="1" x14ac:dyDescent="0.25">
      <c r="A120" s="91" t="s">
        <v>437</v>
      </c>
      <c r="B120" s="89" t="s">
        <v>438</v>
      </c>
      <c r="C120" s="90">
        <v>630.70000000000005</v>
      </c>
      <c r="D120" s="90"/>
      <c r="E120" s="76">
        <v>578.79999999999995</v>
      </c>
      <c r="F120" s="76">
        <f t="shared" si="4"/>
        <v>-165317.88000000027</v>
      </c>
      <c r="G120" s="50"/>
      <c r="H120" s="76"/>
      <c r="I120" s="76">
        <f t="shared" si="3"/>
        <v>31241.449999999997</v>
      </c>
    </row>
    <row r="121" spans="1:9" ht="25.5" hidden="1" customHeight="1" x14ac:dyDescent="0.25">
      <c r="A121" s="73" t="s">
        <v>439</v>
      </c>
      <c r="B121" s="126" t="s">
        <v>440</v>
      </c>
      <c r="C121" s="80"/>
      <c r="D121" s="80">
        <v>164012.89000000001</v>
      </c>
      <c r="E121" s="124"/>
      <c r="F121" s="76">
        <f t="shared" si="4"/>
        <v>-1304.9900000002526</v>
      </c>
      <c r="G121" s="193"/>
      <c r="H121" s="76"/>
      <c r="I121" s="76">
        <f t="shared" si="3"/>
        <v>31241.449999999997</v>
      </c>
    </row>
    <row r="122" spans="1:9" ht="15" hidden="1" customHeight="1" x14ac:dyDescent="0.25">
      <c r="A122" s="73" t="s">
        <v>441</v>
      </c>
      <c r="B122" s="127" t="s">
        <v>442</v>
      </c>
      <c r="C122" s="76"/>
      <c r="D122" s="76"/>
      <c r="E122" s="128">
        <v>61984.800000000003</v>
      </c>
      <c r="F122" s="76">
        <f t="shared" si="4"/>
        <v>-63289.790000000256</v>
      </c>
      <c r="G122" s="49"/>
      <c r="H122" s="76"/>
      <c r="I122" s="76">
        <f t="shared" si="3"/>
        <v>31241.449999999997</v>
      </c>
    </row>
    <row r="123" spans="1:9" ht="15" hidden="1" customHeight="1" x14ac:dyDescent="0.25">
      <c r="A123" s="73" t="s">
        <v>441</v>
      </c>
      <c r="B123" s="127" t="s">
        <v>443</v>
      </c>
      <c r="C123" s="76"/>
      <c r="D123" s="76"/>
      <c r="E123" s="128">
        <v>146668.95000000001</v>
      </c>
      <c r="F123" s="76">
        <f t="shared" si="4"/>
        <v>-209958.74000000028</v>
      </c>
      <c r="G123" s="49"/>
      <c r="H123" s="76"/>
      <c r="I123" s="76">
        <f t="shared" si="3"/>
        <v>31241.449999999997</v>
      </c>
    </row>
    <row r="124" spans="1:9" ht="30" hidden="1" customHeight="1" x14ac:dyDescent="0.25">
      <c r="A124" s="73" t="s">
        <v>441</v>
      </c>
      <c r="B124" s="127" t="s">
        <v>444</v>
      </c>
      <c r="C124" s="76"/>
      <c r="D124" s="76"/>
      <c r="E124" s="128">
        <v>184955.85</v>
      </c>
      <c r="F124" s="76">
        <f t="shared" si="4"/>
        <v>-394914.59000000032</v>
      </c>
      <c r="G124" s="49"/>
      <c r="H124" s="76"/>
      <c r="I124" s="76">
        <f t="shared" si="3"/>
        <v>31241.449999999997</v>
      </c>
    </row>
    <row r="125" spans="1:9" ht="30" hidden="1" customHeight="1" x14ac:dyDescent="0.25">
      <c r="A125" s="73" t="s">
        <v>441</v>
      </c>
      <c r="B125" s="127" t="s">
        <v>445</v>
      </c>
      <c r="C125" s="76"/>
      <c r="D125" s="76"/>
      <c r="E125" s="128">
        <v>138694.5</v>
      </c>
      <c r="F125" s="76">
        <f t="shared" si="4"/>
        <v>-533609.09000000032</v>
      </c>
      <c r="G125" s="49"/>
      <c r="H125" s="76"/>
      <c r="I125" s="76">
        <f t="shared" si="3"/>
        <v>31241.449999999997</v>
      </c>
    </row>
    <row r="126" spans="1:9" ht="30" hidden="1" customHeight="1" x14ac:dyDescent="0.25">
      <c r="A126" s="73" t="s">
        <v>441</v>
      </c>
      <c r="B126" s="127" t="s">
        <v>446</v>
      </c>
      <c r="C126" s="76"/>
      <c r="D126" s="76"/>
      <c r="E126" s="128">
        <v>93148.47</v>
      </c>
      <c r="F126" s="76">
        <f t="shared" si="4"/>
        <v>-626757.56000000029</v>
      </c>
      <c r="G126" s="49"/>
      <c r="H126" s="76"/>
      <c r="I126" s="76">
        <f t="shared" si="3"/>
        <v>31241.449999999997</v>
      </c>
    </row>
    <row r="127" spans="1:9" ht="15" hidden="1" customHeight="1" x14ac:dyDescent="0.25">
      <c r="A127" s="73" t="s">
        <v>441</v>
      </c>
      <c r="B127" s="127" t="s">
        <v>447</v>
      </c>
      <c r="C127" s="76"/>
      <c r="D127" s="76"/>
      <c r="E127" s="128">
        <v>920639.7</v>
      </c>
      <c r="F127" s="76">
        <f t="shared" si="4"/>
        <v>-1547397.2600000002</v>
      </c>
      <c r="G127" s="49"/>
      <c r="H127" s="76"/>
      <c r="I127" s="76">
        <f t="shared" si="3"/>
        <v>31241.449999999997</v>
      </c>
    </row>
    <row r="128" spans="1:9" ht="15" hidden="1" customHeight="1" x14ac:dyDescent="0.25">
      <c r="A128" s="73" t="s">
        <v>441</v>
      </c>
      <c r="B128" s="127" t="s">
        <v>448</v>
      </c>
      <c r="C128" s="76"/>
      <c r="D128" s="76"/>
      <c r="E128" s="128">
        <v>873088.74</v>
      </c>
      <c r="F128" s="76">
        <f t="shared" si="4"/>
        <v>-2420486</v>
      </c>
      <c r="G128" s="49"/>
      <c r="H128" s="76"/>
      <c r="I128" s="76">
        <f t="shared" si="3"/>
        <v>31241.449999999997</v>
      </c>
    </row>
    <row r="129" spans="1:9" ht="15" hidden="1" customHeight="1" x14ac:dyDescent="0.25">
      <c r="A129" s="73" t="s">
        <v>441</v>
      </c>
      <c r="B129" s="127" t="s">
        <v>449</v>
      </c>
      <c r="C129" s="76"/>
      <c r="D129" s="76"/>
      <c r="E129" s="128">
        <v>90897.5</v>
      </c>
      <c r="F129" s="76">
        <f t="shared" si="4"/>
        <v>-2511383.5</v>
      </c>
      <c r="G129" s="49"/>
      <c r="H129" s="76"/>
      <c r="I129" s="76">
        <f t="shared" si="3"/>
        <v>31241.449999999997</v>
      </c>
    </row>
    <row r="130" spans="1:9" ht="25.5" hidden="1" customHeight="1" x14ac:dyDescent="0.25">
      <c r="A130" s="73" t="s">
        <v>450</v>
      </c>
      <c r="B130" s="126" t="s">
        <v>451</v>
      </c>
      <c r="C130" s="80"/>
      <c r="D130" s="80">
        <v>2849901.8</v>
      </c>
      <c r="E130" s="124"/>
      <c r="F130" s="76">
        <f t="shared" si="4"/>
        <v>338518.29999999981</v>
      </c>
      <c r="G130" s="193"/>
      <c r="H130" s="76"/>
      <c r="I130" s="76">
        <f t="shared" si="3"/>
        <v>31241.449999999997</v>
      </c>
    </row>
    <row r="131" spans="1:9" ht="33.75" hidden="1" customHeight="1" x14ac:dyDescent="0.25">
      <c r="A131" s="73" t="s">
        <v>452</v>
      </c>
      <c r="B131" s="74" t="s">
        <v>453</v>
      </c>
      <c r="C131" s="76">
        <v>322.07</v>
      </c>
      <c r="D131" s="76"/>
      <c r="E131" s="85">
        <v>294.73</v>
      </c>
      <c r="F131" s="76">
        <f t="shared" si="4"/>
        <v>338223.56999999983</v>
      </c>
      <c r="G131" s="50"/>
      <c r="H131" s="76"/>
      <c r="I131" s="76">
        <f>SUM(I130-H131)</f>
        <v>31241.449999999997</v>
      </c>
    </row>
    <row r="132" spans="1:9" ht="45" hidden="1" customHeight="1" x14ac:dyDescent="0.25">
      <c r="A132" s="73" t="s">
        <v>452</v>
      </c>
      <c r="B132" s="74" t="s">
        <v>454</v>
      </c>
      <c r="C132" s="76"/>
      <c r="D132" s="76"/>
      <c r="E132" s="76">
        <v>26338.94</v>
      </c>
      <c r="F132" s="76">
        <f t="shared" si="4"/>
        <v>311884.62999999983</v>
      </c>
      <c r="G132" s="28"/>
      <c r="H132" s="76"/>
      <c r="I132" s="76">
        <f>SUM(I140-H132)</f>
        <v>31241.449999999997</v>
      </c>
    </row>
    <row r="133" spans="1:9" ht="15" hidden="1" customHeight="1" x14ac:dyDescent="0.25">
      <c r="A133" s="73" t="s">
        <v>455</v>
      </c>
      <c r="B133" s="127" t="s">
        <v>456</v>
      </c>
      <c r="C133" s="76"/>
      <c r="D133" s="76"/>
      <c r="E133" s="128">
        <v>34436</v>
      </c>
      <c r="F133" s="76">
        <f t="shared" si="4"/>
        <v>277448.62999999983</v>
      </c>
      <c r="G133" s="49"/>
      <c r="H133" s="76"/>
      <c r="I133" s="76">
        <f>SUM(I129-H133)</f>
        <v>31241.449999999997</v>
      </c>
    </row>
    <row r="134" spans="1:9" ht="15" hidden="1" customHeight="1" x14ac:dyDescent="0.25">
      <c r="A134" s="73" t="s">
        <v>455</v>
      </c>
      <c r="B134" s="127" t="s">
        <v>457</v>
      </c>
      <c r="C134" s="76"/>
      <c r="D134" s="76"/>
      <c r="E134" s="128">
        <v>81482.75</v>
      </c>
      <c r="F134" s="76">
        <f t="shared" si="4"/>
        <v>195965.87999999983</v>
      </c>
      <c r="G134" s="49"/>
      <c r="H134" s="76"/>
      <c r="I134" s="76">
        <f t="shared" si="3"/>
        <v>31241.449999999997</v>
      </c>
    </row>
    <row r="135" spans="1:9" ht="30" hidden="1" customHeight="1" x14ac:dyDescent="0.25">
      <c r="A135" s="73" t="s">
        <v>455</v>
      </c>
      <c r="B135" s="127" t="s">
        <v>458</v>
      </c>
      <c r="C135" s="76"/>
      <c r="D135" s="76"/>
      <c r="E135" s="128">
        <v>102753.25</v>
      </c>
      <c r="F135" s="76">
        <f t="shared" si="4"/>
        <v>93212.62999999983</v>
      </c>
      <c r="G135" s="49"/>
      <c r="H135" s="76"/>
      <c r="I135" s="76">
        <f t="shared" si="3"/>
        <v>31241.449999999997</v>
      </c>
    </row>
    <row r="136" spans="1:9" ht="30" hidden="1" customHeight="1" x14ac:dyDescent="0.25">
      <c r="A136" s="73" t="s">
        <v>455</v>
      </c>
      <c r="B136" s="127" t="s">
        <v>459</v>
      </c>
      <c r="C136" s="76"/>
      <c r="D136" s="76"/>
      <c r="E136" s="128">
        <v>77052.5</v>
      </c>
      <c r="F136" s="76">
        <f t="shared" si="4"/>
        <v>16160.12999999983</v>
      </c>
      <c r="G136" s="49"/>
      <c r="H136" s="76"/>
      <c r="I136" s="76">
        <f t="shared" ref="I136:I198" si="5">SUM(I135-H136)</f>
        <v>31241.449999999997</v>
      </c>
    </row>
    <row r="137" spans="1:9" ht="30" hidden="1" customHeight="1" x14ac:dyDescent="0.25">
      <c r="A137" s="73" t="s">
        <v>455</v>
      </c>
      <c r="B137" s="127" t="s">
        <v>460</v>
      </c>
      <c r="C137" s="76"/>
      <c r="D137" s="76"/>
      <c r="E137" s="128">
        <v>51749.15</v>
      </c>
      <c r="F137" s="76">
        <f t="shared" si="4"/>
        <v>-35589.020000000171</v>
      </c>
      <c r="G137" s="144"/>
      <c r="H137" s="76"/>
      <c r="I137" s="76">
        <f t="shared" si="5"/>
        <v>31241.449999999997</v>
      </c>
    </row>
    <row r="138" spans="1:9" ht="15" hidden="1" customHeight="1" x14ac:dyDescent="0.25">
      <c r="A138" s="73" t="s">
        <v>455</v>
      </c>
      <c r="B138" s="127" t="s">
        <v>461</v>
      </c>
      <c r="C138" s="76"/>
      <c r="D138" s="76"/>
      <c r="E138" s="128">
        <v>511466.5</v>
      </c>
      <c r="F138" s="76">
        <f t="shared" si="4"/>
        <v>-547055.52000000014</v>
      </c>
      <c r="G138" s="144"/>
      <c r="H138" s="76"/>
      <c r="I138" s="76">
        <f t="shared" si="5"/>
        <v>31241.449999999997</v>
      </c>
    </row>
    <row r="139" spans="1:9" ht="15" hidden="1" customHeight="1" x14ac:dyDescent="0.25">
      <c r="A139" s="73" t="s">
        <v>455</v>
      </c>
      <c r="B139" s="127" t="s">
        <v>462</v>
      </c>
      <c r="C139" s="76"/>
      <c r="D139" s="76"/>
      <c r="E139" s="128">
        <v>485049.3</v>
      </c>
      <c r="F139" s="76">
        <f t="shared" si="4"/>
        <v>-1032104.8200000001</v>
      </c>
      <c r="G139" s="144"/>
      <c r="H139" s="76"/>
      <c r="I139" s="76">
        <f t="shared" si="5"/>
        <v>31241.449999999997</v>
      </c>
    </row>
    <row r="140" spans="1:9" ht="15" hidden="1" customHeight="1" x14ac:dyDescent="0.25">
      <c r="A140" s="73" t="s">
        <v>455</v>
      </c>
      <c r="B140" s="127" t="s">
        <v>463</v>
      </c>
      <c r="C140" s="76"/>
      <c r="D140" s="76"/>
      <c r="E140" s="128">
        <v>24728.55</v>
      </c>
      <c r="F140" s="76">
        <f t="shared" si="4"/>
        <v>-1056833.3700000001</v>
      </c>
      <c r="G140" s="144"/>
      <c r="H140" s="76"/>
      <c r="I140" s="76">
        <f t="shared" si="5"/>
        <v>31241.449999999997</v>
      </c>
    </row>
    <row r="141" spans="1:9" ht="30" hidden="1" customHeight="1" x14ac:dyDescent="0.25">
      <c r="A141" s="129"/>
      <c r="B141" s="130" t="s">
        <v>464</v>
      </c>
      <c r="C141" s="131"/>
      <c r="D141" s="132"/>
      <c r="E141" s="132"/>
      <c r="F141" s="132">
        <f t="shared" si="4"/>
        <v>-1056833.3700000001</v>
      </c>
      <c r="G141" s="194"/>
      <c r="H141" s="132"/>
      <c r="I141" s="132">
        <f t="shared" si="5"/>
        <v>31241.449999999997</v>
      </c>
    </row>
    <row r="142" spans="1:9" ht="25.5" hidden="1" customHeight="1" x14ac:dyDescent="0.25">
      <c r="A142" s="73" t="s">
        <v>465</v>
      </c>
      <c r="B142" s="126" t="s">
        <v>466</v>
      </c>
      <c r="C142" s="76"/>
      <c r="D142" s="76">
        <v>1710912.12</v>
      </c>
      <c r="E142" s="76"/>
      <c r="F142" s="76">
        <f t="shared" si="4"/>
        <v>654078.75</v>
      </c>
      <c r="G142" s="144"/>
      <c r="H142" s="76"/>
      <c r="I142" s="76">
        <f t="shared" si="5"/>
        <v>31241.449999999997</v>
      </c>
    </row>
    <row r="143" spans="1:9" ht="56.25" hidden="1" customHeight="1" x14ac:dyDescent="0.25">
      <c r="A143" s="73" t="s">
        <v>467</v>
      </c>
      <c r="B143" s="74" t="s">
        <v>468</v>
      </c>
      <c r="C143" s="76">
        <v>3159.42</v>
      </c>
      <c r="D143" s="76"/>
      <c r="E143" s="76">
        <v>2891.29</v>
      </c>
      <c r="F143" s="76">
        <f t="shared" si="4"/>
        <v>651187.46</v>
      </c>
      <c r="G143" s="144"/>
      <c r="H143" s="76"/>
      <c r="I143" s="76">
        <f t="shared" si="5"/>
        <v>31241.449999999997</v>
      </c>
    </row>
    <row r="144" spans="1:9" ht="67.5" hidden="1" customHeight="1" x14ac:dyDescent="0.25">
      <c r="A144" s="73" t="s">
        <v>469</v>
      </c>
      <c r="B144" s="74" t="s">
        <v>470</v>
      </c>
      <c r="C144" s="133"/>
      <c r="D144" s="76"/>
      <c r="E144" s="76">
        <v>24026.36</v>
      </c>
      <c r="F144" s="76">
        <f t="shared" si="4"/>
        <v>627161.1</v>
      </c>
      <c r="G144" s="28"/>
      <c r="H144" s="76"/>
      <c r="I144" s="76">
        <f t="shared" si="5"/>
        <v>31241.449999999997</v>
      </c>
    </row>
    <row r="145" spans="1:9" ht="30" hidden="1" customHeight="1" x14ac:dyDescent="0.25">
      <c r="A145" s="73" t="s">
        <v>471</v>
      </c>
      <c r="B145" s="127" t="s">
        <v>358</v>
      </c>
      <c r="C145" s="76"/>
      <c r="D145" s="76"/>
      <c r="E145" s="134">
        <v>44611.519999999997</v>
      </c>
      <c r="F145" s="76">
        <f t="shared" si="4"/>
        <v>582549.57999999996</v>
      </c>
      <c r="G145" s="144"/>
      <c r="H145" s="76"/>
      <c r="I145" s="76">
        <f t="shared" si="5"/>
        <v>31241.449999999997</v>
      </c>
    </row>
    <row r="146" spans="1:9" ht="15" hidden="1" customHeight="1" x14ac:dyDescent="0.25">
      <c r="A146" s="73" t="s">
        <v>471</v>
      </c>
      <c r="B146" s="127" t="s">
        <v>472</v>
      </c>
      <c r="C146" s="76"/>
      <c r="D146" s="76"/>
      <c r="E146" s="134">
        <v>104877.06</v>
      </c>
      <c r="F146" s="76">
        <f t="shared" si="4"/>
        <v>477672.51999999996</v>
      </c>
      <c r="G146" s="144"/>
      <c r="H146" s="76"/>
      <c r="I146" s="76">
        <f t="shared" si="5"/>
        <v>31241.449999999997</v>
      </c>
    </row>
    <row r="147" spans="1:9" ht="30" hidden="1" customHeight="1" x14ac:dyDescent="0.25">
      <c r="A147" s="73" t="s">
        <v>471</v>
      </c>
      <c r="B147" s="127" t="s">
        <v>360</v>
      </c>
      <c r="C147" s="76"/>
      <c r="D147" s="76"/>
      <c r="E147" s="134">
        <v>122409.03</v>
      </c>
      <c r="F147" s="76">
        <f t="shared" si="4"/>
        <v>355263.49</v>
      </c>
      <c r="G147" s="144"/>
      <c r="H147" s="76"/>
      <c r="I147" s="76">
        <f t="shared" si="5"/>
        <v>31241.449999999997</v>
      </c>
    </row>
    <row r="148" spans="1:9" ht="30" hidden="1" customHeight="1" x14ac:dyDescent="0.25">
      <c r="A148" s="73" t="s">
        <v>471</v>
      </c>
      <c r="B148" s="127" t="s">
        <v>361</v>
      </c>
      <c r="C148" s="76"/>
      <c r="D148" s="76"/>
      <c r="E148" s="134">
        <v>65107.01</v>
      </c>
      <c r="F148" s="76">
        <f t="shared" si="4"/>
        <v>290156.48</v>
      </c>
      <c r="G148" s="144"/>
      <c r="H148" s="76"/>
      <c r="I148" s="76">
        <f t="shared" si="5"/>
        <v>31241.449999999997</v>
      </c>
    </row>
    <row r="149" spans="1:9" ht="30" hidden="1" customHeight="1" x14ac:dyDescent="0.25">
      <c r="A149" s="73" t="s">
        <v>471</v>
      </c>
      <c r="B149" s="127" t="s">
        <v>473</v>
      </c>
      <c r="C149" s="76"/>
      <c r="D149" s="76"/>
      <c r="E149" s="134">
        <v>41966.62</v>
      </c>
      <c r="F149" s="76">
        <f t="shared" si="4"/>
        <v>248189.86</v>
      </c>
      <c r="G149" s="144"/>
      <c r="H149" s="76"/>
      <c r="I149" s="76">
        <f t="shared" si="5"/>
        <v>31241.449999999997</v>
      </c>
    </row>
    <row r="150" spans="1:9" ht="15" hidden="1" customHeight="1" x14ac:dyDescent="0.25">
      <c r="A150" s="73" t="s">
        <v>471</v>
      </c>
      <c r="B150" s="127" t="s">
        <v>364</v>
      </c>
      <c r="C150" s="76"/>
      <c r="D150" s="76"/>
      <c r="E150" s="134">
        <v>18280</v>
      </c>
      <c r="F150" s="76">
        <f t="shared" si="4"/>
        <v>229909.86</v>
      </c>
      <c r="G150" s="144"/>
      <c r="H150" s="76"/>
      <c r="I150" s="76">
        <f t="shared" si="5"/>
        <v>31241.449999999997</v>
      </c>
    </row>
    <row r="151" spans="1:9" ht="15" hidden="1" customHeight="1" x14ac:dyDescent="0.25">
      <c r="A151" s="73" t="s">
        <v>471</v>
      </c>
      <c r="B151" s="127" t="s">
        <v>365</v>
      </c>
      <c r="C151" s="76"/>
      <c r="D151" s="76"/>
      <c r="E151" s="134">
        <v>658901.36</v>
      </c>
      <c r="F151" s="76">
        <f t="shared" si="4"/>
        <v>-428991.5</v>
      </c>
      <c r="G151" s="144"/>
      <c r="H151" s="76"/>
      <c r="I151" s="76">
        <f t="shared" si="5"/>
        <v>31241.449999999997</v>
      </c>
    </row>
    <row r="152" spans="1:9" ht="15" hidden="1" customHeight="1" x14ac:dyDescent="0.25">
      <c r="A152" s="73" t="s">
        <v>471</v>
      </c>
      <c r="B152" s="127" t="s">
        <v>366</v>
      </c>
      <c r="C152" s="76"/>
      <c r="D152" s="76"/>
      <c r="E152" s="134">
        <v>541505.84</v>
      </c>
      <c r="F152" s="76">
        <f t="shared" si="4"/>
        <v>-970497.34</v>
      </c>
      <c r="G152" s="144"/>
      <c r="H152" s="76"/>
      <c r="I152" s="76">
        <f t="shared" si="5"/>
        <v>31241.449999999997</v>
      </c>
    </row>
    <row r="153" spans="1:9" ht="15" hidden="1" customHeight="1" x14ac:dyDescent="0.25">
      <c r="A153" s="73" t="s">
        <v>471</v>
      </c>
      <c r="B153" s="127" t="s">
        <v>367</v>
      </c>
      <c r="C153" s="76"/>
      <c r="D153" s="76"/>
      <c r="E153" s="134">
        <v>29018.62</v>
      </c>
      <c r="F153" s="76">
        <f t="shared" si="4"/>
        <v>-999515.96</v>
      </c>
      <c r="G153" s="144"/>
      <c r="H153" s="76"/>
      <c r="I153" s="76">
        <f t="shared" si="5"/>
        <v>31241.449999999997</v>
      </c>
    </row>
    <row r="154" spans="1:9" ht="19.5" hidden="1" customHeight="1" x14ac:dyDescent="0.3">
      <c r="A154" s="135"/>
      <c r="B154" s="136" t="s">
        <v>474</v>
      </c>
      <c r="C154" s="137"/>
      <c r="D154" s="137"/>
      <c r="E154" s="137"/>
      <c r="F154" s="79">
        <f t="shared" si="4"/>
        <v>-999515.96</v>
      </c>
      <c r="H154" s="76"/>
      <c r="I154" s="76">
        <f t="shared" si="5"/>
        <v>31241.449999999997</v>
      </c>
    </row>
    <row r="155" spans="1:9" ht="46.5" hidden="1" customHeight="1" x14ac:dyDescent="0.25">
      <c r="A155" s="450" t="s">
        <v>475</v>
      </c>
      <c r="B155" s="451"/>
      <c r="C155" s="117"/>
      <c r="D155" s="117"/>
      <c r="E155" s="117"/>
      <c r="F155" s="117">
        <f t="shared" si="4"/>
        <v>-999515.96</v>
      </c>
      <c r="G155" s="191"/>
      <c r="H155" s="117"/>
      <c r="I155" s="117">
        <f t="shared" si="5"/>
        <v>31241.449999999997</v>
      </c>
    </row>
    <row r="156" spans="1:9" ht="33.75" hidden="1" x14ac:dyDescent="0.25">
      <c r="A156" s="91" t="s">
        <v>476</v>
      </c>
      <c r="B156" s="89" t="s">
        <v>477</v>
      </c>
      <c r="C156" s="90">
        <v>592.67999999999995</v>
      </c>
      <c r="D156" s="76"/>
      <c r="E156" s="76">
        <v>546.26</v>
      </c>
      <c r="F156" s="76">
        <f t="shared" si="4"/>
        <v>-1000062.22</v>
      </c>
      <c r="G156" s="138"/>
      <c r="H156" s="76"/>
      <c r="I156" s="76">
        <f t="shared" si="5"/>
        <v>31241.449999999997</v>
      </c>
    </row>
    <row r="157" spans="1:9" hidden="1" x14ac:dyDescent="0.25">
      <c r="A157" s="91" t="s">
        <v>478</v>
      </c>
      <c r="B157" s="89" t="s">
        <v>479</v>
      </c>
      <c r="C157" s="90"/>
      <c r="D157" s="76"/>
      <c r="E157" s="76">
        <v>900</v>
      </c>
      <c r="F157" s="76">
        <f t="shared" si="4"/>
        <v>-1000962.22</v>
      </c>
      <c r="G157" s="139"/>
      <c r="H157" s="76"/>
      <c r="I157" s="76">
        <f t="shared" si="5"/>
        <v>31241.449999999997</v>
      </c>
    </row>
    <row r="158" spans="1:9" hidden="1" x14ac:dyDescent="0.25">
      <c r="A158" s="91" t="s">
        <v>478</v>
      </c>
      <c r="B158" s="89" t="s">
        <v>480</v>
      </c>
      <c r="C158" s="90"/>
      <c r="D158" s="76"/>
      <c r="E158" s="76">
        <v>900</v>
      </c>
      <c r="F158" s="76">
        <f t="shared" si="4"/>
        <v>-1001862.22</v>
      </c>
      <c r="G158" s="139"/>
      <c r="H158" s="76"/>
      <c r="I158" s="76">
        <f t="shared" si="5"/>
        <v>31241.449999999997</v>
      </c>
    </row>
    <row r="159" spans="1:9" hidden="1" x14ac:dyDescent="0.25">
      <c r="A159" s="91" t="s">
        <v>478</v>
      </c>
      <c r="B159" s="89" t="s">
        <v>481</v>
      </c>
      <c r="C159" s="90"/>
      <c r="D159" s="76"/>
      <c r="E159" s="76">
        <v>450</v>
      </c>
      <c r="F159" s="76">
        <f t="shared" si="4"/>
        <v>-1002312.22</v>
      </c>
      <c r="G159" s="139"/>
      <c r="H159" s="76"/>
      <c r="I159" s="76">
        <f t="shared" si="5"/>
        <v>31241.449999999997</v>
      </c>
    </row>
    <row r="160" spans="1:9" hidden="1" x14ac:dyDescent="0.25">
      <c r="A160" s="91" t="s">
        <v>478</v>
      </c>
      <c r="B160" s="89" t="s">
        <v>482</v>
      </c>
      <c r="C160" s="90"/>
      <c r="D160" s="76"/>
      <c r="E160" s="76">
        <v>450</v>
      </c>
      <c r="F160" s="76">
        <f t="shared" si="4"/>
        <v>-1002762.22</v>
      </c>
      <c r="G160" s="139"/>
      <c r="H160" s="76"/>
      <c r="I160" s="76">
        <f t="shared" si="5"/>
        <v>31241.449999999997</v>
      </c>
    </row>
    <row r="161" spans="1:9" hidden="1" x14ac:dyDescent="0.25">
      <c r="A161" s="91" t="s">
        <v>483</v>
      </c>
      <c r="B161" s="89" t="s">
        <v>442</v>
      </c>
      <c r="C161" s="90"/>
      <c r="D161" s="76"/>
      <c r="E161" s="76">
        <v>51725.25</v>
      </c>
      <c r="F161" s="76">
        <f t="shared" si="4"/>
        <v>-1054487.47</v>
      </c>
      <c r="G161" s="140"/>
      <c r="H161" s="76"/>
      <c r="I161" s="76">
        <f t="shared" si="5"/>
        <v>31241.449999999997</v>
      </c>
    </row>
    <row r="162" spans="1:9" hidden="1" x14ac:dyDescent="0.25">
      <c r="A162" s="91" t="s">
        <v>483</v>
      </c>
      <c r="B162" s="89" t="s">
        <v>443</v>
      </c>
      <c r="C162" s="90"/>
      <c r="D162" s="76"/>
      <c r="E162" s="76">
        <v>143736.29999999999</v>
      </c>
      <c r="F162" s="76">
        <f t="shared" si="4"/>
        <v>-1198223.77</v>
      </c>
      <c r="G162" s="140"/>
      <c r="H162" s="76"/>
      <c r="I162" s="76">
        <f t="shared" si="5"/>
        <v>31241.449999999997</v>
      </c>
    </row>
    <row r="163" spans="1:9" hidden="1" x14ac:dyDescent="0.25">
      <c r="A163" s="91" t="s">
        <v>483</v>
      </c>
      <c r="B163" s="89" t="s">
        <v>444</v>
      </c>
      <c r="C163" s="90"/>
      <c r="D163" s="76"/>
      <c r="E163" s="76">
        <v>214258.5</v>
      </c>
      <c r="F163" s="76">
        <f t="shared" si="4"/>
        <v>-1412482.27</v>
      </c>
      <c r="G163" s="140"/>
      <c r="H163" s="76"/>
      <c r="I163" s="76">
        <f t="shared" si="5"/>
        <v>31241.449999999997</v>
      </c>
    </row>
    <row r="164" spans="1:9" hidden="1" x14ac:dyDescent="0.25">
      <c r="A164" s="91" t="s">
        <v>483</v>
      </c>
      <c r="B164" s="89" t="s">
        <v>445</v>
      </c>
      <c r="C164" s="90"/>
      <c r="D164" s="76"/>
      <c r="E164" s="76">
        <v>84161.25</v>
      </c>
      <c r="F164" s="76">
        <f t="shared" si="4"/>
        <v>-1496643.52</v>
      </c>
      <c r="G164" s="140"/>
      <c r="H164" s="76"/>
      <c r="I164" s="76">
        <f t="shared" si="5"/>
        <v>31241.449999999997</v>
      </c>
    </row>
    <row r="165" spans="1:9" hidden="1" x14ac:dyDescent="0.25">
      <c r="A165" s="91" t="s">
        <v>483</v>
      </c>
      <c r="B165" s="89" t="s">
        <v>446</v>
      </c>
      <c r="C165" s="90"/>
      <c r="D165" s="76"/>
      <c r="E165" s="76">
        <v>98752.5</v>
      </c>
      <c r="F165" s="76">
        <f t="shared" si="4"/>
        <v>-1595396.02</v>
      </c>
      <c r="G165" s="140"/>
      <c r="H165" s="76"/>
      <c r="I165" s="76">
        <f t="shared" si="5"/>
        <v>31241.449999999997</v>
      </c>
    </row>
    <row r="166" spans="1:9" hidden="1" x14ac:dyDescent="0.25">
      <c r="A166" s="91" t="s">
        <v>483</v>
      </c>
      <c r="B166" s="89" t="s">
        <v>447</v>
      </c>
      <c r="C166" s="90"/>
      <c r="D166" s="76"/>
      <c r="E166" s="76">
        <v>850194</v>
      </c>
      <c r="F166" s="76">
        <f t="shared" si="4"/>
        <v>-2445590.02</v>
      </c>
      <c r="G166" s="140"/>
      <c r="H166" s="76"/>
      <c r="I166" s="76">
        <f t="shared" si="5"/>
        <v>31241.449999999997</v>
      </c>
    </row>
    <row r="167" spans="1:9" hidden="1" x14ac:dyDescent="0.25">
      <c r="A167" s="91" t="s">
        <v>483</v>
      </c>
      <c r="B167" s="89" t="s">
        <v>448</v>
      </c>
      <c r="C167" s="90"/>
      <c r="D167" s="76"/>
      <c r="E167" s="76">
        <v>800362.08</v>
      </c>
      <c r="F167" s="76">
        <f t="shared" si="4"/>
        <v>-3245952.1</v>
      </c>
      <c r="G167" s="140"/>
      <c r="H167" s="76"/>
      <c r="I167" s="76">
        <f t="shared" si="5"/>
        <v>31241.449999999997</v>
      </c>
    </row>
    <row r="168" spans="1:9" hidden="1" x14ac:dyDescent="0.25">
      <c r="A168" s="91" t="s">
        <v>483</v>
      </c>
      <c r="B168" s="89" t="s">
        <v>449</v>
      </c>
      <c r="C168" s="90"/>
      <c r="D168" s="76"/>
      <c r="E168" s="76">
        <v>58491.27</v>
      </c>
      <c r="F168" s="76">
        <f t="shared" si="4"/>
        <v>-3304443.37</v>
      </c>
      <c r="G168" s="140"/>
      <c r="H168" s="76"/>
      <c r="I168" s="76">
        <f t="shared" si="5"/>
        <v>31241.449999999997</v>
      </c>
    </row>
    <row r="169" spans="1:9" ht="22.5" hidden="1" x14ac:dyDescent="0.25">
      <c r="A169" s="91" t="s">
        <v>484</v>
      </c>
      <c r="B169" s="89" t="s">
        <v>485</v>
      </c>
      <c r="C169" s="90">
        <v>328.15</v>
      </c>
      <c r="D169" s="76"/>
      <c r="E169" s="76">
        <v>300.3</v>
      </c>
      <c r="F169" s="76">
        <f t="shared" si="4"/>
        <v>-3304743.67</v>
      </c>
      <c r="G169" s="138"/>
      <c r="H169" s="76"/>
      <c r="I169" s="76">
        <f t="shared" si="5"/>
        <v>31241.449999999997</v>
      </c>
    </row>
    <row r="170" spans="1:9" hidden="1" x14ac:dyDescent="0.25">
      <c r="A170" s="91" t="s">
        <v>486</v>
      </c>
      <c r="B170" s="89" t="s">
        <v>456</v>
      </c>
      <c r="C170" s="90"/>
      <c r="D170" s="76"/>
      <c r="E170" s="76">
        <v>28736.25</v>
      </c>
      <c r="F170" s="76">
        <f t="shared" si="4"/>
        <v>-3333479.92</v>
      </c>
      <c r="G170" s="140"/>
      <c r="H170" s="76"/>
      <c r="I170" s="76">
        <f t="shared" si="5"/>
        <v>31241.449999999997</v>
      </c>
    </row>
    <row r="171" spans="1:9" hidden="1" x14ac:dyDescent="0.25">
      <c r="A171" s="91" t="s">
        <v>486</v>
      </c>
      <c r="B171" s="89" t="s">
        <v>457</v>
      </c>
      <c r="C171" s="90"/>
      <c r="D171" s="76"/>
      <c r="E171" s="76">
        <v>79853.5</v>
      </c>
      <c r="F171" s="76">
        <f t="shared" si="4"/>
        <v>-3413333.42</v>
      </c>
      <c r="G171" s="140"/>
      <c r="H171" s="76"/>
      <c r="I171" s="76">
        <f t="shared" si="5"/>
        <v>31241.449999999997</v>
      </c>
    </row>
    <row r="172" spans="1:9" hidden="1" x14ac:dyDescent="0.25">
      <c r="A172" s="91" t="s">
        <v>486</v>
      </c>
      <c r="B172" s="89" t="s">
        <v>458</v>
      </c>
      <c r="C172" s="90"/>
      <c r="D172" s="76"/>
      <c r="E172" s="76">
        <v>119032.5</v>
      </c>
      <c r="F172" s="76">
        <f t="shared" si="4"/>
        <v>-3532365.92</v>
      </c>
      <c r="G172" s="140"/>
      <c r="H172" s="76"/>
      <c r="I172" s="76">
        <f t="shared" si="5"/>
        <v>31241.449999999997</v>
      </c>
    </row>
    <row r="173" spans="1:9" hidden="1" x14ac:dyDescent="0.25">
      <c r="A173" s="91" t="s">
        <v>486</v>
      </c>
      <c r="B173" s="89" t="s">
        <v>459</v>
      </c>
      <c r="C173" s="90"/>
      <c r="D173" s="76"/>
      <c r="E173" s="76">
        <v>46756.25</v>
      </c>
      <c r="F173" s="76">
        <f t="shared" si="4"/>
        <v>-3579122.17</v>
      </c>
      <c r="G173" s="140"/>
      <c r="H173" s="76"/>
      <c r="I173" s="76">
        <f t="shared" si="5"/>
        <v>31241.449999999997</v>
      </c>
    </row>
    <row r="174" spans="1:9" hidden="1" x14ac:dyDescent="0.25">
      <c r="A174" s="91" t="s">
        <v>486</v>
      </c>
      <c r="B174" s="89" t="s">
        <v>460</v>
      </c>
      <c r="C174" s="90"/>
      <c r="D174" s="76"/>
      <c r="E174" s="76">
        <v>54862.5</v>
      </c>
      <c r="F174" s="76">
        <f t="shared" si="4"/>
        <v>-3633984.67</v>
      </c>
      <c r="G174" s="140"/>
      <c r="H174" s="76"/>
      <c r="I174" s="76">
        <f t="shared" si="5"/>
        <v>31241.449999999997</v>
      </c>
    </row>
    <row r="175" spans="1:9" hidden="1" x14ac:dyDescent="0.25">
      <c r="A175" s="91" t="s">
        <v>486</v>
      </c>
      <c r="B175" s="89" t="s">
        <v>461</v>
      </c>
      <c r="C175" s="90"/>
      <c r="D175" s="76"/>
      <c r="E175" s="76">
        <v>472330</v>
      </c>
      <c r="F175" s="76">
        <f t="shared" si="4"/>
        <v>-4106314.67</v>
      </c>
      <c r="G175" s="140"/>
      <c r="H175" s="76"/>
      <c r="I175" s="76">
        <f t="shared" si="5"/>
        <v>31241.449999999997</v>
      </c>
    </row>
    <row r="176" spans="1:9" hidden="1" x14ac:dyDescent="0.25">
      <c r="A176" s="91" t="s">
        <v>486</v>
      </c>
      <c r="B176" s="89" t="s">
        <v>462</v>
      </c>
      <c r="C176" s="90"/>
      <c r="D176" s="76"/>
      <c r="E176" s="76">
        <v>444645.6</v>
      </c>
      <c r="F176" s="76">
        <f t="shared" si="4"/>
        <v>-4550960.2699999996</v>
      </c>
      <c r="G176" s="140"/>
      <c r="H176" s="76"/>
      <c r="I176" s="76">
        <f t="shared" si="5"/>
        <v>31241.449999999997</v>
      </c>
    </row>
    <row r="177" spans="1:9" hidden="1" x14ac:dyDescent="0.25">
      <c r="A177" s="91" t="s">
        <v>486</v>
      </c>
      <c r="B177" s="89" t="s">
        <v>463</v>
      </c>
      <c r="C177" s="90"/>
      <c r="D177" s="76"/>
      <c r="E177" s="76">
        <v>32495.15</v>
      </c>
      <c r="F177" s="76">
        <f t="shared" si="4"/>
        <v>-4583455.42</v>
      </c>
      <c r="G177" s="140"/>
      <c r="H177" s="76"/>
      <c r="I177" s="76">
        <f t="shared" si="5"/>
        <v>31241.449999999997</v>
      </c>
    </row>
    <row r="178" spans="1:9" ht="22.5" hidden="1" x14ac:dyDescent="0.25">
      <c r="A178" s="91" t="s">
        <v>487</v>
      </c>
      <c r="B178" s="89" t="s">
        <v>488</v>
      </c>
      <c r="C178" s="90"/>
      <c r="D178" s="76">
        <v>999516.39</v>
      </c>
      <c r="E178" s="76"/>
      <c r="F178" s="76">
        <f t="shared" si="4"/>
        <v>-3583939.03</v>
      </c>
      <c r="G178" s="141"/>
      <c r="H178" s="76"/>
      <c r="I178" s="76">
        <f t="shared" si="5"/>
        <v>31241.449999999997</v>
      </c>
    </row>
    <row r="179" spans="1:9" ht="23.25" hidden="1" x14ac:dyDescent="0.25">
      <c r="A179" s="139" t="s">
        <v>489</v>
      </c>
      <c r="B179" s="138" t="s">
        <v>490</v>
      </c>
      <c r="C179" s="106"/>
      <c r="D179" s="48">
        <v>2894244.3</v>
      </c>
      <c r="E179" s="48"/>
      <c r="F179" s="76">
        <f t="shared" si="4"/>
        <v>-689694.73</v>
      </c>
      <c r="G179" s="192"/>
      <c r="H179" s="106"/>
      <c r="I179" s="76">
        <f t="shared" si="5"/>
        <v>31241.449999999997</v>
      </c>
    </row>
    <row r="180" spans="1:9" ht="22.5" hidden="1" x14ac:dyDescent="0.25">
      <c r="A180" s="139" t="s">
        <v>491</v>
      </c>
      <c r="B180" s="142" t="s">
        <v>492</v>
      </c>
      <c r="C180" s="106"/>
      <c r="D180" s="48">
        <v>1707321.06</v>
      </c>
      <c r="E180" s="48"/>
      <c r="F180" s="76">
        <f t="shared" si="4"/>
        <v>1017626.3300000001</v>
      </c>
      <c r="G180" s="192"/>
      <c r="H180" s="106"/>
      <c r="I180" s="76">
        <f t="shared" si="5"/>
        <v>31241.449999999997</v>
      </c>
    </row>
    <row r="181" spans="1:9" hidden="1" x14ac:dyDescent="0.25">
      <c r="A181" s="139" t="s">
        <v>493</v>
      </c>
      <c r="B181" s="142" t="s">
        <v>494</v>
      </c>
      <c r="C181" s="106"/>
      <c r="D181" s="48"/>
      <c r="E181" s="48">
        <v>15000</v>
      </c>
      <c r="F181" s="76">
        <f t="shared" si="4"/>
        <v>1002626.3300000001</v>
      </c>
      <c r="G181" s="192"/>
      <c r="H181" s="106"/>
      <c r="I181" s="76">
        <f t="shared" si="5"/>
        <v>31241.449999999997</v>
      </c>
    </row>
    <row r="182" spans="1:9" hidden="1" x14ac:dyDescent="0.25">
      <c r="A182" s="139" t="s">
        <v>495</v>
      </c>
      <c r="B182" s="142" t="s">
        <v>496</v>
      </c>
      <c r="C182" s="90"/>
      <c r="D182" s="76">
        <v>53321.16</v>
      </c>
      <c r="E182" s="76"/>
      <c r="F182" s="76">
        <f t="shared" si="4"/>
        <v>1055947.49</v>
      </c>
      <c r="G182" s="192"/>
      <c r="H182" s="90"/>
      <c r="I182" s="76">
        <f t="shared" si="5"/>
        <v>31241.449999999997</v>
      </c>
    </row>
    <row r="183" spans="1:9" hidden="1" x14ac:dyDescent="0.25">
      <c r="A183" s="139" t="s">
        <v>495</v>
      </c>
      <c r="B183" s="142" t="s">
        <v>497</v>
      </c>
      <c r="C183" s="90"/>
      <c r="D183" s="76">
        <v>24382.2</v>
      </c>
      <c r="E183" s="76"/>
      <c r="F183" s="76">
        <f t="shared" ref="F183:F198" si="6">SUM(F182+D183-E183)</f>
        <v>1080329.69</v>
      </c>
      <c r="G183" s="192"/>
      <c r="H183" s="90"/>
      <c r="I183" s="76">
        <f t="shared" si="5"/>
        <v>31241.449999999997</v>
      </c>
    </row>
    <row r="184" spans="1:9" ht="33.75" hidden="1" x14ac:dyDescent="0.25">
      <c r="A184" s="139" t="s">
        <v>498</v>
      </c>
      <c r="B184" s="89" t="s">
        <v>499</v>
      </c>
      <c r="C184" s="90">
        <v>362.7</v>
      </c>
      <c r="D184" s="76"/>
      <c r="E184" s="76">
        <v>331.91</v>
      </c>
      <c r="F184" s="76">
        <f t="shared" si="6"/>
        <v>1079997.78</v>
      </c>
      <c r="G184" s="192"/>
      <c r="H184" s="90"/>
      <c r="I184" s="76">
        <f t="shared" si="5"/>
        <v>31241.449999999997</v>
      </c>
    </row>
    <row r="185" spans="1:9" hidden="1" x14ac:dyDescent="0.25">
      <c r="A185" s="139" t="s">
        <v>498</v>
      </c>
      <c r="B185" s="142" t="s">
        <v>500</v>
      </c>
      <c r="C185" s="90"/>
      <c r="D185" s="76"/>
      <c r="E185" s="76">
        <v>625</v>
      </c>
      <c r="F185" s="76">
        <f t="shared" si="6"/>
        <v>1079372.78</v>
      </c>
      <c r="G185" s="192"/>
      <c r="H185" s="90"/>
      <c r="I185" s="76">
        <f t="shared" si="5"/>
        <v>31241.449999999997</v>
      </c>
    </row>
    <row r="186" spans="1:9" ht="22.5" hidden="1" x14ac:dyDescent="0.25">
      <c r="A186" s="139" t="s">
        <v>498</v>
      </c>
      <c r="B186" s="142" t="s">
        <v>501</v>
      </c>
      <c r="C186" s="90"/>
      <c r="D186" s="76"/>
      <c r="E186" s="76">
        <v>625</v>
      </c>
      <c r="F186" s="76">
        <f t="shared" si="6"/>
        <v>1078747.78</v>
      </c>
      <c r="G186" s="139"/>
      <c r="H186" s="96"/>
      <c r="I186" s="76">
        <f t="shared" si="5"/>
        <v>31241.449999999997</v>
      </c>
    </row>
    <row r="187" spans="1:9" ht="22.5" hidden="1" x14ac:dyDescent="0.25">
      <c r="A187" s="139" t="s">
        <v>498</v>
      </c>
      <c r="B187" s="142" t="s">
        <v>502</v>
      </c>
      <c r="C187" s="90"/>
      <c r="D187" s="76"/>
      <c r="E187" s="76">
        <v>625</v>
      </c>
      <c r="F187" s="76">
        <f t="shared" si="6"/>
        <v>1078122.78</v>
      </c>
      <c r="G187" s="139"/>
      <c r="H187" s="96"/>
      <c r="I187" s="76">
        <f t="shared" si="5"/>
        <v>31241.449999999997</v>
      </c>
    </row>
    <row r="188" spans="1:9" hidden="1" x14ac:dyDescent="0.25">
      <c r="A188" s="139" t="s">
        <v>498</v>
      </c>
      <c r="B188" s="142" t="s">
        <v>503</v>
      </c>
      <c r="C188" s="90"/>
      <c r="D188" s="76"/>
      <c r="E188" s="76">
        <v>625</v>
      </c>
      <c r="F188" s="76">
        <f t="shared" si="6"/>
        <v>1077497.78</v>
      </c>
      <c r="G188" s="139"/>
      <c r="H188" s="96"/>
      <c r="I188" s="76">
        <f t="shared" si="5"/>
        <v>31241.449999999997</v>
      </c>
    </row>
    <row r="189" spans="1:9" hidden="1" x14ac:dyDescent="0.25">
      <c r="A189" s="139" t="s">
        <v>498</v>
      </c>
      <c r="B189" s="142" t="s">
        <v>504</v>
      </c>
      <c r="C189" s="90"/>
      <c r="D189" s="76"/>
      <c r="E189" s="76">
        <v>625</v>
      </c>
      <c r="F189" s="76">
        <f t="shared" si="6"/>
        <v>1076872.78</v>
      </c>
      <c r="G189" s="139"/>
      <c r="H189" s="96"/>
      <c r="I189" s="76">
        <f t="shared" si="5"/>
        <v>31241.449999999997</v>
      </c>
    </row>
    <row r="190" spans="1:9" hidden="1" x14ac:dyDescent="0.25">
      <c r="A190" s="139" t="s">
        <v>498</v>
      </c>
      <c r="B190" s="142" t="s">
        <v>500</v>
      </c>
      <c r="C190" s="90"/>
      <c r="D190" s="76"/>
      <c r="E190" s="76">
        <v>625</v>
      </c>
      <c r="F190" s="76">
        <f t="shared" si="6"/>
        <v>1076247.78</v>
      </c>
      <c r="G190" s="139"/>
      <c r="H190" s="96"/>
      <c r="I190" s="76">
        <f t="shared" si="5"/>
        <v>31241.449999999997</v>
      </c>
    </row>
    <row r="191" spans="1:9" hidden="1" x14ac:dyDescent="0.25">
      <c r="A191" s="139" t="s">
        <v>505</v>
      </c>
      <c r="B191" s="89" t="s">
        <v>506</v>
      </c>
      <c r="C191" s="90"/>
      <c r="D191" s="76"/>
      <c r="E191" s="76">
        <v>56617.59</v>
      </c>
      <c r="F191" s="76">
        <f t="shared" si="6"/>
        <v>1019630.1900000001</v>
      </c>
      <c r="G191" s="139"/>
      <c r="H191" s="96"/>
      <c r="I191" s="76">
        <f t="shared" si="5"/>
        <v>31241.449999999997</v>
      </c>
    </row>
    <row r="192" spans="1:9" hidden="1" x14ac:dyDescent="0.25">
      <c r="A192" s="139" t="s">
        <v>505</v>
      </c>
      <c r="B192" s="89" t="s">
        <v>472</v>
      </c>
      <c r="C192" s="90"/>
      <c r="D192" s="76"/>
      <c r="E192" s="76">
        <v>95882</v>
      </c>
      <c r="F192" s="76">
        <f t="shared" si="6"/>
        <v>923748.19000000006</v>
      </c>
      <c r="G192" s="139"/>
      <c r="H192" s="96"/>
      <c r="I192" s="76">
        <f t="shared" si="5"/>
        <v>31241.449999999997</v>
      </c>
    </row>
    <row r="193" spans="1:9" hidden="1" x14ac:dyDescent="0.25">
      <c r="A193" s="139" t="s">
        <v>505</v>
      </c>
      <c r="B193" s="89" t="s">
        <v>507</v>
      </c>
      <c r="C193" s="90"/>
      <c r="D193" s="76"/>
      <c r="E193" s="76">
        <v>94819.3</v>
      </c>
      <c r="F193" s="76">
        <f t="shared" si="6"/>
        <v>828928.89</v>
      </c>
      <c r="G193" s="139"/>
      <c r="H193" s="96"/>
      <c r="I193" s="76">
        <f t="shared" si="5"/>
        <v>31241.449999999997</v>
      </c>
    </row>
    <row r="194" spans="1:9" hidden="1" x14ac:dyDescent="0.25">
      <c r="A194" s="139" t="s">
        <v>505</v>
      </c>
      <c r="B194" s="89" t="s">
        <v>508</v>
      </c>
      <c r="C194" s="90"/>
      <c r="D194" s="76"/>
      <c r="E194" s="76">
        <v>9588</v>
      </c>
      <c r="F194" s="76">
        <f t="shared" si="6"/>
        <v>819340.89</v>
      </c>
      <c r="G194" s="139"/>
      <c r="H194" s="96"/>
      <c r="I194" s="76">
        <f t="shared" si="5"/>
        <v>31241.449999999997</v>
      </c>
    </row>
    <row r="195" spans="1:9" hidden="1" x14ac:dyDescent="0.25">
      <c r="A195" s="139" t="s">
        <v>505</v>
      </c>
      <c r="B195" s="89" t="s">
        <v>365</v>
      </c>
      <c r="C195" s="90"/>
      <c r="D195" s="143"/>
      <c r="E195" s="76">
        <v>693906.79</v>
      </c>
      <c r="F195" s="76">
        <f t="shared" si="6"/>
        <v>125434.09999999998</v>
      </c>
      <c r="G195" s="139"/>
      <c r="H195" s="96"/>
      <c r="I195" s="76">
        <f t="shared" si="5"/>
        <v>31241.449999999997</v>
      </c>
    </row>
    <row r="196" spans="1:9" hidden="1" x14ac:dyDescent="0.25">
      <c r="A196" s="139" t="s">
        <v>505</v>
      </c>
      <c r="B196" s="89" t="s">
        <v>366</v>
      </c>
      <c r="C196" s="90"/>
      <c r="D196" s="76"/>
      <c r="E196" s="76">
        <v>483487.36</v>
      </c>
      <c r="F196" s="76">
        <f t="shared" si="6"/>
        <v>-358053.26</v>
      </c>
      <c r="G196" s="139"/>
      <c r="H196" s="96"/>
      <c r="I196" s="76">
        <f t="shared" si="5"/>
        <v>31241.449999999997</v>
      </c>
    </row>
    <row r="197" spans="1:9" ht="18.75" hidden="1" customHeight="1" x14ac:dyDescent="0.25">
      <c r="A197" s="139" t="s">
        <v>505</v>
      </c>
      <c r="B197" s="89" t="s">
        <v>367</v>
      </c>
      <c r="C197" s="90"/>
      <c r="D197" s="76"/>
      <c r="E197" s="76">
        <v>33034.36</v>
      </c>
      <c r="F197" s="76">
        <f t="shared" si="6"/>
        <v>-391087.62</v>
      </c>
      <c r="G197" s="139"/>
      <c r="H197" s="96"/>
      <c r="I197" s="76">
        <f t="shared" si="5"/>
        <v>31241.449999999997</v>
      </c>
    </row>
    <row r="198" spans="1:9" s="22" customFormat="1" ht="38.25" hidden="1" customHeight="1" x14ac:dyDescent="0.25">
      <c r="A198" s="144" t="s">
        <v>509</v>
      </c>
      <c r="B198" s="28" t="s">
        <v>510</v>
      </c>
      <c r="C198" s="76"/>
      <c r="D198" s="76"/>
      <c r="E198" s="76">
        <v>53638.45</v>
      </c>
      <c r="F198" s="176">
        <f t="shared" si="6"/>
        <v>-444726.07</v>
      </c>
      <c r="G198" s="177" t="s">
        <v>603</v>
      </c>
      <c r="H198" s="35"/>
      <c r="I198" s="76">
        <f t="shared" si="5"/>
        <v>31241.449999999997</v>
      </c>
    </row>
    <row r="199" spans="1:9" s="22" customFormat="1" ht="38.25" customHeight="1" x14ac:dyDescent="0.3">
      <c r="A199" s="178"/>
      <c r="B199" s="179" t="s">
        <v>604</v>
      </c>
      <c r="C199" s="180"/>
      <c r="D199" s="180"/>
      <c r="E199" s="180"/>
      <c r="F199" s="181"/>
      <c r="G199" s="182"/>
      <c r="H199" s="183"/>
      <c r="I199" s="180"/>
    </row>
    <row r="200" spans="1:9" s="22" customFormat="1" ht="33.75" customHeight="1" x14ac:dyDescent="0.25">
      <c r="A200" s="196"/>
      <c r="B200" s="270" t="s">
        <v>643</v>
      </c>
      <c r="C200" s="79"/>
      <c r="D200" s="79"/>
      <c r="E200" s="79"/>
      <c r="F200" s="197">
        <v>-444726.07</v>
      </c>
      <c r="G200" s="141" t="s">
        <v>603</v>
      </c>
      <c r="H200" s="198"/>
      <c r="I200" s="79"/>
    </row>
    <row r="201" spans="1:9" ht="15.75" x14ac:dyDescent="0.25">
      <c r="A201" s="139" t="s">
        <v>605</v>
      </c>
      <c r="B201" s="144" t="s">
        <v>787</v>
      </c>
      <c r="C201" s="106"/>
      <c r="D201" s="106"/>
      <c r="E201" s="106">
        <v>540</v>
      </c>
      <c r="F201" s="184">
        <f>SUM(F200+D201-E201)</f>
        <v>-445266.07</v>
      </c>
      <c r="G201" s="192"/>
      <c r="H201" s="106"/>
      <c r="I201" s="76">
        <f>SUM(I198-H201)</f>
        <v>31241.449999999997</v>
      </c>
    </row>
    <row r="202" spans="1:9" ht="15.75" x14ac:dyDescent="0.25">
      <c r="A202" s="139" t="s">
        <v>606</v>
      </c>
      <c r="B202" s="144" t="s">
        <v>607</v>
      </c>
      <c r="C202" s="106"/>
      <c r="D202" s="106">
        <v>444731.51</v>
      </c>
      <c r="E202" s="106"/>
      <c r="F202" s="184">
        <f t="shared" ref="F202:F235" si="7">SUM(F201+D202-E202)</f>
        <v>-534.55999999999767</v>
      </c>
      <c r="G202" s="192"/>
      <c r="H202" s="106"/>
      <c r="I202" s="76">
        <f t="shared" ref="I202:I232" si="8">SUM(I201-H202)</f>
        <v>31241.449999999997</v>
      </c>
    </row>
    <row r="203" spans="1:9" ht="15.75" x14ac:dyDescent="0.25">
      <c r="A203" s="139" t="s">
        <v>608</v>
      </c>
      <c r="B203" s="144" t="s">
        <v>609</v>
      </c>
      <c r="C203" s="106"/>
      <c r="D203" s="106">
        <v>2737047.4</v>
      </c>
      <c r="F203" s="184">
        <f t="shared" si="7"/>
        <v>2736512.84</v>
      </c>
      <c r="G203" s="192"/>
      <c r="H203" s="106"/>
      <c r="I203" s="76">
        <f t="shared" si="8"/>
        <v>31241.449999999997</v>
      </c>
    </row>
    <row r="204" spans="1:9" ht="15.75" x14ac:dyDescent="0.25">
      <c r="A204" s="139" t="s">
        <v>610</v>
      </c>
      <c r="B204" s="271" t="s">
        <v>611</v>
      </c>
      <c r="C204" s="106"/>
      <c r="D204" s="145"/>
      <c r="E204" s="83">
        <v>58207.5</v>
      </c>
      <c r="F204" s="184">
        <f t="shared" si="7"/>
        <v>2678305.34</v>
      </c>
      <c r="G204" s="192"/>
      <c r="H204" s="106"/>
      <c r="I204" s="76">
        <f t="shared" si="8"/>
        <v>31241.449999999997</v>
      </c>
    </row>
    <row r="205" spans="1:9" ht="15.75" x14ac:dyDescent="0.25">
      <c r="A205" s="139" t="s">
        <v>610</v>
      </c>
      <c r="B205" s="271" t="s">
        <v>612</v>
      </c>
      <c r="C205" s="106"/>
      <c r="D205" s="145"/>
      <c r="E205" s="83">
        <v>144783.9</v>
      </c>
      <c r="F205" s="184">
        <f t="shared" si="7"/>
        <v>2533521.44</v>
      </c>
      <c r="G205" s="192"/>
      <c r="H205" s="106"/>
      <c r="I205" s="76">
        <f t="shared" si="8"/>
        <v>31241.449999999997</v>
      </c>
    </row>
    <row r="206" spans="1:9" ht="15.75" x14ac:dyDescent="0.25">
      <c r="A206" s="139" t="s">
        <v>610</v>
      </c>
      <c r="B206" s="271" t="s">
        <v>613</v>
      </c>
      <c r="C206" s="106"/>
      <c r="D206" s="145"/>
      <c r="E206" s="83">
        <v>142517.25</v>
      </c>
      <c r="F206" s="184">
        <f t="shared" si="7"/>
        <v>2391004.19</v>
      </c>
      <c r="G206" s="192"/>
      <c r="H206" s="106"/>
      <c r="I206" s="76">
        <f t="shared" si="8"/>
        <v>31241.449999999997</v>
      </c>
    </row>
    <row r="207" spans="1:9" ht="15.75" x14ac:dyDescent="0.25">
      <c r="A207" s="139" t="s">
        <v>610</v>
      </c>
      <c r="B207" s="271" t="s">
        <v>614</v>
      </c>
      <c r="C207" s="106"/>
      <c r="D207" s="145"/>
      <c r="E207" s="83">
        <v>137040.75</v>
      </c>
      <c r="F207" s="184">
        <f t="shared" si="7"/>
        <v>2253963.44</v>
      </c>
      <c r="G207" s="192"/>
      <c r="H207" s="106"/>
      <c r="I207" s="76">
        <f t="shared" si="8"/>
        <v>31241.449999999997</v>
      </c>
    </row>
    <row r="208" spans="1:9" ht="15.75" x14ac:dyDescent="0.25">
      <c r="A208" s="139" t="s">
        <v>610</v>
      </c>
      <c r="B208" s="271" t="s">
        <v>615</v>
      </c>
      <c r="C208" s="106"/>
      <c r="D208" s="145"/>
      <c r="E208" s="83">
        <v>101639.25</v>
      </c>
      <c r="F208" s="184">
        <f t="shared" si="7"/>
        <v>2152324.19</v>
      </c>
      <c r="G208" s="192"/>
      <c r="H208" s="106"/>
      <c r="I208" s="76">
        <f t="shared" si="8"/>
        <v>31241.449999999997</v>
      </c>
    </row>
    <row r="209" spans="1:9" ht="15.75" x14ac:dyDescent="0.25">
      <c r="A209" s="139" t="s">
        <v>610</v>
      </c>
      <c r="B209" s="271" t="s">
        <v>616</v>
      </c>
      <c r="C209" s="106"/>
      <c r="D209" s="145"/>
      <c r="E209" s="83">
        <v>884386.17</v>
      </c>
      <c r="F209" s="184">
        <f t="shared" si="7"/>
        <v>1267938.02</v>
      </c>
      <c r="G209" s="192"/>
      <c r="H209" s="106"/>
      <c r="I209" s="76">
        <f t="shared" si="8"/>
        <v>31241.449999999997</v>
      </c>
    </row>
    <row r="210" spans="1:9" ht="15.75" x14ac:dyDescent="0.25">
      <c r="A210" s="139" t="s">
        <v>610</v>
      </c>
      <c r="B210" s="271" t="s">
        <v>617</v>
      </c>
      <c r="C210" s="106"/>
      <c r="D210" s="145"/>
      <c r="E210" s="83">
        <v>764699.85</v>
      </c>
      <c r="F210" s="184">
        <f t="shared" si="7"/>
        <v>503238.17000000004</v>
      </c>
      <c r="G210" s="192"/>
      <c r="H210" s="106"/>
      <c r="I210" s="76">
        <f t="shared" si="8"/>
        <v>31241.449999999997</v>
      </c>
    </row>
    <row r="211" spans="1:9" ht="15.75" x14ac:dyDescent="0.25">
      <c r="A211" s="139" t="s">
        <v>610</v>
      </c>
      <c r="B211" s="271" t="s">
        <v>618</v>
      </c>
      <c r="C211" s="106"/>
      <c r="D211" s="145"/>
      <c r="E211" s="83">
        <v>58682.25</v>
      </c>
      <c r="F211" s="184">
        <f t="shared" si="7"/>
        <v>444555.92000000004</v>
      </c>
      <c r="G211" s="192"/>
      <c r="H211" s="106"/>
      <c r="I211" s="76">
        <f t="shared" si="8"/>
        <v>31241.449999999997</v>
      </c>
    </row>
    <row r="212" spans="1:9" ht="15.75" x14ac:dyDescent="0.25">
      <c r="A212" s="139" t="s">
        <v>619</v>
      </c>
      <c r="B212" s="271" t="s">
        <v>620</v>
      </c>
      <c r="C212" s="106"/>
      <c r="D212" s="145"/>
      <c r="E212" s="185">
        <v>32337.5</v>
      </c>
      <c r="F212" s="184">
        <f t="shared" si="7"/>
        <v>412218.42000000004</v>
      </c>
      <c r="G212" s="192"/>
      <c r="H212" s="106"/>
      <c r="I212" s="76">
        <f t="shared" si="8"/>
        <v>31241.449999999997</v>
      </c>
    </row>
    <row r="213" spans="1:9" ht="15.75" x14ac:dyDescent="0.25">
      <c r="A213" s="139" t="s">
        <v>619</v>
      </c>
      <c r="B213" s="271" t="s">
        <v>621</v>
      </c>
      <c r="C213" s="106"/>
      <c r="D213" s="145"/>
      <c r="E213" s="185">
        <v>80435.5</v>
      </c>
      <c r="F213" s="184">
        <f t="shared" si="7"/>
        <v>331782.92000000004</v>
      </c>
      <c r="G213" s="192"/>
      <c r="H213" s="106"/>
      <c r="I213" s="76">
        <f t="shared" si="8"/>
        <v>31241.449999999997</v>
      </c>
    </row>
    <row r="214" spans="1:9" ht="15.75" x14ac:dyDescent="0.25">
      <c r="A214" s="139" t="s">
        <v>619</v>
      </c>
      <c r="B214" s="271" t="s">
        <v>622</v>
      </c>
      <c r="C214" s="106"/>
      <c r="D214" s="145"/>
      <c r="E214" s="185">
        <v>79176.25</v>
      </c>
      <c r="F214" s="184">
        <f t="shared" si="7"/>
        <v>252606.67000000004</v>
      </c>
      <c r="G214" s="192"/>
      <c r="H214" s="106"/>
      <c r="I214" s="76">
        <f t="shared" si="8"/>
        <v>31241.449999999997</v>
      </c>
    </row>
    <row r="215" spans="1:9" ht="15.75" x14ac:dyDescent="0.25">
      <c r="A215" s="139" t="s">
        <v>619</v>
      </c>
      <c r="B215" s="271" t="s">
        <v>623</v>
      </c>
      <c r="C215" s="106"/>
      <c r="D215" s="145"/>
      <c r="E215" s="185">
        <v>76133.75</v>
      </c>
      <c r="F215" s="184">
        <f t="shared" si="7"/>
        <v>176472.92000000004</v>
      </c>
      <c r="G215" s="192"/>
      <c r="H215" s="106"/>
      <c r="I215" s="76">
        <f t="shared" si="8"/>
        <v>31241.449999999997</v>
      </c>
    </row>
    <row r="216" spans="1:9" ht="15.75" x14ac:dyDescent="0.25">
      <c r="A216" s="139" t="s">
        <v>619</v>
      </c>
      <c r="B216" s="271" t="s">
        <v>624</v>
      </c>
      <c r="C216" s="106"/>
      <c r="D216" s="145"/>
      <c r="E216" s="185">
        <v>491325.65</v>
      </c>
      <c r="F216" s="184">
        <f t="shared" si="7"/>
        <v>-314852.73</v>
      </c>
      <c r="G216" s="192"/>
      <c r="H216" s="106"/>
      <c r="I216" s="76">
        <f t="shared" si="8"/>
        <v>31241.449999999997</v>
      </c>
    </row>
    <row r="217" spans="1:9" ht="15.75" x14ac:dyDescent="0.25">
      <c r="A217" s="139" t="s">
        <v>619</v>
      </c>
      <c r="B217" s="271" t="s">
        <v>625</v>
      </c>
      <c r="C217" s="106"/>
      <c r="D217" s="145"/>
      <c r="E217" s="185">
        <v>424833.25</v>
      </c>
      <c r="F217" s="184">
        <f t="shared" si="7"/>
        <v>-739685.98</v>
      </c>
      <c r="G217" s="192"/>
      <c r="H217" s="106"/>
      <c r="I217" s="76">
        <f t="shared" si="8"/>
        <v>31241.449999999997</v>
      </c>
    </row>
    <row r="218" spans="1:9" ht="15.75" x14ac:dyDescent="0.25">
      <c r="A218" s="139" t="s">
        <v>626</v>
      </c>
      <c r="B218" s="271" t="s">
        <v>627</v>
      </c>
      <c r="C218" s="106"/>
      <c r="D218" s="145"/>
      <c r="E218" s="185">
        <v>32601.24</v>
      </c>
      <c r="F218" s="184">
        <f t="shared" si="7"/>
        <v>-772287.22</v>
      </c>
      <c r="G218" s="192"/>
      <c r="H218" s="106"/>
      <c r="I218" s="76">
        <f t="shared" si="8"/>
        <v>31241.449999999997</v>
      </c>
    </row>
    <row r="219" spans="1:9" ht="15.75" x14ac:dyDescent="0.25">
      <c r="A219" s="139" t="s">
        <v>628</v>
      </c>
      <c r="B219" s="144" t="s">
        <v>629</v>
      </c>
      <c r="C219" s="106"/>
      <c r="D219" s="106">
        <v>1448207.22</v>
      </c>
      <c r="E219" s="185"/>
      <c r="F219" s="184">
        <f t="shared" si="7"/>
        <v>675920</v>
      </c>
      <c r="G219" s="139"/>
      <c r="H219" s="106"/>
      <c r="I219" s="76">
        <f t="shared" si="8"/>
        <v>31241.449999999997</v>
      </c>
    </row>
    <row r="220" spans="1:9" ht="34.5" x14ac:dyDescent="0.25">
      <c r="A220" s="374" t="s">
        <v>773</v>
      </c>
      <c r="B220" s="366" t="s">
        <v>642</v>
      </c>
      <c r="C220" s="21"/>
      <c r="D220" s="76"/>
      <c r="E220" s="389">
        <v>51102.23</v>
      </c>
      <c r="F220" s="184">
        <f t="shared" si="7"/>
        <v>624817.77</v>
      </c>
      <c r="G220" s="193" t="s">
        <v>772</v>
      </c>
      <c r="H220" s="106"/>
      <c r="I220" s="76">
        <f>SUM(I219-H220)</f>
        <v>31241.449999999997</v>
      </c>
    </row>
    <row r="221" spans="1:9" ht="15.75" x14ac:dyDescent="0.25">
      <c r="A221" s="139" t="s">
        <v>773</v>
      </c>
      <c r="B221" s="144" t="s">
        <v>352</v>
      </c>
      <c r="C221" s="145"/>
      <c r="D221" s="106"/>
      <c r="E221" s="185">
        <v>1500</v>
      </c>
      <c r="F221" s="184">
        <f t="shared" si="7"/>
        <v>623317.77</v>
      </c>
      <c r="G221" s="192"/>
      <c r="H221" s="106"/>
      <c r="I221" s="76">
        <f>SUM(I233-H221)</f>
        <v>31241.449999999997</v>
      </c>
    </row>
    <row r="222" spans="1:9" s="22" customFormat="1" ht="15.75" x14ac:dyDescent="0.25">
      <c r="A222" s="144" t="s">
        <v>773</v>
      </c>
      <c r="B222" s="144" t="s">
        <v>351</v>
      </c>
      <c r="C222" s="21"/>
      <c r="D222" s="48"/>
      <c r="E222" s="301">
        <v>1500</v>
      </c>
      <c r="F222" s="184">
        <f t="shared" si="7"/>
        <v>621817.77</v>
      </c>
      <c r="G222" s="49"/>
      <c r="H222" s="48"/>
      <c r="I222" s="76">
        <f>SUM(I221-H222)</f>
        <v>31241.449999999997</v>
      </c>
    </row>
    <row r="223" spans="1:9" ht="15.75" x14ac:dyDescent="0.25">
      <c r="A223" s="139" t="s">
        <v>773</v>
      </c>
      <c r="B223" s="144" t="s">
        <v>639</v>
      </c>
      <c r="C223" s="145"/>
      <c r="D223" s="106"/>
      <c r="E223" s="185">
        <v>400</v>
      </c>
      <c r="F223" s="184">
        <f t="shared" si="7"/>
        <v>621417.77</v>
      </c>
      <c r="G223" s="192"/>
      <c r="H223" s="106"/>
      <c r="I223" s="76">
        <f>SUM(I222-H223)</f>
        <v>31241.449999999997</v>
      </c>
    </row>
    <row r="224" spans="1:9" ht="15.75" x14ac:dyDescent="0.25">
      <c r="A224" s="139" t="s">
        <v>773</v>
      </c>
      <c r="B224" s="144" t="s">
        <v>640</v>
      </c>
      <c r="C224" s="145"/>
      <c r="D224" s="106"/>
      <c r="E224" s="185">
        <v>1500</v>
      </c>
      <c r="F224" s="184">
        <f t="shared" si="7"/>
        <v>619917.77</v>
      </c>
      <c r="G224" s="192"/>
      <c r="H224" s="106"/>
      <c r="I224" s="76">
        <f>SUM(I223-H224)</f>
        <v>31241.449999999997</v>
      </c>
    </row>
    <row r="225" spans="1:9" ht="15.75" x14ac:dyDescent="0.25">
      <c r="A225" s="139" t="s">
        <v>773</v>
      </c>
      <c r="B225" s="144" t="s">
        <v>641</v>
      </c>
      <c r="C225" s="145"/>
      <c r="D225" s="106"/>
      <c r="E225" s="185">
        <v>1500</v>
      </c>
      <c r="F225" s="184">
        <f t="shared" si="7"/>
        <v>618417.77</v>
      </c>
      <c r="G225" s="192"/>
      <c r="H225" s="106"/>
      <c r="I225" s="76">
        <f>SUM(I224-H225)</f>
        <v>31241.449999999997</v>
      </c>
    </row>
    <row r="226" spans="1:9" ht="15.75" x14ac:dyDescent="0.25">
      <c r="A226" s="367"/>
      <c r="B226" s="271" t="s">
        <v>630</v>
      </c>
      <c r="C226" s="106"/>
      <c r="D226" s="106"/>
      <c r="E226" s="185">
        <v>59255</v>
      </c>
      <c r="F226" s="184">
        <f t="shared" si="7"/>
        <v>559162.77</v>
      </c>
      <c r="G226" s="139"/>
      <c r="H226" s="106"/>
      <c r="I226" s="76">
        <f>SUM(I219-H226)</f>
        <v>31241.449999999997</v>
      </c>
    </row>
    <row r="227" spans="1:9" ht="15.75" x14ac:dyDescent="0.25">
      <c r="A227" s="367"/>
      <c r="B227" s="271" t="s">
        <v>631</v>
      </c>
      <c r="C227" s="106"/>
      <c r="D227" s="106"/>
      <c r="E227" s="185">
        <v>71959.55</v>
      </c>
      <c r="F227" s="184">
        <f t="shared" si="7"/>
        <v>487203.22000000003</v>
      </c>
      <c r="G227" s="139"/>
      <c r="H227" s="106"/>
      <c r="I227" s="76">
        <f t="shared" si="8"/>
        <v>31241.449999999997</v>
      </c>
    </row>
    <row r="228" spans="1:9" ht="15.75" x14ac:dyDescent="0.25">
      <c r="A228" s="367"/>
      <c r="B228" s="271" t="s">
        <v>632</v>
      </c>
      <c r="C228" s="106"/>
      <c r="D228" s="106">
        <v>64327.5</v>
      </c>
      <c r="E228" s="185"/>
      <c r="F228" s="184">
        <f t="shared" si="7"/>
        <v>551530.72</v>
      </c>
      <c r="G228" s="192"/>
      <c r="H228" s="106"/>
      <c r="I228" s="76">
        <f t="shared" si="8"/>
        <v>31241.449999999997</v>
      </c>
    </row>
    <row r="229" spans="1:9" ht="15.75" x14ac:dyDescent="0.25">
      <c r="A229" s="367"/>
      <c r="B229" s="271" t="s">
        <v>633</v>
      </c>
      <c r="C229" s="145"/>
      <c r="D229" s="106"/>
      <c r="E229" s="185">
        <v>56480.480000000003</v>
      </c>
      <c r="F229" s="184">
        <f t="shared" si="7"/>
        <v>495050.23999999999</v>
      </c>
      <c r="G229" s="192"/>
      <c r="H229" s="106"/>
      <c r="I229" s="76">
        <f t="shared" si="8"/>
        <v>31241.449999999997</v>
      </c>
    </row>
    <row r="230" spans="1:9" ht="15.75" x14ac:dyDescent="0.25">
      <c r="A230" s="367"/>
      <c r="B230" s="271" t="s">
        <v>634</v>
      </c>
      <c r="C230" s="145"/>
      <c r="D230" s="106">
        <v>10966.4</v>
      </c>
      <c r="E230" s="185"/>
      <c r="F230" s="184">
        <f t="shared" si="7"/>
        <v>506016.64</v>
      </c>
      <c r="G230" s="192"/>
      <c r="H230" s="106"/>
      <c r="I230" s="76">
        <f t="shared" si="8"/>
        <v>31241.449999999997</v>
      </c>
    </row>
    <row r="231" spans="1:9" ht="15.75" x14ac:dyDescent="0.25">
      <c r="A231" s="367"/>
      <c r="B231" s="271" t="s">
        <v>638</v>
      </c>
      <c r="C231" s="145"/>
      <c r="D231" s="106"/>
      <c r="E231" s="185">
        <v>4000</v>
      </c>
      <c r="F231" s="184">
        <f t="shared" si="7"/>
        <v>502016.64</v>
      </c>
      <c r="G231" s="192"/>
      <c r="H231" s="106"/>
      <c r="I231" s="76">
        <f t="shared" si="8"/>
        <v>31241.449999999997</v>
      </c>
    </row>
    <row r="232" spans="1:9" ht="15.75" x14ac:dyDescent="0.25">
      <c r="A232" s="367"/>
      <c r="B232" s="271" t="s">
        <v>635</v>
      </c>
      <c r="C232" s="145"/>
      <c r="D232" s="106"/>
      <c r="E232" s="185">
        <v>470252.95</v>
      </c>
      <c r="F232" s="184">
        <f t="shared" si="7"/>
        <v>31763.690000000002</v>
      </c>
      <c r="G232" s="192"/>
      <c r="H232" s="106"/>
      <c r="I232" s="76">
        <f t="shared" si="8"/>
        <v>31241.449999999997</v>
      </c>
    </row>
    <row r="233" spans="1:9" s="22" customFormat="1" ht="15.75" x14ac:dyDescent="0.25">
      <c r="A233" s="367"/>
      <c r="B233" s="271" t="s">
        <v>637</v>
      </c>
      <c r="C233" s="21"/>
      <c r="D233" s="48"/>
      <c r="E233" s="301">
        <v>36699.81</v>
      </c>
      <c r="F233" s="184">
        <f t="shared" si="7"/>
        <v>-4936.1199999999953</v>
      </c>
      <c r="G233" s="49"/>
      <c r="H233" s="48"/>
      <c r="I233" s="76">
        <f>SUM(I234-H233)</f>
        <v>31241.449999999997</v>
      </c>
    </row>
    <row r="234" spans="1:9" ht="15.75" x14ac:dyDescent="0.25">
      <c r="A234" s="367"/>
      <c r="B234" s="271" t="s">
        <v>636</v>
      </c>
      <c r="C234" s="145"/>
      <c r="D234" s="106"/>
      <c r="E234" s="185">
        <v>119131.13</v>
      </c>
      <c r="F234" s="184">
        <f t="shared" si="7"/>
        <v>-124067.25</v>
      </c>
      <c r="G234" s="192"/>
      <c r="H234" s="106"/>
      <c r="I234" s="76">
        <f>SUM(I232-H234)</f>
        <v>31241.449999999997</v>
      </c>
    </row>
    <row r="235" spans="1:9" ht="34.5" x14ac:dyDescent="0.25">
      <c r="A235" s="145"/>
      <c r="B235" s="378" t="s">
        <v>783</v>
      </c>
      <c r="C235" s="375"/>
      <c r="D235" s="376"/>
      <c r="E235" s="377"/>
      <c r="F235" s="376">
        <f t="shared" si="7"/>
        <v>-124067.25</v>
      </c>
      <c r="G235" s="388" t="s">
        <v>784</v>
      </c>
      <c r="H235" s="106"/>
      <c r="I235" s="76">
        <f>SUM(I233-H235)</f>
        <v>31241.449999999997</v>
      </c>
    </row>
    <row r="236" spans="1:9" ht="15.75" x14ac:dyDescent="0.25">
      <c r="A236" s="145"/>
      <c r="B236" s="139"/>
      <c r="C236" s="145"/>
      <c r="D236" s="145"/>
      <c r="E236" s="185"/>
      <c r="F236" s="184"/>
      <c r="G236" s="139"/>
      <c r="H236" s="145"/>
      <c r="I236" s="145"/>
    </row>
  </sheetData>
  <mergeCells count="2">
    <mergeCell ref="A116:B116"/>
    <mergeCell ref="A155:B155"/>
  </mergeCells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pane ySplit="1" topLeftCell="A2" activePane="bottomLeft" state="frozen"/>
      <selection pane="bottomLeft" activeCell="M13" sqref="M13"/>
    </sheetView>
  </sheetViews>
  <sheetFormatPr defaultRowHeight="15" x14ac:dyDescent="0.25"/>
  <cols>
    <col min="1" max="1" width="15.7109375" style="51" customWidth="1"/>
    <col min="2" max="2" width="16.28515625" style="51" customWidth="1"/>
    <col min="3" max="3" width="16.42578125" style="51" customWidth="1"/>
    <col min="4" max="4" width="15" style="51" customWidth="1"/>
    <col min="5" max="5" width="13.7109375" style="51" customWidth="1"/>
    <col min="6" max="6" width="11.42578125" style="51" customWidth="1"/>
    <col min="7" max="7" width="11.85546875" style="51" customWidth="1"/>
    <col min="8" max="8" width="7.42578125" style="51" customWidth="1"/>
    <col min="9" max="9" width="6.85546875" style="51" customWidth="1"/>
    <col min="10" max="10" width="14.140625" style="51" customWidth="1"/>
    <col min="11" max="11" width="16.5703125" style="51" customWidth="1"/>
    <col min="12" max="12" width="15.5703125" style="51" customWidth="1"/>
    <col min="13" max="13" width="20.140625" style="51" customWidth="1"/>
    <col min="14" max="16384" width="9.140625" style="51"/>
  </cols>
  <sheetData>
    <row r="1" spans="1:13" ht="124.5" customHeight="1" x14ac:dyDescent="0.3">
      <c r="A1" s="263" t="s">
        <v>756</v>
      </c>
      <c r="B1" s="53" t="s">
        <v>254</v>
      </c>
      <c r="C1" s="53" t="s">
        <v>255</v>
      </c>
      <c r="D1" s="53" t="s">
        <v>256</v>
      </c>
      <c r="E1" s="53" t="s">
        <v>257</v>
      </c>
      <c r="F1" s="53" t="s">
        <v>258</v>
      </c>
      <c r="G1" s="53" t="s">
        <v>259</v>
      </c>
      <c r="H1" s="53" t="s">
        <v>252</v>
      </c>
      <c r="I1" s="53" t="s">
        <v>253</v>
      </c>
      <c r="J1" s="53" t="s">
        <v>260</v>
      </c>
      <c r="K1" s="149" t="s">
        <v>515</v>
      </c>
      <c r="L1" s="150" t="s">
        <v>513</v>
      </c>
      <c r="M1" s="47" t="s">
        <v>514</v>
      </c>
    </row>
    <row r="2" spans="1:13" ht="25.5" customHeight="1" x14ac:dyDescent="0.3">
      <c r="A2" s="264" t="s">
        <v>261</v>
      </c>
      <c r="B2" s="265">
        <v>60400</v>
      </c>
      <c r="C2" s="265">
        <v>6000</v>
      </c>
      <c r="D2" s="265">
        <v>5000</v>
      </c>
      <c r="E2" s="265">
        <v>4000</v>
      </c>
      <c r="F2" s="265">
        <v>0</v>
      </c>
      <c r="G2" s="265">
        <v>3600</v>
      </c>
      <c r="H2" s="265">
        <v>0</v>
      </c>
      <c r="I2" s="265">
        <v>0</v>
      </c>
      <c r="J2" s="265">
        <v>5000</v>
      </c>
      <c r="K2" s="265">
        <f>SUM(B2:J2)</f>
        <v>84000</v>
      </c>
      <c r="L2" s="266"/>
      <c r="M2" s="47"/>
    </row>
    <row r="3" spans="1:13" ht="27.75" customHeight="1" x14ac:dyDescent="0.3">
      <c r="A3" s="47" t="s">
        <v>262</v>
      </c>
      <c r="B3" s="152"/>
      <c r="C3" s="152"/>
      <c r="D3" s="152"/>
      <c r="E3" s="152"/>
      <c r="F3" s="152"/>
      <c r="G3" s="152"/>
      <c r="H3" s="152"/>
      <c r="I3" s="152"/>
      <c r="J3" s="152"/>
      <c r="K3" s="151">
        <f t="shared" ref="K3:K13" si="0">SUM(B3:J3)</f>
        <v>0</v>
      </c>
      <c r="L3" s="267"/>
      <c r="M3" s="47"/>
    </row>
    <row r="4" spans="1:13" ht="32.25" customHeight="1" x14ac:dyDescent="0.3">
      <c r="A4" s="47" t="s">
        <v>204</v>
      </c>
      <c r="B4" s="152"/>
      <c r="C4" s="152"/>
      <c r="D4" s="152"/>
      <c r="E4" s="152"/>
      <c r="F4" s="152"/>
      <c r="G4" s="152"/>
      <c r="H4" s="152"/>
      <c r="I4" s="152"/>
      <c r="J4" s="152"/>
      <c r="K4" s="151">
        <f t="shared" si="0"/>
        <v>0</v>
      </c>
      <c r="L4" s="267"/>
      <c r="M4" s="47"/>
    </row>
    <row r="5" spans="1:13" ht="33.75" customHeight="1" x14ac:dyDescent="0.3">
      <c r="A5" s="47" t="s">
        <v>31</v>
      </c>
      <c r="B5" s="152">
        <v>0</v>
      </c>
      <c r="C5" s="152">
        <v>0</v>
      </c>
      <c r="D5" s="152">
        <v>0</v>
      </c>
      <c r="E5" s="152">
        <v>0</v>
      </c>
      <c r="F5" s="152">
        <v>0</v>
      </c>
      <c r="G5" s="152">
        <v>0</v>
      </c>
      <c r="H5" s="152">
        <v>0</v>
      </c>
      <c r="I5" s="152">
        <v>0</v>
      </c>
      <c r="J5" s="152">
        <v>0</v>
      </c>
      <c r="K5" s="151">
        <f t="shared" si="0"/>
        <v>0</v>
      </c>
      <c r="L5" s="267"/>
      <c r="M5" s="47"/>
    </row>
    <row r="6" spans="1:13" ht="36" customHeight="1" x14ac:dyDescent="0.3">
      <c r="A6" s="47" t="s">
        <v>263</v>
      </c>
      <c r="B6" s="152">
        <v>0</v>
      </c>
      <c r="C6" s="152">
        <v>0</v>
      </c>
      <c r="D6" s="152">
        <v>0</v>
      </c>
      <c r="E6" s="152">
        <v>0</v>
      </c>
      <c r="F6" s="152">
        <v>0</v>
      </c>
      <c r="G6" s="152">
        <v>0</v>
      </c>
      <c r="H6" s="152">
        <v>0</v>
      </c>
      <c r="I6" s="152">
        <v>0</v>
      </c>
      <c r="J6" s="152">
        <v>0</v>
      </c>
      <c r="K6" s="151">
        <f t="shared" si="0"/>
        <v>0</v>
      </c>
      <c r="L6" s="267"/>
      <c r="M6" s="47"/>
    </row>
    <row r="7" spans="1:13" ht="33" customHeight="1" x14ac:dyDescent="0.3">
      <c r="A7" s="47" t="s">
        <v>19</v>
      </c>
      <c r="B7" s="152">
        <v>0</v>
      </c>
      <c r="C7" s="152">
        <v>0</v>
      </c>
      <c r="D7" s="152">
        <v>0</v>
      </c>
      <c r="E7" s="152">
        <v>0</v>
      </c>
      <c r="F7" s="152">
        <v>0</v>
      </c>
      <c r="G7" s="152">
        <v>0</v>
      </c>
      <c r="H7" s="152">
        <v>0</v>
      </c>
      <c r="I7" s="152">
        <v>0</v>
      </c>
      <c r="J7" s="152">
        <v>0</v>
      </c>
      <c r="K7" s="151">
        <f t="shared" si="0"/>
        <v>0</v>
      </c>
      <c r="L7" s="267"/>
      <c r="M7" s="47"/>
    </row>
    <row r="8" spans="1:13" ht="24.75" customHeight="1" x14ac:dyDescent="0.3">
      <c r="A8" s="47" t="s">
        <v>264</v>
      </c>
      <c r="B8" s="152">
        <v>0</v>
      </c>
      <c r="C8" s="152">
        <v>0</v>
      </c>
      <c r="D8" s="152">
        <v>0</v>
      </c>
      <c r="E8" s="152">
        <v>0</v>
      </c>
      <c r="F8" s="152">
        <v>0</v>
      </c>
      <c r="G8" s="152">
        <v>0</v>
      </c>
      <c r="H8" s="152">
        <v>0</v>
      </c>
      <c r="I8" s="152">
        <v>0</v>
      </c>
      <c r="J8" s="152">
        <v>0</v>
      </c>
      <c r="K8" s="151">
        <f t="shared" si="0"/>
        <v>0</v>
      </c>
      <c r="L8" s="267"/>
      <c r="M8" s="47"/>
    </row>
    <row r="9" spans="1:13" ht="35.25" customHeight="1" x14ac:dyDescent="0.3">
      <c r="A9" s="47" t="s">
        <v>266</v>
      </c>
      <c r="B9" s="152">
        <v>0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52">
        <v>0</v>
      </c>
      <c r="I9" s="152">
        <v>0</v>
      </c>
      <c r="J9" s="365">
        <v>6269.23</v>
      </c>
      <c r="K9" s="151">
        <f t="shared" si="0"/>
        <v>6269.23</v>
      </c>
      <c r="L9" s="267"/>
      <c r="M9" s="47"/>
    </row>
    <row r="10" spans="1:13" ht="26.25" customHeight="1" x14ac:dyDescent="0.3">
      <c r="A10" s="47" t="s">
        <v>267</v>
      </c>
      <c r="B10" s="152">
        <v>0</v>
      </c>
      <c r="C10" s="152">
        <v>0</v>
      </c>
      <c r="D10" s="152">
        <v>0</v>
      </c>
      <c r="E10" s="152">
        <v>0</v>
      </c>
      <c r="F10" s="152">
        <v>0</v>
      </c>
      <c r="G10" s="152">
        <v>0</v>
      </c>
      <c r="H10" s="152">
        <v>0</v>
      </c>
      <c r="I10" s="152">
        <v>0</v>
      </c>
      <c r="J10" s="152">
        <v>0</v>
      </c>
      <c r="K10" s="151">
        <f t="shared" si="0"/>
        <v>0</v>
      </c>
      <c r="L10" s="267"/>
      <c r="M10" s="47"/>
    </row>
    <row r="11" spans="1:13" ht="34.5" customHeight="1" x14ac:dyDescent="0.3">
      <c r="A11" s="47" t="s">
        <v>265</v>
      </c>
      <c r="B11" s="365">
        <v>51102.23</v>
      </c>
      <c r="C11" s="365"/>
      <c r="D11" s="152"/>
      <c r="E11" s="152"/>
      <c r="F11" s="152"/>
      <c r="G11" s="152"/>
      <c r="H11" s="152"/>
      <c r="I11" s="152"/>
      <c r="J11" s="152"/>
      <c r="K11" s="151">
        <f t="shared" si="0"/>
        <v>51102.23</v>
      </c>
      <c r="L11" s="267"/>
      <c r="M11" s="47" t="s">
        <v>512</v>
      </c>
    </row>
    <row r="12" spans="1:13" ht="33" customHeight="1" x14ac:dyDescent="0.3">
      <c r="A12" s="47" t="s">
        <v>265</v>
      </c>
      <c r="B12" s="152"/>
      <c r="C12" s="365">
        <v>540</v>
      </c>
      <c r="D12" s="152"/>
      <c r="E12" s="152"/>
      <c r="F12" s="152"/>
      <c r="G12" s="365">
        <v>6400</v>
      </c>
      <c r="H12" s="152"/>
      <c r="I12" s="152"/>
      <c r="J12" s="152"/>
      <c r="K12" s="151">
        <f t="shared" si="0"/>
        <v>6940</v>
      </c>
      <c r="L12" s="267"/>
      <c r="M12" s="47" t="s">
        <v>781</v>
      </c>
    </row>
    <row r="13" spans="1:13" ht="32.25" customHeight="1" x14ac:dyDescent="0.3">
      <c r="A13" s="47" t="s">
        <v>265</v>
      </c>
      <c r="B13" s="365">
        <v>10000</v>
      </c>
      <c r="C13" s="152"/>
      <c r="D13" s="152"/>
      <c r="E13" s="152"/>
      <c r="F13" s="152"/>
      <c r="G13" s="152"/>
      <c r="H13" s="152"/>
      <c r="I13" s="152"/>
      <c r="J13" s="152"/>
      <c r="K13" s="151">
        <f t="shared" si="0"/>
        <v>10000</v>
      </c>
      <c r="L13" s="267"/>
      <c r="M13" s="47" t="s">
        <v>757</v>
      </c>
    </row>
    <row r="14" spans="1:13" s="148" customFormat="1" ht="26.25" customHeight="1" x14ac:dyDescent="0.35">
      <c r="A14" s="147" t="s">
        <v>513</v>
      </c>
      <c r="B14" s="153">
        <f t="shared" ref="B14:L14" si="1">SUM(B3:B13)</f>
        <v>61102.23</v>
      </c>
      <c r="C14" s="153">
        <f t="shared" si="1"/>
        <v>540</v>
      </c>
      <c r="D14" s="153">
        <f t="shared" si="1"/>
        <v>0</v>
      </c>
      <c r="E14" s="153">
        <f t="shared" si="1"/>
        <v>0</v>
      </c>
      <c r="F14" s="153">
        <f t="shared" si="1"/>
        <v>0</v>
      </c>
      <c r="G14" s="153">
        <f t="shared" si="1"/>
        <v>6400</v>
      </c>
      <c r="H14" s="153">
        <f t="shared" si="1"/>
        <v>0</v>
      </c>
      <c r="I14" s="153">
        <f t="shared" si="1"/>
        <v>0</v>
      </c>
      <c r="J14" s="153">
        <f t="shared" si="1"/>
        <v>6269.23</v>
      </c>
      <c r="K14" s="373">
        <f t="shared" si="1"/>
        <v>74311.460000000006</v>
      </c>
      <c r="L14" s="268">
        <f t="shared" si="1"/>
        <v>0</v>
      </c>
      <c r="M14" s="269"/>
    </row>
    <row r="15" spans="1:13" ht="18.75" x14ac:dyDescent="0.3">
      <c r="B15" s="154">
        <f t="shared" ref="B15:K15" si="2">SUM(B2-B14)</f>
        <v>-702.2300000000032</v>
      </c>
      <c r="C15" s="154">
        <f t="shared" si="2"/>
        <v>5460</v>
      </c>
      <c r="D15" s="154">
        <f t="shared" si="2"/>
        <v>5000</v>
      </c>
      <c r="E15" s="154">
        <f t="shared" si="2"/>
        <v>4000</v>
      </c>
      <c r="F15" s="154">
        <f t="shared" si="2"/>
        <v>0</v>
      </c>
      <c r="G15" s="154">
        <f t="shared" si="2"/>
        <v>-2800</v>
      </c>
      <c r="H15" s="154">
        <f t="shared" si="2"/>
        <v>0</v>
      </c>
      <c r="I15" s="154">
        <f t="shared" si="2"/>
        <v>0</v>
      </c>
      <c r="J15" s="154">
        <f t="shared" si="2"/>
        <v>-1269.2299999999996</v>
      </c>
      <c r="K15" s="155">
        <f t="shared" si="2"/>
        <v>9688.5399999999936</v>
      </c>
      <c r="L15" s="156" t="s">
        <v>269</v>
      </c>
      <c r="M15" s="47"/>
    </row>
    <row r="16" spans="1:13" x14ac:dyDescent="0.25"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2:11" x14ac:dyDescent="0.25"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2:11" x14ac:dyDescent="0.25"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2:11" x14ac:dyDescent="0.25">
      <c r="B19" s="52"/>
      <c r="C19" s="52"/>
      <c r="D19" s="52"/>
      <c r="E19" s="52"/>
      <c r="F19" s="52"/>
      <c r="G19" s="52"/>
      <c r="H19" s="52"/>
      <c r="I19" s="52"/>
      <c r="J19" s="52"/>
      <c r="K19" s="52"/>
    </row>
    <row r="20" spans="2:11" x14ac:dyDescent="0.25"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1" spans="2:11" x14ac:dyDescent="0.25"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2:11" x14ac:dyDescent="0.25">
      <c r="B22" s="52"/>
      <c r="C22" s="52"/>
      <c r="D22" s="52"/>
      <c r="E22" s="52"/>
      <c r="F22" s="52"/>
      <c r="G22" s="52"/>
      <c r="H22" s="52"/>
      <c r="I22" s="52"/>
      <c r="J22" s="52"/>
      <c r="K22" s="52"/>
    </row>
    <row r="23" spans="2:11" x14ac:dyDescent="0.25">
      <c r="B23" s="52"/>
      <c r="C23" s="52"/>
      <c r="D23" s="52"/>
      <c r="E23" s="52"/>
      <c r="F23" s="52"/>
      <c r="G23" s="52"/>
      <c r="H23" s="52"/>
      <c r="I23" s="52"/>
      <c r="J23" s="52"/>
      <c r="K23" s="52"/>
    </row>
    <row r="24" spans="2:11" x14ac:dyDescent="0.25">
      <c r="B24" s="52"/>
      <c r="C24" s="52"/>
      <c r="D24" s="52"/>
      <c r="E24" s="52"/>
      <c r="F24" s="52"/>
      <c r="G24" s="52"/>
      <c r="H24" s="52"/>
      <c r="I24" s="52"/>
      <c r="J24" s="52"/>
      <c r="K24" s="52"/>
    </row>
    <row r="25" spans="2:11" x14ac:dyDescent="0.25"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2:11" x14ac:dyDescent="0.25">
      <c r="B26" s="52"/>
      <c r="C26" s="52"/>
      <c r="D26" s="52"/>
      <c r="E26" s="52"/>
      <c r="F26" s="52"/>
      <c r="G26" s="52"/>
      <c r="H26" s="52"/>
      <c r="I26" s="52"/>
      <c r="J26" s="52"/>
      <c r="K26" s="52"/>
    </row>
    <row r="27" spans="2:11" x14ac:dyDescent="0.25">
      <c r="B27" s="52"/>
      <c r="C27" s="52"/>
      <c r="D27" s="52"/>
      <c r="E27" s="52"/>
      <c r="F27" s="52"/>
      <c r="G27" s="52"/>
      <c r="H27" s="52"/>
      <c r="I27" s="52"/>
      <c r="J27" s="52"/>
      <c r="K27" s="52"/>
    </row>
    <row r="28" spans="2:11" x14ac:dyDescent="0.25"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2:11" x14ac:dyDescent="0.25"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2:11" x14ac:dyDescent="0.25">
      <c r="B30" s="52"/>
      <c r="C30" s="52"/>
      <c r="D30" s="52"/>
      <c r="E30" s="52"/>
      <c r="F30" s="52"/>
      <c r="G30" s="52"/>
      <c r="H30" s="52"/>
      <c r="I30" s="52"/>
      <c r="J30" s="52"/>
      <c r="K30" s="52"/>
    </row>
    <row r="31" spans="2:11" x14ac:dyDescent="0.25">
      <c r="B31" s="52"/>
      <c r="C31" s="52"/>
      <c r="D31" s="52"/>
      <c r="E31" s="52"/>
      <c r="F31" s="52"/>
      <c r="G31" s="52"/>
      <c r="H31" s="52"/>
      <c r="I31" s="52"/>
      <c r="J31" s="52"/>
      <c r="K31" s="52"/>
    </row>
    <row r="32" spans="2:11" x14ac:dyDescent="0.25">
      <c r="B32" s="52"/>
      <c r="C32" s="52"/>
      <c r="D32" s="52"/>
      <c r="E32" s="52"/>
      <c r="F32" s="52"/>
      <c r="G32" s="52"/>
      <c r="H32" s="52"/>
      <c r="I32" s="52"/>
      <c r="J32" s="52"/>
      <c r="K32" s="52"/>
    </row>
    <row r="33" spans="2:11" x14ac:dyDescent="0.25">
      <c r="B33" s="52"/>
      <c r="C33" s="52"/>
      <c r="D33" s="52"/>
      <c r="E33" s="52"/>
      <c r="F33" s="52"/>
      <c r="G33" s="52"/>
      <c r="H33" s="52"/>
      <c r="I33" s="52"/>
      <c r="J33" s="52"/>
      <c r="K33" s="52"/>
    </row>
    <row r="34" spans="2:11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2:11" x14ac:dyDescent="0.25">
      <c r="B35" s="52"/>
      <c r="C35" s="52"/>
      <c r="D35" s="52"/>
      <c r="E35" s="52"/>
      <c r="F35" s="52"/>
      <c r="G35" s="52"/>
      <c r="H35" s="52"/>
      <c r="I35" s="52"/>
      <c r="J35" s="52"/>
      <c r="K35" s="52"/>
    </row>
  </sheetData>
  <pageMargins left="0.7" right="0.7" top="0.75" bottom="0.75" header="0.3" footer="0.3"/>
  <pageSetup scale="6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W38"/>
  <sheetViews>
    <sheetView zoomScale="90" zoomScaleNormal="90" workbookViewId="0">
      <selection activeCell="AA28" sqref="AA28"/>
    </sheetView>
  </sheetViews>
  <sheetFormatPr defaultRowHeight="15" x14ac:dyDescent="0.25"/>
  <cols>
    <col min="2" max="2" width="7.140625" customWidth="1"/>
    <col min="3" max="3" width="23.42578125" customWidth="1"/>
    <col min="4" max="4" width="13.42578125" customWidth="1"/>
    <col min="5" max="5" width="11.7109375" customWidth="1"/>
    <col min="6" max="6" width="10.85546875" customWidth="1"/>
    <col min="7" max="7" width="14.7109375" customWidth="1"/>
    <col min="8" max="8" width="20.28515625" customWidth="1"/>
    <col min="9" max="9" width="1.85546875" customWidth="1"/>
    <col min="10" max="10" width="7.140625" customWidth="1"/>
    <col min="11" max="12" width="5.85546875" customWidth="1"/>
    <col min="13" max="13" width="5" customWidth="1"/>
    <col min="14" max="14" width="4.85546875" customWidth="1"/>
    <col min="15" max="15" width="5.7109375" customWidth="1"/>
    <col min="16" max="17" width="5.85546875" customWidth="1"/>
    <col min="18" max="18" width="5.42578125" customWidth="1"/>
    <col min="19" max="19" width="5.5703125" customWidth="1"/>
    <col min="20" max="20" width="6.5703125" customWidth="1"/>
    <col min="21" max="21" width="5.140625" customWidth="1"/>
    <col min="22" max="22" width="11.28515625" customWidth="1"/>
    <col min="23" max="23" width="16.7109375" customWidth="1"/>
  </cols>
  <sheetData>
    <row r="1" spans="2:23" ht="28.5" x14ac:dyDescent="0.45">
      <c r="B1" s="452" t="s">
        <v>747</v>
      </c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3"/>
      <c r="W1" s="22"/>
    </row>
    <row r="2" spans="2:23" ht="60" x14ac:dyDescent="0.25">
      <c r="B2" s="245" t="s">
        <v>748</v>
      </c>
      <c r="C2" s="161" t="s">
        <v>749</v>
      </c>
      <c r="D2" s="246" t="s">
        <v>577</v>
      </c>
      <c r="E2" s="246" t="s">
        <v>578</v>
      </c>
      <c r="F2" s="246" t="s">
        <v>579</v>
      </c>
      <c r="G2" s="246" t="s">
        <v>580</v>
      </c>
      <c r="H2" s="161" t="s">
        <v>750</v>
      </c>
      <c r="I2" s="247"/>
      <c r="J2" s="162" t="s">
        <v>581</v>
      </c>
      <c r="K2" s="162" t="s">
        <v>582</v>
      </c>
      <c r="L2" s="162" t="s">
        <v>583</v>
      </c>
      <c r="M2" s="162" t="s">
        <v>584</v>
      </c>
      <c r="N2" s="162" t="s">
        <v>585</v>
      </c>
      <c r="O2" s="162" t="s">
        <v>586</v>
      </c>
      <c r="P2" s="162" t="s">
        <v>587</v>
      </c>
      <c r="Q2" s="162" t="s">
        <v>588</v>
      </c>
      <c r="R2" s="162" t="s">
        <v>589</v>
      </c>
      <c r="S2" s="162" t="s">
        <v>590</v>
      </c>
      <c r="T2" s="162" t="s">
        <v>591</v>
      </c>
      <c r="U2" s="162" t="s">
        <v>592</v>
      </c>
      <c r="V2" s="248" t="s">
        <v>593</v>
      </c>
    </row>
    <row r="3" spans="2:23" ht="47.25" x14ac:dyDescent="0.25">
      <c r="B3" s="249">
        <v>6.11</v>
      </c>
      <c r="C3" s="250" t="s">
        <v>565</v>
      </c>
      <c r="D3" s="243">
        <v>10000</v>
      </c>
      <c r="E3" s="243">
        <v>0</v>
      </c>
      <c r="F3" s="243">
        <v>0</v>
      </c>
      <c r="G3" s="243">
        <v>0</v>
      </c>
      <c r="H3" s="251">
        <f t="shared" ref="H3:H5" si="0">SUM(D3:G3)</f>
        <v>10000</v>
      </c>
      <c r="I3" s="252"/>
      <c r="J3" s="21"/>
      <c r="K3" s="21"/>
      <c r="L3" s="21"/>
      <c r="M3" s="21"/>
      <c r="N3" s="21"/>
      <c r="O3" s="21">
        <v>100</v>
      </c>
      <c r="P3" s="21"/>
      <c r="Q3" s="21">
        <v>100</v>
      </c>
      <c r="R3" s="21"/>
      <c r="S3" s="21"/>
      <c r="T3" s="21"/>
      <c r="U3" s="21"/>
      <c r="V3" s="21">
        <f t="shared" ref="V3:V8" si="1">SUM(J3:U3)</f>
        <v>200</v>
      </c>
      <c r="W3" s="22"/>
    </row>
    <row r="4" spans="2:23" ht="26.25" x14ac:dyDescent="0.25">
      <c r="B4" s="253"/>
      <c r="C4" s="254" t="s">
        <v>751</v>
      </c>
      <c r="D4" s="255"/>
      <c r="E4" s="255"/>
      <c r="F4" s="255"/>
      <c r="G4" s="255"/>
      <c r="H4" s="256">
        <v>10000</v>
      </c>
      <c r="I4" s="252"/>
      <c r="J4" s="257"/>
      <c r="K4" s="257"/>
      <c r="L4" s="257"/>
      <c r="M4" s="257"/>
      <c r="N4" s="257"/>
      <c r="O4" s="257">
        <v>84</v>
      </c>
      <c r="P4" s="257"/>
      <c r="Q4" s="257">
        <v>84</v>
      </c>
      <c r="R4" s="257"/>
      <c r="S4" s="257"/>
      <c r="T4" s="257"/>
      <c r="U4" s="257"/>
      <c r="V4" s="257">
        <f t="shared" si="1"/>
        <v>168</v>
      </c>
      <c r="W4" s="22"/>
    </row>
    <row r="5" spans="2:23" ht="31.5" x14ac:dyDescent="0.25">
      <c r="B5" s="249">
        <v>6.14</v>
      </c>
      <c r="C5" s="250" t="s">
        <v>566</v>
      </c>
      <c r="D5" s="243">
        <v>21500</v>
      </c>
      <c r="E5" s="243"/>
      <c r="F5" s="243"/>
      <c r="G5" s="243"/>
      <c r="H5" s="251">
        <f t="shared" si="0"/>
        <v>21500</v>
      </c>
      <c r="I5" s="252"/>
      <c r="J5" s="21"/>
      <c r="K5" s="21">
        <v>383</v>
      </c>
      <c r="L5" s="21">
        <v>5</v>
      </c>
      <c r="M5" s="21"/>
      <c r="N5" s="21"/>
      <c r="O5" s="21">
        <v>20</v>
      </c>
      <c r="P5" s="21"/>
      <c r="Q5" s="21">
        <v>20</v>
      </c>
      <c r="R5" s="21"/>
      <c r="S5" s="21">
        <v>2</v>
      </c>
      <c r="T5" s="21"/>
      <c r="U5" s="21"/>
      <c r="V5" s="21">
        <f t="shared" si="1"/>
        <v>430</v>
      </c>
      <c r="W5" s="22"/>
    </row>
    <row r="6" spans="2:23" ht="26.25" x14ac:dyDescent="0.25">
      <c r="B6" s="253"/>
      <c r="C6" s="254" t="s">
        <v>751</v>
      </c>
      <c r="D6" s="255"/>
      <c r="E6" s="255"/>
      <c r="F6" s="255"/>
      <c r="G6" s="255"/>
      <c r="H6" s="256">
        <v>21500</v>
      </c>
      <c r="I6" s="252"/>
      <c r="J6" s="257"/>
      <c r="K6" s="257">
        <v>18</v>
      </c>
      <c r="L6" s="257">
        <v>0</v>
      </c>
      <c r="M6" s="257"/>
      <c r="N6" s="257"/>
      <c r="O6" s="257"/>
      <c r="P6" s="257"/>
      <c r="Q6" s="257">
        <v>12</v>
      </c>
      <c r="R6" s="257"/>
      <c r="S6" s="257">
        <v>3</v>
      </c>
      <c r="T6" s="257"/>
      <c r="U6" s="257"/>
      <c r="V6" s="253">
        <f t="shared" si="1"/>
        <v>33</v>
      </c>
      <c r="W6" s="22"/>
    </row>
    <row r="7" spans="2:23" ht="47.25" x14ac:dyDescent="0.25">
      <c r="B7" s="249">
        <v>6.13</v>
      </c>
      <c r="C7" s="250" t="s">
        <v>752</v>
      </c>
      <c r="D7" s="243">
        <v>29400</v>
      </c>
      <c r="E7" s="243"/>
      <c r="F7" s="243"/>
      <c r="G7" s="243"/>
      <c r="H7" s="251">
        <f t="shared" ref="H7" si="2">SUM(D7:G7)</f>
        <v>29400</v>
      </c>
      <c r="I7" s="252"/>
      <c r="J7" s="21">
        <v>500</v>
      </c>
      <c r="K7" s="21"/>
      <c r="L7" s="21">
        <v>10</v>
      </c>
      <c r="M7" s="21">
        <v>10</v>
      </c>
      <c r="N7" s="21">
        <v>35</v>
      </c>
      <c r="O7" s="21">
        <v>0</v>
      </c>
      <c r="P7" s="21"/>
      <c r="Q7" s="21">
        <v>30</v>
      </c>
      <c r="R7" s="21"/>
      <c r="S7" s="21">
        <v>3</v>
      </c>
      <c r="T7" s="21"/>
      <c r="U7" s="21"/>
      <c r="V7" s="21">
        <f t="shared" si="1"/>
        <v>588</v>
      </c>
      <c r="W7" s="22"/>
    </row>
    <row r="8" spans="2:23" ht="30" x14ac:dyDescent="0.25">
      <c r="B8" s="253"/>
      <c r="C8" s="254" t="s">
        <v>751</v>
      </c>
      <c r="D8" s="255"/>
      <c r="E8" s="255"/>
      <c r="F8" s="255"/>
      <c r="G8" s="255"/>
      <c r="H8" s="256">
        <v>29400</v>
      </c>
      <c r="I8" s="252"/>
      <c r="J8" s="257">
        <v>5114</v>
      </c>
      <c r="K8" s="257"/>
      <c r="L8" s="257"/>
      <c r="M8" s="257"/>
      <c r="N8" s="257">
        <v>249</v>
      </c>
      <c r="O8" s="257"/>
      <c r="P8" s="257"/>
      <c r="Q8" s="257">
        <v>10</v>
      </c>
      <c r="R8" s="257">
        <v>1</v>
      </c>
      <c r="S8" s="257">
        <v>5</v>
      </c>
      <c r="T8" s="257"/>
      <c r="U8" s="257"/>
      <c r="V8" s="253">
        <f t="shared" si="1"/>
        <v>5379</v>
      </c>
      <c r="W8" s="258" t="s">
        <v>753</v>
      </c>
    </row>
    <row r="9" spans="2:23" ht="36" customHeight="1" x14ac:dyDescent="0.3">
      <c r="B9" s="21"/>
      <c r="C9" s="454" t="s">
        <v>754</v>
      </c>
      <c r="D9" s="455"/>
      <c r="E9" s="455"/>
      <c r="F9" s="456"/>
      <c r="G9" s="259" t="s">
        <v>755</v>
      </c>
      <c r="H9" s="260">
        <f>SUM(H4+H6+H8)</f>
        <v>60900</v>
      </c>
      <c r="I9" s="261"/>
      <c r="J9" s="460"/>
      <c r="K9" s="461"/>
      <c r="L9" s="461"/>
      <c r="M9" s="461"/>
      <c r="N9" s="461"/>
      <c r="O9" s="461"/>
      <c r="P9" s="461"/>
      <c r="Q9" s="461"/>
      <c r="R9" s="461"/>
      <c r="S9" s="461"/>
      <c r="T9" s="461"/>
      <c r="U9" s="461"/>
      <c r="V9" s="462"/>
      <c r="W9" s="262">
        <f>SUM(H3+H5+H7)</f>
        <v>60900</v>
      </c>
    </row>
    <row r="10" spans="2:23" ht="21" x14ac:dyDescent="0.3">
      <c r="B10" s="272"/>
      <c r="C10" s="273"/>
      <c r="D10" s="273"/>
      <c r="E10" s="273"/>
      <c r="F10" s="273"/>
      <c r="G10" s="274"/>
      <c r="H10" s="275"/>
      <c r="I10" s="275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7"/>
      <c r="W10" s="272"/>
    </row>
    <row r="11" spans="2:23" ht="28.5" x14ac:dyDescent="0.45">
      <c r="B11" s="463" t="s">
        <v>758</v>
      </c>
      <c r="C11" s="463"/>
      <c r="D11" s="463"/>
      <c r="E11" s="463"/>
      <c r="F11" s="463"/>
      <c r="G11" s="463"/>
      <c r="H11" s="463"/>
      <c r="I11" s="463"/>
      <c r="J11" s="463"/>
      <c r="K11" s="463"/>
      <c r="L11" s="463"/>
      <c r="M11" s="463"/>
      <c r="N11" s="463"/>
      <c r="O11" s="463"/>
      <c r="P11" s="463"/>
      <c r="Q11" s="463"/>
      <c r="R11" s="463"/>
      <c r="S11" s="463"/>
      <c r="T11" s="463"/>
      <c r="U11" s="463"/>
      <c r="V11" s="463"/>
    </row>
    <row r="12" spans="2:23" ht="60" x14ac:dyDescent="0.25">
      <c r="B12" s="245" t="s">
        <v>748</v>
      </c>
      <c r="C12" s="161" t="s">
        <v>749</v>
      </c>
      <c r="D12" s="246" t="s">
        <v>577</v>
      </c>
      <c r="E12" s="246" t="s">
        <v>578</v>
      </c>
      <c r="F12" s="246" t="s">
        <v>579</v>
      </c>
      <c r="G12" s="246" t="s">
        <v>580</v>
      </c>
      <c r="H12" s="161" t="s">
        <v>750</v>
      </c>
      <c r="I12" s="278"/>
      <c r="J12" s="279" t="s">
        <v>581</v>
      </c>
      <c r="K12" s="279" t="s">
        <v>582</v>
      </c>
      <c r="L12" s="279" t="s">
        <v>583</v>
      </c>
      <c r="M12" s="279" t="s">
        <v>584</v>
      </c>
      <c r="N12" s="279" t="s">
        <v>585</v>
      </c>
      <c r="O12" s="279" t="s">
        <v>586</v>
      </c>
      <c r="P12" s="279" t="s">
        <v>587</v>
      </c>
      <c r="Q12" s="279" t="s">
        <v>588</v>
      </c>
      <c r="R12" s="279" t="s">
        <v>589</v>
      </c>
      <c r="S12" s="279" t="s">
        <v>590</v>
      </c>
      <c r="T12" s="279" t="s">
        <v>591</v>
      </c>
      <c r="U12" s="279" t="s">
        <v>592</v>
      </c>
      <c r="V12" s="280" t="s">
        <v>593</v>
      </c>
    </row>
    <row r="13" spans="2:23" ht="48" x14ac:dyDescent="0.3">
      <c r="B13" s="281">
        <v>6.08</v>
      </c>
      <c r="C13" s="250" t="s">
        <v>759</v>
      </c>
      <c r="D13" s="243">
        <v>0</v>
      </c>
      <c r="E13" s="243">
        <v>0</v>
      </c>
      <c r="F13" s="243">
        <v>0</v>
      </c>
      <c r="G13" s="243">
        <v>10875</v>
      </c>
      <c r="H13" s="251">
        <f t="shared" ref="H13:H19" si="3">SUM(D13:G13)</f>
        <v>10875</v>
      </c>
      <c r="I13" s="252"/>
      <c r="J13" s="21">
        <v>300</v>
      </c>
      <c r="K13" s="21"/>
      <c r="L13" s="21">
        <v>30</v>
      </c>
      <c r="M13" s="21"/>
      <c r="N13" s="21">
        <v>20</v>
      </c>
      <c r="O13" s="21"/>
      <c r="P13" s="21"/>
      <c r="Q13" s="21">
        <v>20</v>
      </c>
      <c r="R13" s="21">
        <v>1</v>
      </c>
      <c r="S13" s="21">
        <v>4</v>
      </c>
      <c r="T13" s="21"/>
      <c r="U13" s="21"/>
      <c r="V13" s="21">
        <f t="shared" ref="V13:V20" si="4">SUM(J13:U13)</f>
        <v>375</v>
      </c>
      <c r="W13" s="22"/>
    </row>
    <row r="14" spans="2:23" ht="27" x14ac:dyDescent="0.3">
      <c r="B14" s="282"/>
      <c r="C14" s="254" t="s">
        <v>751</v>
      </c>
      <c r="D14" s="255"/>
      <c r="E14" s="255"/>
      <c r="F14" s="255"/>
      <c r="G14" s="255">
        <v>10875</v>
      </c>
      <c r="H14" s="256">
        <f t="shared" si="3"/>
        <v>10875</v>
      </c>
      <c r="I14" s="252"/>
      <c r="J14" s="257">
        <v>5114</v>
      </c>
      <c r="K14" s="257"/>
      <c r="L14" s="257"/>
      <c r="M14" s="257"/>
      <c r="N14" s="257">
        <v>249</v>
      </c>
      <c r="O14" s="257"/>
      <c r="P14" s="257"/>
      <c r="Q14" s="257">
        <v>10</v>
      </c>
      <c r="R14" s="257">
        <v>1</v>
      </c>
      <c r="S14" s="257">
        <v>5</v>
      </c>
      <c r="T14" s="257"/>
      <c r="U14" s="257"/>
      <c r="V14" s="253">
        <f>SUM(J14+N14+Q14+R14+S14)</f>
        <v>5379</v>
      </c>
      <c r="W14" s="22"/>
    </row>
    <row r="15" spans="2:23" ht="32.25" x14ac:dyDescent="0.3">
      <c r="B15" s="281">
        <v>6.05</v>
      </c>
      <c r="C15" s="250" t="s">
        <v>760</v>
      </c>
      <c r="D15" s="243">
        <v>3300</v>
      </c>
      <c r="E15" s="243">
        <v>0</v>
      </c>
      <c r="F15" s="243">
        <v>0</v>
      </c>
      <c r="G15" s="243">
        <v>4500</v>
      </c>
      <c r="H15" s="251">
        <f t="shared" si="3"/>
        <v>7800</v>
      </c>
      <c r="I15" s="252"/>
      <c r="J15" s="21"/>
      <c r="K15" s="21"/>
      <c r="L15" s="21"/>
      <c r="M15" s="21"/>
      <c r="N15" s="21"/>
      <c r="O15" s="21">
        <v>7</v>
      </c>
      <c r="P15" s="21"/>
      <c r="Q15" s="21">
        <v>57</v>
      </c>
      <c r="R15" s="21">
        <v>1</v>
      </c>
      <c r="S15" s="21">
        <v>1</v>
      </c>
      <c r="T15" s="21"/>
      <c r="U15" s="21"/>
      <c r="V15" s="21">
        <f t="shared" si="4"/>
        <v>66</v>
      </c>
      <c r="W15" s="22"/>
    </row>
    <row r="16" spans="2:23" ht="27" x14ac:dyDescent="0.3">
      <c r="B16" s="282"/>
      <c r="C16" s="254" t="s">
        <v>751</v>
      </c>
      <c r="D16" s="255"/>
      <c r="E16" s="255"/>
      <c r="F16" s="255"/>
      <c r="G16" s="255"/>
      <c r="H16" s="256">
        <v>7800</v>
      </c>
      <c r="I16" s="252"/>
      <c r="J16" s="257"/>
      <c r="K16" s="257"/>
      <c r="L16" s="257"/>
      <c r="M16" s="257"/>
      <c r="N16" s="257"/>
      <c r="O16" s="257">
        <v>7</v>
      </c>
      <c r="P16" s="257"/>
      <c r="Q16" s="257">
        <v>57</v>
      </c>
      <c r="R16" s="257">
        <v>1</v>
      </c>
      <c r="S16" s="257"/>
      <c r="T16" s="257"/>
      <c r="U16" s="257"/>
      <c r="V16" s="253">
        <f t="shared" si="4"/>
        <v>65</v>
      </c>
      <c r="W16" s="22"/>
    </row>
    <row r="17" spans="2:23" ht="32.25" x14ac:dyDescent="0.3">
      <c r="B17" s="281">
        <v>6.06</v>
      </c>
      <c r="C17" s="250" t="s">
        <v>761</v>
      </c>
      <c r="D17" s="243">
        <v>2350</v>
      </c>
      <c r="E17" s="243">
        <v>0</v>
      </c>
      <c r="F17" s="243">
        <v>0</v>
      </c>
      <c r="G17" s="243">
        <v>4500</v>
      </c>
      <c r="H17" s="251">
        <f t="shared" si="3"/>
        <v>6850</v>
      </c>
      <c r="I17" s="252"/>
      <c r="J17" s="21"/>
      <c r="K17" s="21"/>
      <c r="L17" s="21"/>
      <c r="M17" s="21"/>
      <c r="N17" s="21"/>
      <c r="O17" s="21">
        <v>2</v>
      </c>
      <c r="P17" s="21"/>
      <c r="Q17" s="21">
        <v>40</v>
      </c>
      <c r="R17" s="21">
        <v>3</v>
      </c>
      <c r="S17" s="21">
        <v>2</v>
      </c>
      <c r="T17" s="21"/>
      <c r="U17" s="21"/>
      <c r="V17" s="21">
        <f t="shared" si="4"/>
        <v>47</v>
      </c>
      <c r="W17" s="22"/>
    </row>
    <row r="18" spans="2:23" ht="27" x14ac:dyDescent="0.3">
      <c r="B18" s="282"/>
      <c r="C18" s="254" t="s">
        <v>751</v>
      </c>
      <c r="D18" s="255"/>
      <c r="E18" s="255"/>
      <c r="F18" s="255"/>
      <c r="G18" s="255"/>
      <c r="H18" s="256">
        <v>6850</v>
      </c>
      <c r="I18" s="252"/>
      <c r="J18" s="257"/>
      <c r="K18" s="257"/>
      <c r="L18" s="257"/>
      <c r="M18" s="257"/>
      <c r="N18" s="257"/>
      <c r="O18" s="257">
        <v>2</v>
      </c>
      <c r="P18" s="257"/>
      <c r="Q18" s="257">
        <v>40</v>
      </c>
      <c r="R18" s="257">
        <v>3</v>
      </c>
      <c r="S18" s="257">
        <v>2</v>
      </c>
      <c r="T18" s="257"/>
      <c r="U18" s="257"/>
      <c r="V18" s="253">
        <f t="shared" si="4"/>
        <v>47</v>
      </c>
      <c r="W18" s="22"/>
    </row>
    <row r="19" spans="2:23" ht="32.25" x14ac:dyDescent="0.3">
      <c r="B19" s="281">
        <v>6.09</v>
      </c>
      <c r="C19" s="250" t="s">
        <v>762</v>
      </c>
      <c r="D19" s="243">
        <v>1200</v>
      </c>
      <c r="E19" s="243">
        <v>0</v>
      </c>
      <c r="F19" s="243">
        <v>0</v>
      </c>
      <c r="G19" s="243">
        <v>3000</v>
      </c>
      <c r="H19" s="251">
        <f t="shared" si="3"/>
        <v>4200</v>
      </c>
      <c r="I19" s="252"/>
      <c r="J19" s="21"/>
      <c r="K19" s="21">
        <v>15</v>
      </c>
      <c r="L19" s="21">
        <v>2</v>
      </c>
      <c r="M19" s="21"/>
      <c r="N19" s="21"/>
      <c r="O19" s="21"/>
      <c r="P19" s="21"/>
      <c r="Q19" s="21">
        <v>5</v>
      </c>
      <c r="R19" s="21">
        <v>1</v>
      </c>
      <c r="S19" s="21"/>
      <c r="T19" s="21">
        <v>1</v>
      </c>
      <c r="U19" s="21"/>
      <c r="V19" s="21">
        <f t="shared" si="4"/>
        <v>24</v>
      </c>
      <c r="W19" s="22"/>
    </row>
    <row r="20" spans="2:23" ht="30.75" x14ac:dyDescent="0.3">
      <c r="B20" s="282"/>
      <c r="C20" s="254" t="s">
        <v>751</v>
      </c>
      <c r="D20" s="255"/>
      <c r="E20" s="255"/>
      <c r="F20" s="255"/>
      <c r="G20" s="255"/>
      <c r="H20" s="256">
        <v>4200</v>
      </c>
      <c r="I20" s="252"/>
      <c r="J20" s="257"/>
      <c r="K20" s="257">
        <v>15</v>
      </c>
      <c r="L20" s="257">
        <v>2</v>
      </c>
      <c r="M20" s="257"/>
      <c r="N20" s="257"/>
      <c r="O20" s="257"/>
      <c r="P20" s="257"/>
      <c r="Q20" s="257">
        <v>5</v>
      </c>
      <c r="R20" s="257">
        <v>1</v>
      </c>
      <c r="S20" s="257"/>
      <c r="T20" s="257">
        <v>1</v>
      </c>
      <c r="U20" s="257"/>
      <c r="V20" s="253">
        <f t="shared" si="4"/>
        <v>24</v>
      </c>
      <c r="W20" s="258" t="s">
        <v>763</v>
      </c>
    </row>
    <row r="21" spans="2:23" ht="35.25" x14ac:dyDescent="0.3">
      <c r="B21" s="21"/>
      <c r="C21" s="454" t="s">
        <v>764</v>
      </c>
      <c r="D21" s="455"/>
      <c r="E21" s="455"/>
      <c r="F21" s="456"/>
      <c r="G21" s="259" t="s">
        <v>755</v>
      </c>
      <c r="H21" s="283">
        <f>SUM(H14+H16+H18+H20)</f>
        <v>29725</v>
      </c>
      <c r="I21" s="261"/>
      <c r="J21" s="464"/>
      <c r="K21" s="465"/>
      <c r="L21" s="465"/>
      <c r="M21" s="465"/>
      <c r="N21" s="465"/>
      <c r="O21" s="465"/>
      <c r="P21" s="465"/>
      <c r="Q21" s="465"/>
      <c r="R21" s="465"/>
      <c r="S21" s="465"/>
      <c r="T21" s="465"/>
      <c r="U21" s="465"/>
      <c r="V21" s="466"/>
      <c r="W21" s="262">
        <f>SUM(H13+H15+H17+H19)</f>
        <v>29725</v>
      </c>
    </row>
    <row r="23" spans="2:23" ht="28.5" x14ac:dyDescent="0.45">
      <c r="B23" s="452" t="s">
        <v>765</v>
      </c>
      <c r="C23" s="452"/>
      <c r="D23" s="452"/>
      <c r="E23" s="452"/>
      <c r="F23" s="452"/>
      <c r="G23" s="452"/>
      <c r="H23" s="452"/>
      <c r="I23" s="452"/>
      <c r="J23" s="452"/>
      <c r="K23" s="452"/>
      <c r="L23" s="452"/>
      <c r="M23" s="452"/>
      <c r="N23" s="452"/>
      <c r="O23" s="452"/>
      <c r="P23" s="452"/>
      <c r="Q23" s="452"/>
      <c r="R23" s="452"/>
      <c r="S23" s="452"/>
      <c r="T23" s="452"/>
      <c r="U23" s="452"/>
      <c r="V23" s="453"/>
      <c r="W23" s="272"/>
    </row>
    <row r="24" spans="2:23" ht="60" x14ac:dyDescent="0.25">
      <c r="B24" s="245" t="s">
        <v>748</v>
      </c>
      <c r="C24" s="161" t="s">
        <v>749</v>
      </c>
      <c r="D24" s="246" t="s">
        <v>577</v>
      </c>
      <c r="E24" s="246" t="s">
        <v>578</v>
      </c>
      <c r="F24" s="246" t="s">
        <v>579</v>
      </c>
      <c r="G24" s="246" t="s">
        <v>580</v>
      </c>
      <c r="H24" s="161" t="s">
        <v>750</v>
      </c>
      <c r="I24" s="247"/>
      <c r="J24" s="162" t="s">
        <v>581</v>
      </c>
      <c r="K24" s="162" t="s">
        <v>582</v>
      </c>
      <c r="L24" s="162" t="s">
        <v>583</v>
      </c>
      <c r="M24" s="162" t="s">
        <v>584</v>
      </c>
      <c r="N24" s="162" t="s">
        <v>585</v>
      </c>
      <c r="O24" s="162" t="s">
        <v>586</v>
      </c>
      <c r="P24" s="162" t="s">
        <v>587</v>
      </c>
      <c r="Q24" s="162" t="s">
        <v>588</v>
      </c>
      <c r="R24" s="162" t="s">
        <v>589</v>
      </c>
      <c r="S24" s="162" t="s">
        <v>590</v>
      </c>
      <c r="T24" s="162" t="s">
        <v>591</v>
      </c>
      <c r="U24" s="162" t="s">
        <v>592</v>
      </c>
      <c r="V24" s="248" t="s">
        <v>593</v>
      </c>
    </row>
    <row r="25" spans="2:23" ht="47.25" x14ac:dyDescent="0.25">
      <c r="B25" s="249">
        <v>6.01</v>
      </c>
      <c r="C25" s="250" t="s">
        <v>766</v>
      </c>
      <c r="D25" s="243">
        <v>500</v>
      </c>
      <c r="E25" s="243">
        <v>0</v>
      </c>
      <c r="F25" s="243">
        <v>0</v>
      </c>
      <c r="G25" s="243">
        <v>0</v>
      </c>
      <c r="H25" s="251">
        <f>SUM(D25:G25)</f>
        <v>500</v>
      </c>
      <c r="I25" s="252"/>
      <c r="J25" s="21"/>
      <c r="K25" s="21"/>
      <c r="L25" s="21"/>
      <c r="M25" s="21"/>
      <c r="N25" s="21"/>
      <c r="O25" s="21">
        <v>5</v>
      </c>
      <c r="P25" s="21"/>
      <c r="Q25" s="21">
        <v>5</v>
      </c>
      <c r="R25" s="21"/>
      <c r="S25" s="21"/>
      <c r="T25" s="21"/>
      <c r="U25" s="21"/>
      <c r="V25" s="21">
        <f>SUM(J25:U25)</f>
        <v>10</v>
      </c>
      <c r="W25" s="22"/>
    </row>
    <row r="26" spans="2:23" ht="26.25" x14ac:dyDescent="0.25">
      <c r="B26" s="253"/>
      <c r="C26" s="254" t="s">
        <v>751</v>
      </c>
      <c r="D26" s="255">
        <v>417.85</v>
      </c>
      <c r="E26" s="255"/>
      <c r="F26" s="255"/>
      <c r="G26" s="255"/>
      <c r="H26" s="256">
        <f t="shared" ref="H26:H30" si="5">SUM(D26:G26)</f>
        <v>417.85</v>
      </c>
      <c r="I26" s="252"/>
      <c r="J26" s="257"/>
      <c r="K26" s="257"/>
      <c r="L26" s="257"/>
      <c r="M26" s="257"/>
      <c r="N26" s="257"/>
      <c r="O26" s="257">
        <v>3</v>
      </c>
      <c r="P26" s="257"/>
      <c r="Q26" s="257">
        <v>5</v>
      </c>
      <c r="R26" s="257">
        <v>0</v>
      </c>
      <c r="S26" s="257"/>
      <c r="T26" s="257"/>
      <c r="U26" s="257"/>
      <c r="V26" s="253">
        <f t="shared" ref="V26:V30" si="6">SUM(J26:U26)</f>
        <v>8</v>
      </c>
      <c r="W26" s="22"/>
    </row>
    <row r="27" spans="2:23" ht="31.5" x14ac:dyDescent="0.25">
      <c r="B27" s="249">
        <v>6.03</v>
      </c>
      <c r="C27" s="250" t="s">
        <v>767</v>
      </c>
      <c r="D27" s="243">
        <v>7300</v>
      </c>
      <c r="E27" s="243">
        <v>660</v>
      </c>
      <c r="F27" s="243">
        <v>710</v>
      </c>
      <c r="G27" s="243">
        <v>0</v>
      </c>
      <c r="H27" s="251">
        <f t="shared" si="5"/>
        <v>8670</v>
      </c>
      <c r="I27" s="252"/>
      <c r="J27" s="21"/>
      <c r="K27" s="21">
        <v>135</v>
      </c>
      <c r="L27" s="21">
        <v>4</v>
      </c>
      <c r="M27" s="21"/>
      <c r="N27" s="21"/>
      <c r="O27" s="21"/>
      <c r="P27" s="21"/>
      <c r="Q27" s="21">
        <v>5</v>
      </c>
      <c r="R27" s="21"/>
      <c r="S27" s="21">
        <v>2</v>
      </c>
      <c r="T27" s="21"/>
      <c r="U27" s="21"/>
      <c r="V27" s="21">
        <f t="shared" si="6"/>
        <v>146</v>
      </c>
      <c r="W27" s="22"/>
    </row>
    <row r="28" spans="2:23" ht="26.25" x14ac:dyDescent="0.25">
      <c r="B28" s="253"/>
      <c r="C28" s="254" t="s">
        <v>751</v>
      </c>
      <c r="D28" s="255">
        <v>7300</v>
      </c>
      <c r="E28" s="255">
        <v>0</v>
      </c>
      <c r="F28" s="255">
        <v>0</v>
      </c>
      <c r="G28" s="255"/>
      <c r="H28" s="256">
        <f>SUM(D28:G28)</f>
        <v>7300</v>
      </c>
      <c r="I28" s="252"/>
      <c r="J28" s="257"/>
      <c r="K28" s="257">
        <v>208</v>
      </c>
      <c r="L28" s="257">
        <v>0</v>
      </c>
      <c r="M28" s="257"/>
      <c r="N28" s="257"/>
      <c r="O28" s="257">
        <v>6</v>
      </c>
      <c r="P28" s="257"/>
      <c r="Q28" s="257">
        <v>3</v>
      </c>
      <c r="R28" s="257"/>
      <c r="S28" s="257"/>
      <c r="T28" s="257"/>
      <c r="U28" s="257"/>
      <c r="V28" s="253">
        <f t="shared" si="6"/>
        <v>217</v>
      </c>
      <c r="W28" s="22"/>
    </row>
    <row r="29" spans="2:23" ht="47.25" x14ac:dyDescent="0.25">
      <c r="B29" s="249">
        <v>6.04</v>
      </c>
      <c r="C29" s="250" t="s">
        <v>768</v>
      </c>
      <c r="D29" s="243">
        <v>5200</v>
      </c>
      <c r="E29" s="243">
        <v>660</v>
      </c>
      <c r="F29" s="243">
        <v>710</v>
      </c>
      <c r="G29" s="243">
        <v>0</v>
      </c>
      <c r="H29" s="251">
        <f t="shared" si="5"/>
        <v>6570</v>
      </c>
      <c r="I29" s="252"/>
      <c r="J29" s="21">
        <v>96</v>
      </c>
      <c r="K29" s="21"/>
      <c r="L29" s="21">
        <v>2</v>
      </c>
      <c r="M29" s="21"/>
      <c r="N29" s="21"/>
      <c r="O29" s="21">
        <v>4</v>
      </c>
      <c r="P29" s="21"/>
      <c r="Q29" s="21"/>
      <c r="R29" s="21"/>
      <c r="S29" s="21">
        <v>2</v>
      </c>
      <c r="T29" s="21"/>
      <c r="U29" s="21"/>
      <c r="V29" s="21">
        <f t="shared" si="6"/>
        <v>104</v>
      </c>
      <c r="W29" s="22"/>
    </row>
    <row r="30" spans="2:23" ht="30" x14ac:dyDescent="0.25">
      <c r="B30" s="253"/>
      <c r="C30" s="254" t="s">
        <v>751</v>
      </c>
      <c r="D30" s="255">
        <v>5200</v>
      </c>
      <c r="E30" s="255">
        <v>0</v>
      </c>
      <c r="F30" s="255">
        <v>0</v>
      </c>
      <c r="G30" s="255">
        <v>0</v>
      </c>
      <c r="H30" s="256">
        <f t="shared" si="5"/>
        <v>5200</v>
      </c>
      <c r="I30" s="252"/>
      <c r="J30" s="257">
        <v>5100</v>
      </c>
      <c r="K30" s="257"/>
      <c r="L30" s="257"/>
      <c r="M30" s="257"/>
      <c r="N30" s="257">
        <v>249</v>
      </c>
      <c r="O30" s="257"/>
      <c r="P30" s="257"/>
      <c r="Q30" s="257">
        <v>10</v>
      </c>
      <c r="R30" s="257">
        <v>1</v>
      </c>
      <c r="S30" s="257">
        <v>5</v>
      </c>
      <c r="T30" s="257"/>
      <c r="U30" s="257"/>
      <c r="V30" s="253">
        <f t="shared" si="6"/>
        <v>5365</v>
      </c>
      <c r="W30" s="258" t="s">
        <v>769</v>
      </c>
    </row>
    <row r="31" spans="2:23" ht="35.25" x14ac:dyDescent="0.3">
      <c r="B31" s="21"/>
      <c r="C31" s="454" t="s">
        <v>770</v>
      </c>
      <c r="D31" s="455"/>
      <c r="E31" s="455"/>
      <c r="F31" s="456"/>
      <c r="G31" s="259" t="s">
        <v>755</v>
      </c>
      <c r="H31" s="260">
        <f>SUM(H26+H28+H30)</f>
        <v>12917.85</v>
      </c>
      <c r="I31" s="261"/>
      <c r="J31" s="457" t="s">
        <v>771</v>
      </c>
      <c r="K31" s="458"/>
      <c r="L31" s="458"/>
      <c r="M31" s="458"/>
      <c r="N31" s="458"/>
      <c r="O31" s="458"/>
      <c r="P31" s="458"/>
      <c r="Q31" s="458"/>
      <c r="R31" s="458"/>
      <c r="S31" s="458"/>
      <c r="T31" s="458"/>
      <c r="U31" s="458"/>
      <c r="V31" s="459"/>
      <c r="W31" s="262">
        <f>SUM(H25+H27+H29)</f>
        <v>15740</v>
      </c>
    </row>
    <row r="36" spans="7:8" ht="37.5" x14ac:dyDescent="0.3">
      <c r="G36" s="381" t="s">
        <v>774</v>
      </c>
      <c r="H36" s="382">
        <f>+SUM(W9+W21+W31)</f>
        <v>106365</v>
      </c>
    </row>
    <row r="37" spans="7:8" ht="37.5" x14ac:dyDescent="0.3">
      <c r="G37" s="381" t="s">
        <v>775</v>
      </c>
      <c r="H37" s="382">
        <f>SUM(H9+H21+H31)</f>
        <v>103542.85</v>
      </c>
    </row>
    <row r="38" spans="7:8" ht="37.5" x14ac:dyDescent="0.3">
      <c r="G38" s="381" t="s">
        <v>776</v>
      </c>
      <c r="H38" s="382">
        <f>SUM(H36-H37)</f>
        <v>2822.1499999999942</v>
      </c>
    </row>
  </sheetData>
  <mergeCells count="9">
    <mergeCell ref="B23:V23"/>
    <mergeCell ref="C31:F31"/>
    <mergeCell ref="J31:V31"/>
    <mergeCell ref="B1:V1"/>
    <mergeCell ref="C9:F9"/>
    <mergeCell ref="J9:V9"/>
    <mergeCell ref="B11:V11"/>
    <mergeCell ref="C21:F21"/>
    <mergeCell ref="J21:V21"/>
  </mergeCells>
  <pageMargins left="0.7" right="0.7" top="0.75" bottom="0.75" header="0.3" footer="0.3"/>
  <pageSetup scale="58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J8" sqref="J8"/>
    </sheetView>
  </sheetViews>
  <sheetFormatPr defaultRowHeight="15" x14ac:dyDescent="0.25"/>
  <cols>
    <col min="1" max="1" width="15.42578125" customWidth="1"/>
    <col min="2" max="2" width="13.7109375" customWidth="1"/>
    <col min="3" max="3" width="13.28515625" customWidth="1"/>
    <col min="4" max="4" width="14" customWidth="1"/>
    <col min="5" max="5" width="17.7109375" customWidth="1"/>
    <col min="6" max="6" width="18.140625" customWidth="1"/>
    <col min="7" max="7" width="15.42578125" customWidth="1"/>
  </cols>
  <sheetData>
    <row r="1" spans="1:6" ht="35.25" customHeight="1" x14ac:dyDescent="0.25">
      <c r="A1" s="468" t="s">
        <v>644</v>
      </c>
      <c r="B1" s="468"/>
      <c r="C1" s="468"/>
      <c r="D1" s="468"/>
      <c r="E1" s="468"/>
      <c r="F1" s="468"/>
    </row>
    <row r="2" spans="1:6" ht="49.5" customHeight="1" x14ac:dyDescent="0.3">
      <c r="A2" s="146" t="s">
        <v>511</v>
      </c>
      <c r="B2" s="146" t="s">
        <v>270</v>
      </c>
      <c r="C2" s="59" t="s">
        <v>271</v>
      </c>
      <c r="D2" s="59" t="s">
        <v>272</v>
      </c>
      <c r="E2" s="59" t="s">
        <v>273</v>
      </c>
      <c r="F2" s="146" t="s">
        <v>275</v>
      </c>
    </row>
    <row r="3" spans="1:6" ht="18.75" x14ac:dyDescent="0.3">
      <c r="A3" s="55" t="s">
        <v>262</v>
      </c>
      <c r="B3" s="56">
        <v>0</v>
      </c>
      <c r="C3" s="56">
        <v>0</v>
      </c>
      <c r="D3" s="56">
        <v>0</v>
      </c>
      <c r="E3" s="56">
        <v>149800</v>
      </c>
      <c r="F3" s="56">
        <f>SUM(B3:E3)</f>
        <v>149800</v>
      </c>
    </row>
    <row r="4" spans="1:6" ht="18.75" x14ac:dyDescent="0.3">
      <c r="A4" s="55" t="s">
        <v>204</v>
      </c>
      <c r="B4" s="56">
        <v>0</v>
      </c>
      <c r="C4" s="56">
        <v>0</v>
      </c>
      <c r="D4" s="56">
        <v>0</v>
      </c>
      <c r="E4" s="56">
        <v>297178.95</v>
      </c>
      <c r="F4" s="56">
        <f t="shared" ref="F4:F11" si="0">SUM(B4:E4)</f>
        <v>297178.95</v>
      </c>
    </row>
    <row r="5" spans="1:6" ht="18.75" x14ac:dyDescent="0.3">
      <c r="A5" s="55" t="s">
        <v>31</v>
      </c>
      <c r="B5" s="56">
        <v>0</v>
      </c>
      <c r="C5" s="56">
        <v>0</v>
      </c>
      <c r="D5" s="56">
        <v>0</v>
      </c>
      <c r="E5" s="56">
        <v>157366</v>
      </c>
      <c r="F5" s="56">
        <f t="shared" si="0"/>
        <v>157366</v>
      </c>
    </row>
    <row r="6" spans="1:6" ht="18.75" x14ac:dyDescent="0.3">
      <c r="A6" s="55" t="s">
        <v>263</v>
      </c>
      <c r="B6" s="56">
        <v>0</v>
      </c>
      <c r="C6" s="58">
        <v>0</v>
      </c>
      <c r="D6" s="58">
        <v>0</v>
      </c>
      <c r="E6" s="56">
        <v>269654.98</v>
      </c>
      <c r="F6" s="56">
        <f t="shared" si="0"/>
        <v>269654.98</v>
      </c>
    </row>
    <row r="7" spans="1:6" ht="18.75" x14ac:dyDescent="0.3">
      <c r="A7" s="57" t="s">
        <v>19</v>
      </c>
      <c r="B7" s="58">
        <v>0</v>
      </c>
      <c r="C7" s="58">
        <v>0</v>
      </c>
      <c r="D7" s="58">
        <v>0</v>
      </c>
      <c r="E7" s="58">
        <v>90672.85</v>
      </c>
      <c r="F7" s="58">
        <f t="shared" si="0"/>
        <v>90672.85</v>
      </c>
    </row>
    <row r="8" spans="1:6" ht="18.75" x14ac:dyDescent="0.3">
      <c r="A8" s="57" t="s">
        <v>264</v>
      </c>
      <c r="B8" s="58">
        <v>0</v>
      </c>
      <c r="C8" s="58">
        <v>0</v>
      </c>
      <c r="D8" s="58">
        <v>0</v>
      </c>
      <c r="E8" s="58">
        <v>4000</v>
      </c>
      <c r="F8" s="58">
        <f t="shared" si="0"/>
        <v>4000</v>
      </c>
    </row>
    <row r="9" spans="1:6" ht="18.75" x14ac:dyDescent="0.3">
      <c r="A9" s="57" t="s">
        <v>265</v>
      </c>
      <c r="B9" s="368">
        <v>68042.23</v>
      </c>
      <c r="C9" s="58">
        <v>14650</v>
      </c>
      <c r="D9" s="58">
        <v>15075</v>
      </c>
      <c r="E9" s="58">
        <v>1806239.77</v>
      </c>
      <c r="F9" s="58">
        <f t="shared" si="0"/>
        <v>1904007</v>
      </c>
    </row>
    <row r="10" spans="1:6" ht="18.75" x14ac:dyDescent="0.3">
      <c r="A10" s="57" t="s">
        <v>267</v>
      </c>
      <c r="B10" s="58">
        <v>0</v>
      </c>
      <c r="C10" s="58">
        <v>417.85</v>
      </c>
      <c r="D10" s="58">
        <v>12500</v>
      </c>
      <c r="E10" s="56">
        <v>115065.45</v>
      </c>
      <c r="F10" s="56">
        <f t="shared" si="0"/>
        <v>127983.3</v>
      </c>
    </row>
    <row r="11" spans="1:6" ht="18.75" x14ac:dyDescent="0.3">
      <c r="A11" s="55" t="s">
        <v>266</v>
      </c>
      <c r="B11" s="56">
        <v>6269.23</v>
      </c>
      <c r="C11" s="56">
        <v>10000</v>
      </c>
      <c r="D11" s="56">
        <v>50900</v>
      </c>
      <c r="E11" s="56">
        <v>1241495</v>
      </c>
      <c r="F11" s="56">
        <f t="shared" si="0"/>
        <v>1308664.23</v>
      </c>
    </row>
    <row r="12" spans="1:6" ht="18.75" x14ac:dyDescent="0.3">
      <c r="A12" s="59" t="s">
        <v>274</v>
      </c>
      <c r="B12" s="60">
        <f>SUM(B3:B11)</f>
        <v>74311.459999999992</v>
      </c>
      <c r="C12" s="60">
        <f>SUM(C3:C11)</f>
        <v>25067.85</v>
      </c>
      <c r="D12" s="60">
        <f>SUM(D3:D11)</f>
        <v>78475</v>
      </c>
      <c r="E12" s="60">
        <f>SUM(E3:E11)</f>
        <v>4131473</v>
      </c>
      <c r="F12" s="61">
        <f>SUM(F3:F11)</f>
        <v>4309327.3099999996</v>
      </c>
    </row>
    <row r="13" spans="1:6" ht="18.75" x14ac:dyDescent="0.3">
      <c r="A13" s="55"/>
      <c r="B13" s="56"/>
      <c r="C13" s="467">
        <f>SUM(C12+D12)</f>
        <v>103542.85</v>
      </c>
      <c r="D13" s="467"/>
      <c r="E13" s="56"/>
      <c r="F13" s="56"/>
    </row>
    <row r="14" spans="1:6" x14ac:dyDescent="0.25">
      <c r="B14" s="54"/>
      <c r="C14" s="54"/>
      <c r="D14" s="54"/>
      <c r="E14" s="54"/>
      <c r="F14" s="54"/>
    </row>
    <row r="15" spans="1:6" ht="18.75" x14ac:dyDescent="0.3">
      <c r="A15" s="164"/>
      <c r="B15" s="165"/>
      <c r="C15" s="165"/>
      <c r="D15" s="165"/>
      <c r="E15" s="165"/>
      <c r="F15" s="165"/>
    </row>
    <row r="16" spans="1:6" ht="18.75" x14ac:dyDescent="0.3">
      <c r="A16" s="158"/>
      <c r="B16" s="165"/>
      <c r="C16" s="165"/>
      <c r="D16" s="165"/>
      <c r="E16" s="167"/>
      <c r="F16" s="165"/>
    </row>
  </sheetData>
  <mergeCells count="2">
    <mergeCell ref="C13:D13"/>
    <mergeCell ref="A1:F1"/>
  </mergeCells>
  <pageMargins left="0.7" right="0.7" top="0.75" bottom="0.75" header="0.3" footer="0.3"/>
  <pageSetup scale="8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279"/>
  <sheetViews>
    <sheetView workbookViewId="0">
      <pane ySplit="1" topLeftCell="A2" activePane="bottomLeft" state="frozen"/>
      <selection pane="bottomLeft" activeCell="AS272" sqref="AS272"/>
    </sheetView>
  </sheetViews>
  <sheetFormatPr defaultRowHeight="15" x14ac:dyDescent="0.25"/>
  <cols>
    <col min="1" max="1" width="4.42578125" customWidth="1"/>
    <col min="2" max="2" width="15" customWidth="1"/>
    <col min="3" max="3" width="3" customWidth="1"/>
    <col min="4" max="4" width="5" customWidth="1"/>
    <col min="5" max="5" width="5.85546875" customWidth="1"/>
    <col min="6" max="6" width="6.140625" customWidth="1"/>
    <col min="7" max="7" width="9.85546875" customWidth="1"/>
    <col min="8" max="8" width="3.85546875" customWidth="1"/>
    <col min="9" max="9" width="3.7109375" customWidth="1"/>
    <col min="10" max="10" width="6.42578125" customWidth="1"/>
    <col min="11" max="11" width="4.5703125" customWidth="1"/>
    <col min="12" max="12" width="4.7109375" customWidth="1"/>
    <col min="13" max="13" width="5.42578125" customWidth="1"/>
    <col min="14" max="14" width="11.140625" style="238" customWidth="1"/>
    <col min="15" max="15" width="11" customWidth="1"/>
    <col min="16" max="16" width="4.85546875" hidden="1" customWidth="1"/>
    <col min="17" max="18" width="4.140625" hidden="1" customWidth="1"/>
    <col min="19" max="20" width="9.85546875" customWidth="1"/>
    <col min="21" max="21" width="5.42578125" hidden="1" customWidth="1"/>
    <col min="22" max="22" width="10.28515625" customWidth="1"/>
    <col min="23" max="23" width="11.140625" customWidth="1"/>
    <col min="24" max="24" width="10.85546875" customWidth="1"/>
    <col min="25" max="25" width="12.140625" customWidth="1"/>
    <col min="26" max="26" width="10.7109375" customWidth="1"/>
    <col min="27" max="27" width="10.42578125" customWidth="1"/>
    <col min="28" max="28" width="3.85546875" hidden="1" customWidth="1"/>
    <col min="29" max="29" width="5.42578125" hidden="1" customWidth="1"/>
    <col min="30" max="30" width="11.5703125" customWidth="1"/>
    <col min="31" max="31" width="13.5703125" customWidth="1"/>
    <col min="32" max="32" width="13.42578125" customWidth="1"/>
    <col min="33" max="33" width="10.5703125" customWidth="1"/>
    <col min="34" max="34" width="11.42578125" customWidth="1"/>
    <col min="35" max="35" width="11" customWidth="1"/>
    <col min="36" max="37" width="14.140625" customWidth="1"/>
    <col min="38" max="38" width="15.28515625" customWidth="1"/>
    <col min="39" max="39" width="7.85546875" customWidth="1"/>
    <col min="40" max="40" width="5.28515625" customWidth="1"/>
    <col min="41" max="41" width="17.7109375" style="238" customWidth="1"/>
    <col min="42" max="42" width="19.85546875" style="238" customWidth="1"/>
    <col min="43" max="43" width="10.140625" style="238" customWidth="1"/>
    <col min="44" max="44" width="20.28515625" style="238" customWidth="1"/>
    <col min="45" max="45" width="20" style="238" customWidth="1"/>
    <col min="46" max="46" width="17.85546875" style="238" customWidth="1"/>
    <col min="47" max="47" width="19.140625" style="238" customWidth="1"/>
  </cols>
  <sheetData>
    <row r="1" spans="1:48" ht="73.5" customHeight="1" thickBot="1" x14ac:dyDescent="0.3">
      <c r="A1" s="163" t="s">
        <v>645</v>
      </c>
      <c r="B1" s="157" t="s">
        <v>646</v>
      </c>
      <c r="C1" s="1" t="s">
        <v>0</v>
      </c>
      <c r="D1" s="1" t="s">
        <v>1</v>
      </c>
      <c r="E1" s="2" t="s">
        <v>2</v>
      </c>
      <c r="F1" s="3" t="s">
        <v>3</v>
      </c>
      <c r="G1" s="2" t="s">
        <v>4</v>
      </c>
      <c r="H1" s="4" t="s">
        <v>5</v>
      </c>
      <c r="I1" s="5" t="s">
        <v>6</v>
      </c>
      <c r="J1" s="6" t="s">
        <v>7</v>
      </c>
      <c r="K1" s="7" t="s">
        <v>8</v>
      </c>
      <c r="L1" s="7" t="s">
        <v>9</v>
      </c>
      <c r="M1" s="8" t="s">
        <v>10</v>
      </c>
      <c r="N1" s="237" t="s">
        <v>572</v>
      </c>
      <c r="O1" s="220" t="s">
        <v>567</v>
      </c>
      <c r="P1" s="10" t="s">
        <v>11</v>
      </c>
      <c r="Q1" s="11" t="s">
        <v>12</v>
      </c>
      <c r="R1" s="10" t="s">
        <v>13</v>
      </c>
      <c r="S1" s="9" t="s">
        <v>647</v>
      </c>
      <c r="T1" s="220" t="s">
        <v>742</v>
      </c>
      <c r="U1" s="9" t="s">
        <v>14</v>
      </c>
      <c r="V1" s="199" t="s">
        <v>648</v>
      </c>
      <c r="W1" s="221" t="s">
        <v>743</v>
      </c>
      <c r="X1" s="12" t="s">
        <v>573</v>
      </c>
      <c r="Y1" s="222" t="s">
        <v>245</v>
      </c>
      <c r="Z1" s="13" t="s">
        <v>574</v>
      </c>
      <c r="AA1" s="221" t="s">
        <v>246</v>
      </c>
      <c r="AB1" s="14" t="s">
        <v>15</v>
      </c>
      <c r="AC1" s="14" t="s">
        <v>16</v>
      </c>
      <c r="AD1" s="15" t="s">
        <v>649</v>
      </c>
      <c r="AE1" s="223" t="s">
        <v>744</v>
      </c>
      <c r="AF1" s="15" t="s">
        <v>575</v>
      </c>
      <c r="AG1" s="223" t="s">
        <v>568</v>
      </c>
      <c r="AH1" s="200" t="s">
        <v>576</v>
      </c>
      <c r="AI1" s="222" t="s">
        <v>247</v>
      </c>
      <c r="AJ1" s="201" t="s">
        <v>745</v>
      </c>
      <c r="AK1" s="201" t="s">
        <v>571</v>
      </c>
      <c r="AL1" s="16" t="s">
        <v>746</v>
      </c>
      <c r="AM1" s="16" t="s">
        <v>17</v>
      </c>
      <c r="AN1" s="202" t="str">
        <f>$A$1</f>
        <v>2020-2021  CYCLE 6 APPROVALS</v>
      </c>
      <c r="AO1" s="379" t="s">
        <v>248</v>
      </c>
      <c r="AP1" s="379" t="s">
        <v>249</v>
      </c>
      <c r="AQ1" s="379" t="s">
        <v>250</v>
      </c>
      <c r="AR1" s="379" t="s">
        <v>569</v>
      </c>
      <c r="AS1" s="379" t="s">
        <v>570</v>
      </c>
      <c r="AT1" s="380" t="s">
        <v>251</v>
      </c>
      <c r="AU1" s="380" t="s">
        <v>275</v>
      </c>
      <c r="AV1" s="145"/>
    </row>
    <row r="2" spans="1:48" s="22" customFormat="1" ht="39.75" customHeight="1" x14ac:dyDescent="0.25">
      <c r="A2" s="17" t="s">
        <v>23</v>
      </c>
      <c r="B2" s="17" t="s">
        <v>24</v>
      </c>
      <c r="C2" s="23" t="s">
        <v>18</v>
      </c>
      <c r="D2" s="23" t="s">
        <v>25</v>
      </c>
      <c r="E2" s="18" t="s">
        <v>26</v>
      </c>
      <c r="F2" s="23" t="s">
        <v>27</v>
      </c>
      <c r="G2" s="18" t="s">
        <v>28</v>
      </c>
      <c r="H2" s="24">
        <v>75</v>
      </c>
      <c r="I2" s="17" t="s">
        <v>22</v>
      </c>
      <c r="J2" s="19">
        <v>585</v>
      </c>
      <c r="K2" s="25">
        <v>17</v>
      </c>
      <c r="L2" s="25">
        <v>0</v>
      </c>
      <c r="M2" s="25">
        <f t="shared" ref="M2:M12" si="0">K2+L2</f>
        <v>17</v>
      </c>
      <c r="N2" s="224">
        <f t="shared" ref="N2:N12" si="1">(J2*M2)</f>
        <v>9945</v>
      </c>
      <c r="O2" s="224">
        <v>9945</v>
      </c>
      <c r="P2" s="224">
        <v>14</v>
      </c>
      <c r="Q2" s="224">
        <v>10</v>
      </c>
      <c r="R2" s="224">
        <v>0.4</v>
      </c>
      <c r="S2" s="224">
        <f t="shared" ref="S2:S12" si="2">SUM(Q2*R2*P2)</f>
        <v>56</v>
      </c>
      <c r="T2" s="224">
        <v>56</v>
      </c>
      <c r="U2" s="224">
        <v>300</v>
      </c>
      <c r="V2" s="224">
        <f t="shared" ref="V2:V27" si="3">(M2*U2)</f>
        <v>5100</v>
      </c>
      <c r="W2" s="224">
        <v>5100</v>
      </c>
      <c r="X2" s="292">
        <f t="shared" ref="X2:X77" si="4">N2+S2+V2</f>
        <v>15101</v>
      </c>
      <c r="Y2" s="292">
        <f>SUM(O2+T2+W2)</f>
        <v>15101</v>
      </c>
      <c r="Z2" s="224">
        <f t="shared" ref="Z2:Z12" si="5">M2*200</f>
        <v>3400</v>
      </c>
      <c r="AA2" s="224">
        <v>3400</v>
      </c>
      <c r="AB2" s="224">
        <v>0</v>
      </c>
      <c r="AC2" s="224">
        <v>0</v>
      </c>
      <c r="AD2" s="224">
        <f t="shared" ref="AD2:AD12" si="6">SUM(AC2*AB2)</f>
        <v>0</v>
      </c>
      <c r="AE2" s="224">
        <v>0</v>
      </c>
      <c r="AF2" s="225">
        <v>0</v>
      </c>
      <c r="AG2" s="225">
        <v>0</v>
      </c>
      <c r="AH2" s="292">
        <f t="shared" ref="AH2:AH12" si="7">Z2+AD2+AF2</f>
        <v>3400</v>
      </c>
      <c r="AI2" s="292">
        <f>SUM(AA2+AE2+AG2)</f>
        <v>3400</v>
      </c>
      <c r="AJ2" s="224">
        <f t="shared" ref="AJ2:AJ77" si="8">AH2+X2</f>
        <v>18501</v>
      </c>
      <c r="AK2" s="224">
        <f>SUM(Y2+AI2)</f>
        <v>18501</v>
      </c>
      <c r="AL2" s="226">
        <f>SUM(AJ2)</f>
        <v>18501</v>
      </c>
      <c r="AM2" s="203">
        <f>SUM(M2)</f>
        <v>17</v>
      </c>
      <c r="AN2" s="20" t="str">
        <f t="shared" ref="AN2:AN65" si="9">A2</f>
        <v xml:space="preserve">602-SH
</v>
      </c>
      <c r="AO2" s="243">
        <f>SUM(AA2)</f>
        <v>3400</v>
      </c>
      <c r="AP2" s="243">
        <f>SUM(O2)</f>
        <v>9945</v>
      </c>
      <c r="AQ2" s="243">
        <v>0</v>
      </c>
      <c r="AR2" s="243">
        <f>SUM(T2+AE2)</f>
        <v>56</v>
      </c>
      <c r="AS2" s="243">
        <f>SUM(W2+AG2)</f>
        <v>5100</v>
      </c>
      <c r="AT2" s="243">
        <f>SUM(AJ2-AK2)</f>
        <v>0</v>
      </c>
      <c r="AU2" s="243">
        <f>SUM(AO2:AS2)</f>
        <v>18501</v>
      </c>
      <c r="AV2" s="21"/>
    </row>
    <row r="3" spans="1:48" s="36" customFormat="1" ht="47.25" customHeight="1" x14ac:dyDescent="0.25">
      <c r="A3" s="17" t="s">
        <v>29</v>
      </c>
      <c r="B3" s="26" t="s">
        <v>516</v>
      </c>
      <c r="C3" s="23" t="s">
        <v>30</v>
      </c>
      <c r="D3" s="23" t="s">
        <v>19</v>
      </c>
      <c r="E3" s="18" t="s">
        <v>650</v>
      </c>
      <c r="F3" s="23" t="s">
        <v>521</v>
      </c>
      <c r="G3" s="18" t="s">
        <v>518</v>
      </c>
      <c r="H3" s="24">
        <v>45</v>
      </c>
      <c r="I3" s="17" t="s">
        <v>77</v>
      </c>
      <c r="J3" s="19">
        <v>585</v>
      </c>
      <c r="K3" s="25">
        <v>0</v>
      </c>
      <c r="L3" s="25">
        <v>20</v>
      </c>
      <c r="M3" s="25">
        <f t="shared" si="0"/>
        <v>20</v>
      </c>
      <c r="N3" s="224">
        <f t="shared" si="1"/>
        <v>11700</v>
      </c>
      <c r="O3" s="224">
        <v>11700</v>
      </c>
      <c r="P3" s="225">
        <v>0</v>
      </c>
      <c r="Q3" s="225">
        <v>0</v>
      </c>
      <c r="R3" s="224">
        <v>0.4</v>
      </c>
      <c r="S3" s="224">
        <f t="shared" si="2"/>
        <v>0</v>
      </c>
      <c r="T3" s="224">
        <v>0</v>
      </c>
      <c r="U3" s="224">
        <v>0</v>
      </c>
      <c r="V3" s="224">
        <v>0</v>
      </c>
      <c r="W3" s="224">
        <v>0</v>
      </c>
      <c r="X3" s="292">
        <f t="shared" si="4"/>
        <v>11700</v>
      </c>
      <c r="Y3" s="292">
        <f t="shared" ref="Y3:Y66" si="10">SUM(O3+T3+W3)</f>
        <v>11700</v>
      </c>
      <c r="Z3" s="224">
        <f t="shared" si="5"/>
        <v>4000</v>
      </c>
      <c r="AA3" s="224">
        <v>4000</v>
      </c>
      <c r="AB3" s="224">
        <v>0</v>
      </c>
      <c r="AC3" s="224">
        <v>0</v>
      </c>
      <c r="AD3" s="224">
        <f t="shared" si="6"/>
        <v>0</v>
      </c>
      <c r="AE3" s="224">
        <v>0</v>
      </c>
      <c r="AF3" s="225">
        <v>4256</v>
      </c>
      <c r="AG3" s="225">
        <v>4256</v>
      </c>
      <c r="AH3" s="292">
        <f t="shared" si="7"/>
        <v>8256</v>
      </c>
      <c r="AI3" s="292">
        <f t="shared" ref="AI3:AI66" si="11">SUM(AA3+AE3+AG3)</f>
        <v>8256</v>
      </c>
      <c r="AJ3" s="224">
        <f t="shared" si="8"/>
        <v>19956</v>
      </c>
      <c r="AK3" s="224">
        <f t="shared" ref="AK3:AK66" si="12">SUM(Y3+AI3)</f>
        <v>19956</v>
      </c>
      <c r="AL3" s="226">
        <f>SUM(AJ3:AJ11)</f>
        <v>166481</v>
      </c>
      <c r="AM3" s="203">
        <f>SUM(M3:M11)</f>
        <v>185</v>
      </c>
      <c r="AN3" s="20" t="str">
        <f t="shared" si="9"/>
        <v>603-PR</v>
      </c>
      <c r="AO3" s="243">
        <f t="shared" ref="AO3:AO66" si="13">SUM(AA3)</f>
        <v>4000</v>
      </c>
      <c r="AP3" s="243">
        <f t="shared" ref="AP3:AP66" si="14">SUM(O3)</f>
        <v>11700</v>
      </c>
      <c r="AQ3" s="243">
        <v>0</v>
      </c>
      <c r="AR3" s="243">
        <f t="shared" ref="AR3:AR66" si="15">SUM(T3+AE3)</f>
        <v>0</v>
      </c>
      <c r="AS3" s="243">
        <f t="shared" ref="AS3:AS66" si="16">SUM(W3+AG3)</f>
        <v>4256</v>
      </c>
      <c r="AT3" s="243">
        <f t="shared" ref="AT3:AT66" si="17">SUM(AJ3-AK3)</f>
        <v>0</v>
      </c>
      <c r="AU3" s="243">
        <f t="shared" ref="AU3:AU66" si="18">SUM(AO3:AS3)</f>
        <v>19956</v>
      </c>
      <c r="AV3" s="239"/>
    </row>
    <row r="4" spans="1:48" s="22" customFormat="1" ht="39.75" customHeight="1" x14ac:dyDescent="0.25">
      <c r="A4" s="17" t="s">
        <v>29</v>
      </c>
      <c r="B4" s="26" t="s">
        <v>516</v>
      </c>
      <c r="C4" s="18" t="s">
        <v>30</v>
      </c>
      <c r="D4" s="18" t="s">
        <v>31</v>
      </c>
      <c r="E4" s="18" t="s">
        <v>33</v>
      </c>
      <c r="F4" s="18" t="s">
        <v>34</v>
      </c>
      <c r="G4" s="18" t="s">
        <v>651</v>
      </c>
      <c r="H4" s="27">
        <v>45</v>
      </c>
      <c r="I4" s="26" t="s">
        <v>22</v>
      </c>
      <c r="J4" s="19">
        <v>585</v>
      </c>
      <c r="K4" s="25">
        <v>17</v>
      </c>
      <c r="L4" s="25">
        <v>0</v>
      </c>
      <c r="M4" s="25">
        <f t="shared" si="0"/>
        <v>17</v>
      </c>
      <c r="N4" s="224">
        <f t="shared" si="1"/>
        <v>9945</v>
      </c>
      <c r="O4" s="224">
        <v>9945</v>
      </c>
      <c r="P4" s="225">
        <v>0</v>
      </c>
      <c r="Q4" s="225">
        <v>89</v>
      </c>
      <c r="R4" s="224">
        <v>0.4</v>
      </c>
      <c r="S4" s="224">
        <f t="shared" si="2"/>
        <v>0</v>
      </c>
      <c r="T4" s="224">
        <v>0</v>
      </c>
      <c r="U4" s="224">
        <v>200</v>
      </c>
      <c r="V4" s="296">
        <f t="shared" si="3"/>
        <v>3400</v>
      </c>
      <c r="W4" s="296">
        <v>632.45000000000005</v>
      </c>
      <c r="X4" s="292">
        <f t="shared" si="4"/>
        <v>13345</v>
      </c>
      <c r="Y4" s="292">
        <f t="shared" si="10"/>
        <v>10577.45</v>
      </c>
      <c r="Z4" s="224">
        <f t="shared" si="5"/>
        <v>3400</v>
      </c>
      <c r="AA4" s="224">
        <v>3400</v>
      </c>
      <c r="AB4" s="224">
        <v>0</v>
      </c>
      <c r="AC4" s="224">
        <v>350</v>
      </c>
      <c r="AD4" s="224">
        <f t="shared" si="6"/>
        <v>0</v>
      </c>
      <c r="AE4" s="224">
        <v>0</v>
      </c>
      <c r="AF4" s="225">
        <v>0</v>
      </c>
      <c r="AG4" s="225">
        <v>0</v>
      </c>
      <c r="AH4" s="292">
        <f t="shared" si="7"/>
        <v>3400</v>
      </c>
      <c r="AI4" s="292">
        <f t="shared" si="11"/>
        <v>3400</v>
      </c>
      <c r="AJ4" s="224">
        <f t="shared" si="8"/>
        <v>16745</v>
      </c>
      <c r="AK4" s="224">
        <f t="shared" si="12"/>
        <v>13977.45</v>
      </c>
      <c r="AL4" s="227"/>
      <c r="AM4" s="204"/>
      <c r="AN4" s="20" t="str">
        <f t="shared" si="9"/>
        <v>603-PR</v>
      </c>
      <c r="AO4" s="243">
        <f t="shared" si="13"/>
        <v>3400</v>
      </c>
      <c r="AP4" s="243">
        <f t="shared" si="14"/>
        <v>9945</v>
      </c>
      <c r="AQ4" s="243">
        <v>0</v>
      </c>
      <c r="AR4" s="243">
        <f t="shared" si="15"/>
        <v>0</v>
      </c>
      <c r="AS4" s="243">
        <f t="shared" si="16"/>
        <v>632.45000000000005</v>
      </c>
      <c r="AT4" s="243">
        <f t="shared" si="17"/>
        <v>2767.5499999999993</v>
      </c>
      <c r="AU4" s="243">
        <f t="shared" si="18"/>
        <v>13977.45</v>
      </c>
      <c r="AV4" s="21"/>
    </row>
    <row r="5" spans="1:48" s="22" customFormat="1" ht="39.75" customHeight="1" x14ac:dyDescent="0.25">
      <c r="A5" s="17" t="s">
        <v>29</v>
      </c>
      <c r="B5" s="26" t="s">
        <v>516</v>
      </c>
      <c r="C5" s="23" t="s">
        <v>30</v>
      </c>
      <c r="D5" s="23" t="s">
        <v>31</v>
      </c>
      <c r="E5" s="18" t="s">
        <v>32</v>
      </c>
      <c r="F5" s="23" t="s">
        <v>36</v>
      </c>
      <c r="G5" s="18" t="s">
        <v>651</v>
      </c>
      <c r="H5" s="24">
        <v>45</v>
      </c>
      <c r="I5" s="17" t="s">
        <v>22</v>
      </c>
      <c r="J5" s="19">
        <v>585</v>
      </c>
      <c r="K5" s="25">
        <v>17</v>
      </c>
      <c r="L5" s="25">
        <v>0</v>
      </c>
      <c r="M5" s="25">
        <f t="shared" si="0"/>
        <v>17</v>
      </c>
      <c r="N5" s="224">
        <f t="shared" si="1"/>
        <v>9945</v>
      </c>
      <c r="O5" s="224">
        <v>9945</v>
      </c>
      <c r="P5" s="225">
        <v>0</v>
      </c>
      <c r="Q5" s="225">
        <v>70</v>
      </c>
      <c r="R5" s="224">
        <v>0.4</v>
      </c>
      <c r="S5" s="224">
        <f t="shared" si="2"/>
        <v>0</v>
      </c>
      <c r="T5" s="224">
        <v>0</v>
      </c>
      <c r="U5" s="224">
        <v>200</v>
      </c>
      <c r="V5" s="296">
        <f t="shared" si="3"/>
        <v>3400</v>
      </c>
      <c r="W5" s="296">
        <v>0</v>
      </c>
      <c r="X5" s="292">
        <f t="shared" si="4"/>
        <v>13345</v>
      </c>
      <c r="Y5" s="292">
        <f t="shared" si="10"/>
        <v>9945</v>
      </c>
      <c r="Z5" s="224">
        <f t="shared" si="5"/>
        <v>3400</v>
      </c>
      <c r="AA5" s="224">
        <v>3400</v>
      </c>
      <c r="AB5" s="224">
        <v>0</v>
      </c>
      <c r="AC5" s="224">
        <v>400</v>
      </c>
      <c r="AD5" s="224">
        <f t="shared" si="6"/>
        <v>0</v>
      </c>
      <c r="AE5" s="224">
        <v>0</v>
      </c>
      <c r="AF5" s="225">
        <v>0</v>
      </c>
      <c r="AG5" s="225">
        <v>0</v>
      </c>
      <c r="AH5" s="292">
        <f t="shared" si="7"/>
        <v>3400</v>
      </c>
      <c r="AI5" s="292">
        <f t="shared" si="11"/>
        <v>3400</v>
      </c>
      <c r="AJ5" s="224">
        <f t="shared" si="8"/>
        <v>16745</v>
      </c>
      <c r="AK5" s="224">
        <f t="shared" si="12"/>
        <v>13345</v>
      </c>
      <c r="AL5" s="226"/>
      <c r="AM5" s="203"/>
      <c r="AN5" s="20" t="str">
        <f t="shared" si="9"/>
        <v>603-PR</v>
      </c>
      <c r="AO5" s="243">
        <f t="shared" si="13"/>
        <v>3400</v>
      </c>
      <c r="AP5" s="243">
        <f t="shared" si="14"/>
        <v>9945</v>
      </c>
      <c r="AQ5" s="243">
        <v>0</v>
      </c>
      <c r="AR5" s="243">
        <f t="shared" si="15"/>
        <v>0</v>
      </c>
      <c r="AS5" s="243">
        <f t="shared" si="16"/>
        <v>0</v>
      </c>
      <c r="AT5" s="243">
        <f t="shared" si="17"/>
        <v>3400</v>
      </c>
      <c r="AU5" s="243">
        <f t="shared" si="18"/>
        <v>13345</v>
      </c>
      <c r="AV5" s="21"/>
    </row>
    <row r="6" spans="1:48" s="22" customFormat="1" ht="39.75" customHeight="1" x14ac:dyDescent="0.25">
      <c r="A6" s="17" t="s">
        <v>29</v>
      </c>
      <c r="B6" s="26" t="s">
        <v>516</v>
      </c>
      <c r="C6" s="23" t="s">
        <v>30</v>
      </c>
      <c r="D6" s="23" t="s">
        <v>31</v>
      </c>
      <c r="E6" s="18" t="s">
        <v>33</v>
      </c>
      <c r="F6" s="23" t="s">
        <v>37</v>
      </c>
      <c r="G6" s="18" t="s">
        <v>652</v>
      </c>
      <c r="H6" s="24">
        <v>45</v>
      </c>
      <c r="I6" s="17" t="s">
        <v>22</v>
      </c>
      <c r="J6" s="19">
        <v>585</v>
      </c>
      <c r="K6" s="25">
        <v>0</v>
      </c>
      <c r="L6" s="25">
        <v>19</v>
      </c>
      <c r="M6" s="25">
        <f t="shared" si="0"/>
        <v>19</v>
      </c>
      <c r="N6" s="296">
        <f t="shared" si="1"/>
        <v>11115</v>
      </c>
      <c r="O6" s="296">
        <v>0</v>
      </c>
      <c r="P6" s="225">
        <v>0</v>
      </c>
      <c r="Q6" s="225">
        <v>89</v>
      </c>
      <c r="R6" s="225">
        <v>0.4</v>
      </c>
      <c r="S6" s="224">
        <f t="shared" si="2"/>
        <v>0</v>
      </c>
      <c r="T6" s="224">
        <v>0</v>
      </c>
      <c r="U6" s="225">
        <v>200</v>
      </c>
      <c r="V6" s="296">
        <f t="shared" si="3"/>
        <v>3800</v>
      </c>
      <c r="W6" s="296">
        <v>0</v>
      </c>
      <c r="X6" s="292">
        <f t="shared" si="4"/>
        <v>14915</v>
      </c>
      <c r="Y6" s="292">
        <f t="shared" si="10"/>
        <v>0</v>
      </c>
      <c r="Z6" s="224">
        <f t="shared" si="5"/>
        <v>3800</v>
      </c>
      <c r="AA6" s="224">
        <v>3800</v>
      </c>
      <c r="AB6" s="224">
        <v>0</v>
      </c>
      <c r="AC6" s="224">
        <v>350</v>
      </c>
      <c r="AD6" s="224">
        <f t="shared" si="6"/>
        <v>0</v>
      </c>
      <c r="AE6" s="224">
        <v>0</v>
      </c>
      <c r="AF6" s="225">
        <v>0</v>
      </c>
      <c r="AG6" s="225">
        <v>0</v>
      </c>
      <c r="AH6" s="292">
        <f t="shared" si="7"/>
        <v>3800</v>
      </c>
      <c r="AI6" s="292">
        <f t="shared" si="11"/>
        <v>3800</v>
      </c>
      <c r="AJ6" s="224">
        <f t="shared" si="8"/>
        <v>18715</v>
      </c>
      <c r="AK6" s="224">
        <f t="shared" si="12"/>
        <v>3800</v>
      </c>
      <c r="AL6" s="226"/>
      <c r="AM6" s="203"/>
      <c r="AN6" s="20" t="str">
        <f t="shared" si="9"/>
        <v>603-PR</v>
      </c>
      <c r="AO6" s="243">
        <f t="shared" si="13"/>
        <v>3800</v>
      </c>
      <c r="AP6" s="243">
        <f t="shared" si="14"/>
        <v>0</v>
      </c>
      <c r="AQ6" s="243">
        <v>0</v>
      </c>
      <c r="AR6" s="243">
        <f t="shared" si="15"/>
        <v>0</v>
      </c>
      <c r="AS6" s="243">
        <f t="shared" si="16"/>
        <v>0</v>
      </c>
      <c r="AT6" s="243">
        <f t="shared" si="17"/>
        <v>14915</v>
      </c>
      <c r="AU6" s="243">
        <f t="shared" si="18"/>
        <v>3800</v>
      </c>
      <c r="AV6" s="21"/>
    </row>
    <row r="7" spans="1:48" s="22" customFormat="1" ht="39.75" customHeight="1" x14ac:dyDescent="0.25">
      <c r="A7" s="17" t="s">
        <v>29</v>
      </c>
      <c r="B7" s="26" t="s">
        <v>516</v>
      </c>
      <c r="C7" s="23" t="s">
        <v>30</v>
      </c>
      <c r="D7" s="23" t="s">
        <v>31</v>
      </c>
      <c r="E7" s="18" t="s">
        <v>32</v>
      </c>
      <c r="F7" s="23" t="s">
        <v>37</v>
      </c>
      <c r="G7" s="18" t="s">
        <v>652</v>
      </c>
      <c r="H7" s="24">
        <v>45</v>
      </c>
      <c r="I7" s="17" t="s">
        <v>22</v>
      </c>
      <c r="J7" s="19">
        <v>585</v>
      </c>
      <c r="K7" s="25">
        <v>16</v>
      </c>
      <c r="L7" s="25">
        <v>0</v>
      </c>
      <c r="M7" s="25">
        <f t="shared" si="0"/>
        <v>16</v>
      </c>
      <c r="N7" s="224">
        <f t="shared" si="1"/>
        <v>9360</v>
      </c>
      <c r="O7" s="224">
        <v>9360</v>
      </c>
      <c r="P7" s="225">
        <v>0</v>
      </c>
      <c r="Q7" s="225">
        <v>70</v>
      </c>
      <c r="R7" s="224">
        <v>0.4</v>
      </c>
      <c r="S7" s="224">
        <f t="shared" si="2"/>
        <v>0</v>
      </c>
      <c r="T7" s="224">
        <v>0</v>
      </c>
      <c r="U7" s="224">
        <v>200</v>
      </c>
      <c r="V7" s="296">
        <f t="shared" si="3"/>
        <v>3200</v>
      </c>
      <c r="W7" s="296">
        <v>4109</v>
      </c>
      <c r="X7" s="292">
        <f t="shared" si="4"/>
        <v>12560</v>
      </c>
      <c r="Y7" s="292">
        <f t="shared" si="10"/>
        <v>13469</v>
      </c>
      <c r="Z7" s="224">
        <f t="shared" si="5"/>
        <v>3200</v>
      </c>
      <c r="AA7" s="224">
        <v>3200</v>
      </c>
      <c r="AB7" s="224">
        <v>0</v>
      </c>
      <c r="AC7" s="224">
        <v>400</v>
      </c>
      <c r="AD7" s="224">
        <f t="shared" si="6"/>
        <v>0</v>
      </c>
      <c r="AE7" s="224">
        <v>0</v>
      </c>
      <c r="AF7" s="225">
        <v>0</v>
      </c>
      <c r="AG7" s="225">
        <v>0</v>
      </c>
      <c r="AH7" s="292">
        <f t="shared" si="7"/>
        <v>3200</v>
      </c>
      <c r="AI7" s="292">
        <f t="shared" si="11"/>
        <v>3200</v>
      </c>
      <c r="AJ7" s="224">
        <f t="shared" si="8"/>
        <v>15760</v>
      </c>
      <c r="AK7" s="224">
        <f t="shared" si="12"/>
        <v>16669</v>
      </c>
      <c r="AL7" s="226"/>
      <c r="AM7" s="203"/>
      <c r="AN7" s="20" t="str">
        <f t="shared" si="9"/>
        <v>603-PR</v>
      </c>
      <c r="AO7" s="243">
        <f t="shared" si="13"/>
        <v>3200</v>
      </c>
      <c r="AP7" s="243">
        <f t="shared" si="14"/>
        <v>9360</v>
      </c>
      <c r="AQ7" s="243">
        <v>0</v>
      </c>
      <c r="AR7" s="243">
        <f t="shared" si="15"/>
        <v>0</v>
      </c>
      <c r="AS7" s="243">
        <f t="shared" si="16"/>
        <v>4109</v>
      </c>
      <c r="AT7" s="243">
        <f t="shared" si="17"/>
        <v>-909</v>
      </c>
      <c r="AU7" s="243">
        <f t="shared" si="18"/>
        <v>16669</v>
      </c>
      <c r="AV7" s="21"/>
    </row>
    <row r="8" spans="1:48" s="22" customFormat="1" ht="39.75" customHeight="1" x14ac:dyDescent="0.25">
      <c r="A8" s="17" t="s">
        <v>29</v>
      </c>
      <c r="B8" s="26" t="s">
        <v>516</v>
      </c>
      <c r="C8" s="23" t="s">
        <v>30</v>
      </c>
      <c r="D8" s="23" t="s">
        <v>31</v>
      </c>
      <c r="E8" s="18" t="s">
        <v>32</v>
      </c>
      <c r="F8" s="23" t="s">
        <v>215</v>
      </c>
      <c r="G8" s="18" t="s">
        <v>653</v>
      </c>
      <c r="H8" s="24">
        <v>45</v>
      </c>
      <c r="I8" s="17" t="s">
        <v>22</v>
      </c>
      <c r="J8" s="19">
        <v>585</v>
      </c>
      <c r="K8" s="25">
        <v>16</v>
      </c>
      <c r="L8" s="25">
        <v>0</v>
      </c>
      <c r="M8" s="25">
        <f t="shared" si="0"/>
        <v>16</v>
      </c>
      <c r="N8" s="224">
        <f t="shared" si="1"/>
        <v>9360</v>
      </c>
      <c r="O8" s="224">
        <v>9360</v>
      </c>
      <c r="P8" s="225">
        <v>0</v>
      </c>
      <c r="Q8" s="225">
        <v>70</v>
      </c>
      <c r="R8" s="224">
        <v>0.4</v>
      </c>
      <c r="S8" s="225">
        <f t="shared" si="2"/>
        <v>0</v>
      </c>
      <c r="T8" s="225">
        <v>0</v>
      </c>
      <c r="U8" s="225">
        <v>200</v>
      </c>
      <c r="V8" s="296">
        <f t="shared" si="3"/>
        <v>3200</v>
      </c>
      <c r="W8" s="296">
        <v>1514</v>
      </c>
      <c r="X8" s="292">
        <f t="shared" si="4"/>
        <v>12560</v>
      </c>
      <c r="Y8" s="292">
        <f t="shared" si="10"/>
        <v>10874</v>
      </c>
      <c r="Z8" s="224">
        <f t="shared" si="5"/>
        <v>3200</v>
      </c>
      <c r="AA8" s="224">
        <v>3200</v>
      </c>
      <c r="AB8" s="224">
        <v>0</v>
      </c>
      <c r="AC8" s="224">
        <v>400</v>
      </c>
      <c r="AD8" s="224">
        <f t="shared" si="6"/>
        <v>0</v>
      </c>
      <c r="AE8" s="224">
        <v>0</v>
      </c>
      <c r="AF8" s="225">
        <v>0</v>
      </c>
      <c r="AG8" s="225">
        <v>0</v>
      </c>
      <c r="AH8" s="292">
        <f t="shared" si="7"/>
        <v>3200</v>
      </c>
      <c r="AI8" s="292">
        <f t="shared" si="11"/>
        <v>3200</v>
      </c>
      <c r="AJ8" s="224">
        <f t="shared" si="8"/>
        <v>15760</v>
      </c>
      <c r="AK8" s="224">
        <f t="shared" si="12"/>
        <v>14074</v>
      </c>
      <c r="AL8" s="226"/>
      <c r="AM8" s="203"/>
      <c r="AN8" s="20" t="str">
        <f t="shared" si="9"/>
        <v>603-PR</v>
      </c>
      <c r="AO8" s="243">
        <f t="shared" si="13"/>
        <v>3200</v>
      </c>
      <c r="AP8" s="243">
        <f t="shared" si="14"/>
        <v>9360</v>
      </c>
      <c r="AQ8" s="243">
        <v>0</v>
      </c>
      <c r="AR8" s="243">
        <f t="shared" si="15"/>
        <v>0</v>
      </c>
      <c r="AS8" s="243">
        <f t="shared" si="16"/>
        <v>1514</v>
      </c>
      <c r="AT8" s="243">
        <f t="shared" si="17"/>
        <v>1686</v>
      </c>
      <c r="AU8" s="243">
        <f t="shared" si="18"/>
        <v>14074</v>
      </c>
      <c r="AV8" s="21"/>
    </row>
    <row r="9" spans="1:48" s="22" customFormat="1" ht="39.75" customHeight="1" x14ac:dyDescent="0.25">
      <c r="A9" s="17" t="s">
        <v>29</v>
      </c>
      <c r="B9" s="26" t="s">
        <v>516</v>
      </c>
      <c r="C9" s="23" t="s">
        <v>30</v>
      </c>
      <c r="D9" s="23" t="s">
        <v>25</v>
      </c>
      <c r="E9" s="18" t="s">
        <v>41</v>
      </c>
      <c r="F9" s="23" t="s">
        <v>517</v>
      </c>
      <c r="G9" s="18" t="s">
        <v>518</v>
      </c>
      <c r="H9" s="24">
        <v>45</v>
      </c>
      <c r="I9" s="17" t="s">
        <v>22</v>
      </c>
      <c r="J9" s="19">
        <v>585</v>
      </c>
      <c r="K9" s="25">
        <v>24</v>
      </c>
      <c r="L9" s="25">
        <v>0</v>
      </c>
      <c r="M9" s="25">
        <f t="shared" si="0"/>
        <v>24</v>
      </c>
      <c r="N9" s="224">
        <f t="shared" si="1"/>
        <v>14040</v>
      </c>
      <c r="O9" s="224">
        <v>14040</v>
      </c>
      <c r="P9" s="225">
        <v>0</v>
      </c>
      <c r="Q9" s="225">
        <v>138</v>
      </c>
      <c r="R9" s="224">
        <v>0.4</v>
      </c>
      <c r="S9" s="225">
        <f t="shared" si="2"/>
        <v>0</v>
      </c>
      <c r="T9" s="225">
        <v>0</v>
      </c>
      <c r="U9" s="225">
        <v>0</v>
      </c>
      <c r="V9" s="224">
        <f t="shared" si="3"/>
        <v>0</v>
      </c>
      <c r="W9" s="224">
        <v>0</v>
      </c>
      <c r="X9" s="292">
        <f t="shared" si="4"/>
        <v>14040</v>
      </c>
      <c r="Y9" s="292">
        <f t="shared" si="10"/>
        <v>14040</v>
      </c>
      <c r="Z9" s="224">
        <f t="shared" si="5"/>
        <v>4800</v>
      </c>
      <c r="AA9" s="224">
        <v>4800</v>
      </c>
      <c r="AB9" s="224">
        <v>0</v>
      </c>
      <c r="AC9" s="224">
        <v>440</v>
      </c>
      <c r="AD9" s="224">
        <f t="shared" si="6"/>
        <v>0</v>
      </c>
      <c r="AE9" s="224">
        <v>0</v>
      </c>
      <c r="AF9" s="225">
        <v>0</v>
      </c>
      <c r="AG9" s="225">
        <v>0</v>
      </c>
      <c r="AH9" s="292">
        <f t="shared" si="7"/>
        <v>4800</v>
      </c>
      <c r="AI9" s="292">
        <f t="shared" si="11"/>
        <v>4800</v>
      </c>
      <c r="AJ9" s="224">
        <f t="shared" si="8"/>
        <v>18840</v>
      </c>
      <c r="AK9" s="224">
        <f t="shared" si="12"/>
        <v>18840</v>
      </c>
      <c r="AL9" s="226"/>
      <c r="AM9" s="203"/>
      <c r="AN9" s="20" t="str">
        <f t="shared" si="9"/>
        <v>603-PR</v>
      </c>
      <c r="AO9" s="243">
        <f t="shared" si="13"/>
        <v>4800</v>
      </c>
      <c r="AP9" s="243">
        <f t="shared" si="14"/>
        <v>14040</v>
      </c>
      <c r="AQ9" s="243">
        <v>0</v>
      </c>
      <c r="AR9" s="243">
        <f t="shared" si="15"/>
        <v>0</v>
      </c>
      <c r="AS9" s="243">
        <f t="shared" si="16"/>
        <v>0</v>
      </c>
      <c r="AT9" s="243">
        <f t="shared" si="17"/>
        <v>0</v>
      </c>
      <c r="AU9" s="243">
        <f t="shared" si="18"/>
        <v>18840</v>
      </c>
      <c r="AV9" s="21"/>
    </row>
    <row r="10" spans="1:48" s="22" customFormat="1" ht="45" customHeight="1" x14ac:dyDescent="0.25">
      <c r="A10" s="17" t="s">
        <v>29</v>
      </c>
      <c r="B10" s="26" t="s">
        <v>516</v>
      </c>
      <c r="C10" s="23" t="s">
        <v>30</v>
      </c>
      <c r="D10" s="23" t="s">
        <v>25</v>
      </c>
      <c r="E10" s="18" t="s">
        <v>650</v>
      </c>
      <c r="F10" s="23" t="s">
        <v>521</v>
      </c>
      <c r="G10" s="18" t="s">
        <v>518</v>
      </c>
      <c r="H10" s="24">
        <v>45</v>
      </c>
      <c r="I10" s="17" t="s">
        <v>38</v>
      </c>
      <c r="J10" s="19">
        <v>585</v>
      </c>
      <c r="K10" s="25">
        <v>0</v>
      </c>
      <c r="L10" s="25">
        <v>16</v>
      </c>
      <c r="M10" s="25">
        <f t="shared" si="0"/>
        <v>16</v>
      </c>
      <c r="N10" s="224">
        <f t="shared" si="1"/>
        <v>9360</v>
      </c>
      <c r="O10" s="224">
        <v>9360</v>
      </c>
      <c r="P10" s="225">
        <v>0</v>
      </c>
      <c r="Q10" s="225">
        <v>138</v>
      </c>
      <c r="R10" s="224">
        <v>0.4</v>
      </c>
      <c r="S10" s="225">
        <f t="shared" si="2"/>
        <v>0</v>
      </c>
      <c r="T10" s="225">
        <v>0</v>
      </c>
      <c r="U10" s="225">
        <v>0</v>
      </c>
      <c r="V10" s="224">
        <f t="shared" si="3"/>
        <v>0</v>
      </c>
      <c r="W10" s="224">
        <v>0</v>
      </c>
      <c r="X10" s="292">
        <f t="shared" si="4"/>
        <v>9360</v>
      </c>
      <c r="Y10" s="292">
        <f t="shared" si="10"/>
        <v>9360</v>
      </c>
      <c r="Z10" s="224">
        <f t="shared" si="5"/>
        <v>3200</v>
      </c>
      <c r="AA10" s="224">
        <v>3200</v>
      </c>
      <c r="AB10" s="224">
        <v>0</v>
      </c>
      <c r="AC10" s="224">
        <v>0</v>
      </c>
      <c r="AD10" s="224">
        <f t="shared" si="6"/>
        <v>0</v>
      </c>
      <c r="AE10" s="224">
        <v>0</v>
      </c>
      <c r="AF10" s="225">
        <v>0</v>
      </c>
      <c r="AG10" s="225">
        <v>0</v>
      </c>
      <c r="AH10" s="292">
        <f t="shared" si="7"/>
        <v>3200</v>
      </c>
      <c r="AI10" s="292">
        <f t="shared" si="11"/>
        <v>3200</v>
      </c>
      <c r="AJ10" s="224">
        <f t="shared" si="8"/>
        <v>12560</v>
      </c>
      <c r="AK10" s="224">
        <f t="shared" si="12"/>
        <v>12560</v>
      </c>
      <c r="AL10" s="226"/>
      <c r="AM10" s="203"/>
      <c r="AN10" s="20" t="str">
        <f t="shared" si="9"/>
        <v>603-PR</v>
      </c>
      <c r="AO10" s="243">
        <f t="shared" si="13"/>
        <v>3200</v>
      </c>
      <c r="AP10" s="243">
        <f t="shared" si="14"/>
        <v>9360</v>
      </c>
      <c r="AQ10" s="243">
        <v>0</v>
      </c>
      <c r="AR10" s="243">
        <f t="shared" si="15"/>
        <v>0</v>
      </c>
      <c r="AS10" s="243">
        <f t="shared" si="16"/>
        <v>0</v>
      </c>
      <c r="AT10" s="243">
        <f t="shared" si="17"/>
        <v>0</v>
      </c>
      <c r="AU10" s="243">
        <f t="shared" si="18"/>
        <v>12560</v>
      </c>
      <c r="AV10" s="21"/>
    </row>
    <row r="11" spans="1:48" s="22" customFormat="1" ht="48" customHeight="1" x14ac:dyDescent="0.25">
      <c r="A11" s="17" t="s">
        <v>29</v>
      </c>
      <c r="B11" s="26" t="s">
        <v>516</v>
      </c>
      <c r="C11" s="23" t="s">
        <v>30</v>
      </c>
      <c r="D11" s="23" t="s">
        <v>25</v>
      </c>
      <c r="E11" s="18" t="s">
        <v>654</v>
      </c>
      <c r="F11" s="23" t="s">
        <v>521</v>
      </c>
      <c r="G11" s="18" t="s">
        <v>518</v>
      </c>
      <c r="H11" s="24">
        <v>45</v>
      </c>
      <c r="I11" s="17" t="s">
        <v>77</v>
      </c>
      <c r="J11" s="19">
        <v>585</v>
      </c>
      <c r="K11" s="25">
        <v>40</v>
      </c>
      <c r="L11" s="25">
        <v>0</v>
      </c>
      <c r="M11" s="25">
        <f t="shared" si="0"/>
        <v>40</v>
      </c>
      <c r="N11" s="224">
        <f t="shared" si="1"/>
        <v>23400</v>
      </c>
      <c r="O11" s="224">
        <v>23400</v>
      </c>
      <c r="P11" s="225">
        <v>0</v>
      </c>
      <c r="Q11" s="225">
        <v>138</v>
      </c>
      <c r="R11" s="224">
        <v>0.4</v>
      </c>
      <c r="S11" s="225">
        <f t="shared" si="2"/>
        <v>0</v>
      </c>
      <c r="T11" s="225">
        <v>0</v>
      </c>
      <c r="U11" s="225">
        <v>0</v>
      </c>
      <c r="V11" s="224">
        <f t="shared" si="3"/>
        <v>0</v>
      </c>
      <c r="W11" s="224">
        <v>0</v>
      </c>
      <c r="X11" s="292">
        <f t="shared" si="4"/>
        <v>23400</v>
      </c>
      <c r="Y11" s="292">
        <f t="shared" si="10"/>
        <v>23400</v>
      </c>
      <c r="Z11" s="224">
        <f t="shared" si="5"/>
        <v>8000</v>
      </c>
      <c r="AA11" s="224">
        <v>8000</v>
      </c>
      <c r="AB11" s="224">
        <v>0</v>
      </c>
      <c r="AC11" s="224">
        <v>440</v>
      </c>
      <c r="AD11" s="224">
        <f t="shared" si="6"/>
        <v>0</v>
      </c>
      <c r="AE11" s="224">
        <v>0</v>
      </c>
      <c r="AF11" s="225">
        <v>0</v>
      </c>
      <c r="AG11" s="225">
        <v>0</v>
      </c>
      <c r="AH11" s="292">
        <f t="shared" si="7"/>
        <v>8000</v>
      </c>
      <c r="AI11" s="292">
        <f t="shared" si="11"/>
        <v>8000</v>
      </c>
      <c r="AJ11" s="224">
        <f t="shared" si="8"/>
        <v>31400</v>
      </c>
      <c r="AK11" s="224">
        <f t="shared" si="12"/>
        <v>31400</v>
      </c>
      <c r="AL11" s="226"/>
      <c r="AM11" s="203"/>
      <c r="AN11" s="20" t="str">
        <f t="shared" si="9"/>
        <v>603-PR</v>
      </c>
      <c r="AO11" s="243">
        <f t="shared" si="13"/>
        <v>8000</v>
      </c>
      <c r="AP11" s="243">
        <f t="shared" si="14"/>
        <v>23400</v>
      </c>
      <c r="AQ11" s="243">
        <v>0</v>
      </c>
      <c r="AR11" s="243">
        <f t="shared" si="15"/>
        <v>0</v>
      </c>
      <c r="AS11" s="243">
        <f t="shared" si="16"/>
        <v>0</v>
      </c>
      <c r="AT11" s="243">
        <f t="shared" si="17"/>
        <v>0</v>
      </c>
      <c r="AU11" s="243">
        <f t="shared" si="18"/>
        <v>31400</v>
      </c>
      <c r="AV11" s="21"/>
    </row>
    <row r="12" spans="1:48" s="22" customFormat="1" ht="39.75" customHeight="1" x14ac:dyDescent="0.25">
      <c r="A12" s="17" t="s">
        <v>39</v>
      </c>
      <c r="B12" s="28" t="s">
        <v>40</v>
      </c>
      <c r="C12" s="23" t="s">
        <v>30</v>
      </c>
      <c r="D12" s="23" t="s">
        <v>25</v>
      </c>
      <c r="E12" s="18" t="s">
        <v>41</v>
      </c>
      <c r="F12" s="23" t="s">
        <v>215</v>
      </c>
      <c r="G12" s="18" t="s">
        <v>653</v>
      </c>
      <c r="H12" s="24">
        <v>45</v>
      </c>
      <c r="I12" s="17" t="s">
        <v>22</v>
      </c>
      <c r="J12" s="19">
        <v>585</v>
      </c>
      <c r="K12" s="25">
        <v>20</v>
      </c>
      <c r="L12" s="25">
        <v>0</v>
      </c>
      <c r="M12" s="25">
        <f t="shared" si="0"/>
        <v>20</v>
      </c>
      <c r="N12" s="224">
        <f t="shared" si="1"/>
        <v>11700</v>
      </c>
      <c r="O12" s="224">
        <v>11700</v>
      </c>
      <c r="P12" s="225">
        <v>0</v>
      </c>
      <c r="Q12" s="225">
        <v>138</v>
      </c>
      <c r="R12" s="224">
        <v>0.4</v>
      </c>
      <c r="S12" s="225">
        <f t="shared" si="2"/>
        <v>0</v>
      </c>
      <c r="T12" s="225">
        <v>0</v>
      </c>
      <c r="U12" s="225">
        <v>100</v>
      </c>
      <c r="V12" s="296">
        <f t="shared" si="3"/>
        <v>2000</v>
      </c>
      <c r="W12" s="296">
        <v>0</v>
      </c>
      <c r="X12" s="292">
        <f t="shared" si="4"/>
        <v>13700</v>
      </c>
      <c r="Y12" s="292">
        <f t="shared" si="10"/>
        <v>11700</v>
      </c>
      <c r="Z12" s="224">
        <f t="shared" si="5"/>
        <v>4000</v>
      </c>
      <c r="AA12" s="224">
        <v>4000</v>
      </c>
      <c r="AB12" s="224">
        <v>0</v>
      </c>
      <c r="AC12" s="224">
        <v>350</v>
      </c>
      <c r="AD12" s="224">
        <f t="shared" si="6"/>
        <v>0</v>
      </c>
      <c r="AE12" s="224">
        <v>0</v>
      </c>
      <c r="AF12" s="225">
        <v>0</v>
      </c>
      <c r="AG12" s="225">
        <v>0</v>
      </c>
      <c r="AH12" s="292">
        <f t="shared" si="7"/>
        <v>4000</v>
      </c>
      <c r="AI12" s="292">
        <f t="shared" si="11"/>
        <v>4000</v>
      </c>
      <c r="AJ12" s="224">
        <f t="shared" si="8"/>
        <v>17700</v>
      </c>
      <c r="AK12" s="224">
        <f t="shared" si="12"/>
        <v>15700</v>
      </c>
      <c r="AL12" s="226">
        <f>SUM(AJ12:AJ12)</f>
        <v>17700</v>
      </c>
      <c r="AM12" s="203">
        <f>SUM(M12:M12)</f>
        <v>20</v>
      </c>
      <c r="AN12" s="20" t="str">
        <f t="shared" si="9"/>
        <v>604-PR</v>
      </c>
      <c r="AO12" s="243">
        <f t="shared" si="13"/>
        <v>4000</v>
      </c>
      <c r="AP12" s="243">
        <f t="shared" si="14"/>
        <v>11700</v>
      </c>
      <c r="AQ12" s="243">
        <v>0</v>
      </c>
      <c r="AR12" s="243">
        <f t="shared" si="15"/>
        <v>0</v>
      </c>
      <c r="AS12" s="243">
        <f t="shared" si="16"/>
        <v>0</v>
      </c>
      <c r="AT12" s="243">
        <f t="shared" si="17"/>
        <v>2000</v>
      </c>
      <c r="AU12" s="243">
        <f t="shared" si="18"/>
        <v>15700</v>
      </c>
      <c r="AV12" s="21"/>
    </row>
    <row r="13" spans="1:48" s="22" customFormat="1" ht="39.75" customHeight="1" x14ac:dyDescent="0.25">
      <c r="A13" s="17" t="s">
        <v>42</v>
      </c>
      <c r="B13" s="29" t="s">
        <v>655</v>
      </c>
      <c r="C13" s="23" t="s">
        <v>43</v>
      </c>
      <c r="D13" s="205">
        <v>48</v>
      </c>
      <c r="E13" s="205">
        <v>0</v>
      </c>
      <c r="F13" s="23" t="s">
        <v>46</v>
      </c>
      <c r="G13" s="18" t="s">
        <v>47</v>
      </c>
      <c r="H13" s="24">
        <v>42</v>
      </c>
      <c r="I13" s="17" t="s">
        <v>38</v>
      </c>
      <c r="J13" s="30">
        <v>753</v>
      </c>
      <c r="K13" s="25">
        <v>0</v>
      </c>
      <c r="L13" s="25">
        <v>0</v>
      </c>
      <c r="M13" s="25">
        <v>0</v>
      </c>
      <c r="N13" s="228">
        <f t="shared" ref="N13:N21" si="19">SUM(D13+E13)*J13</f>
        <v>36144</v>
      </c>
      <c r="O13" s="228">
        <v>36144</v>
      </c>
      <c r="P13" s="225">
        <v>0</v>
      </c>
      <c r="Q13" s="225">
        <v>0</v>
      </c>
      <c r="R13" s="225">
        <v>0</v>
      </c>
      <c r="S13" s="225">
        <f t="shared" ref="S13:S19" si="20">SUM(M13*135)</f>
        <v>0</v>
      </c>
      <c r="T13" s="225">
        <v>0</v>
      </c>
      <c r="U13" s="225">
        <v>0</v>
      </c>
      <c r="V13" s="224">
        <f t="shared" si="3"/>
        <v>0</v>
      </c>
      <c r="W13" s="224">
        <v>0</v>
      </c>
      <c r="X13" s="292">
        <f t="shared" si="4"/>
        <v>36144</v>
      </c>
      <c r="Y13" s="292">
        <f t="shared" si="10"/>
        <v>36144</v>
      </c>
      <c r="Z13" s="224">
        <v>0</v>
      </c>
      <c r="AA13" s="224">
        <v>0</v>
      </c>
      <c r="AB13" s="224">
        <v>0</v>
      </c>
      <c r="AC13" s="224">
        <v>0</v>
      </c>
      <c r="AD13" s="224">
        <v>0</v>
      </c>
      <c r="AE13" s="224">
        <v>0</v>
      </c>
      <c r="AF13" s="225">
        <v>0</v>
      </c>
      <c r="AG13" s="225">
        <v>0</v>
      </c>
      <c r="AH13" s="292">
        <v>0</v>
      </c>
      <c r="AI13" s="292">
        <f t="shared" si="11"/>
        <v>0</v>
      </c>
      <c r="AJ13" s="224">
        <f t="shared" si="8"/>
        <v>36144</v>
      </c>
      <c r="AK13" s="224">
        <f t="shared" si="12"/>
        <v>36144</v>
      </c>
      <c r="AL13" s="226">
        <f>SUM(AJ13:AJ41)</f>
        <v>627188</v>
      </c>
      <c r="AM13" s="203">
        <f>SUM(M33:M41)</f>
        <v>339</v>
      </c>
      <c r="AN13" s="20" t="str">
        <f t="shared" si="9"/>
        <v>605-PR</v>
      </c>
      <c r="AO13" s="243">
        <f t="shared" si="13"/>
        <v>0</v>
      </c>
      <c r="AP13" s="243">
        <f t="shared" si="14"/>
        <v>36144</v>
      </c>
      <c r="AQ13" s="243">
        <v>0</v>
      </c>
      <c r="AR13" s="243">
        <f t="shared" si="15"/>
        <v>0</v>
      </c>
      <c r="AS13" s="243">
        <f t="shared" si="16"/>
        <v>0</v>
      </c>
      <c r="AT13" s="243">
        <f t="shared" si="17"/>
        <v>0</v>
      </c>
      <c r="AU13" s="243">
        <f t="shared" si="18"/>
        <v>36144</v>
      </c>
      <c r="AV13" s="21"/>
    </row>
    <row r="14" spans="1:48" s="22" customFormat="1" ht="39.75" customHeight="1" x14ac:dyDescent="0.25">
      <c r="A14" s="17" t="s">
        <v>42</v>
      </c>
      <c r="B14" s="29" t="s">
        <v>655</v>
      </c>
      <c r="C14" s="23" t="s">
        <v>43</v>
      </c>
      <c r="D14" s="205">
        <v>14</v>
      </c>
      <c r="E14" s="205">
        <v>0</v>
      </c>
      <c r="F14" s="23" t="s">
        <v>48</v>
      </c>
      <c r="G14" s="18" t="s">
        <v>656</v>
      </c>
      <c r="H14" s="24">
        <v>42</v>
      </c>
      <c r="I14" s="17" t="s">
        <v>38</v>
      </c>
      <c r="J14" s="30">
        <v>753</v>
      </c>
      <c r="K14" s="25">
        <v>0</v>
      </c>
      <c r="L14" s="25">
        <v>0</v>
      </c>
      <c r="M14" s="25">
        <v>0</v>
      </c>
      <c r="N14" s="228">
        <f t="shared" si="19"/>
        <v>10542</v>
      </c>
      <c r="O14" s="228">
        <v>10542</v>
      </c>
      <c r="P14" s="225">
        <v>0</v>
      </c>
      <c r="Q14" s="225">
        <v>0</v>
      </c>
      <c r="R14" s="225">
        <v>0</v>
      </c>
      <c r="S14" s="225">
        <f t="shared" si="20"/>
        <v>0</v>
      </c>
      <c r="T14" s="225">
        <v>0</v>
      </c>
      <c r="U14" s="225">
        <v>0</v>
      </c>
      <c r="V14" s="224">
        <f t="shared" si="3"/>
        <v>0</v>
      </c>
      <c r="W14" s="224">
        <v>0</v>
      </c>
      <c r="X14" s="292">
        <f t="shared" si="4"/>
        <v>10542</v>
      </c>
      <c r="Y14" s="292">
        <f t="shared" si="10"/>
        <v>10542</v>
      </c>
      <c r="Z14" s="224">
        <v>0</v>
      </c>
      <c r="AA14" s="224">
        <v>0</v>
      </c>
      <c r="AB14" s="224">
        <v>0</v>
      </c>
      <c r="AC14" s="224">
        <v>0</v>
      </c>
      <c r="AD14" s="224">
        <v>0</v>
      </c>
      <c r="AE14" s="224">
        <v>0</v>
      </c>
      <c r="AF14" s="225">
        <v>0</v>
      </c>
      <c r="AG14" s="225">
        <v>0</v>
      </c>
      <c r="AH14" s="292">
        <v>0</v>
      </c>
      <c r="AI14" s="292">
        <f t="shared" si="11"/>
        <v>0</v>
      </c>
      <c r="AJ14" s="224">
        <f t="shared" si="8"/>
        <v>10542</v>
      </c>
      <c r="AK14" s="224">
        <f t="shared" si="12"/>
        <v>10542</v>
      </c>
      <c r="AL14" s="226"/>
      <c r="AM14" s="206"/>
      <c r="AN14" s="20" t="str">
        <f t="shared" si="9"/>
        <v>605-PR</v>
      </c>
      <c r="AO14" s="243">
        <f t="shared" si="13"/>
        <v>0</v>
      </c>
      <c r="AP14" s="243">
        <f t="shared" si="14"/>
        <v>10542</v>
      </c>
      <c r="AQ14" s="243">
        <v>0</v>
      </c>
      <c r="AR14" s="243">
        <f t="shared" si="15"/>
        <v>0</v>
      </c>
      <c r="AS14" s="243">
        <f t="shared" si="16"/>
        <v>0</v>
      </c>
      <c r="AT14" s="243">
        <f t="shared" si="17"/>
        <v>0</v>
      </c>
      <c r="AU14" s="243">
        <f t="shared" si="18"/>
        <v>10542</v>
      </c>
      <c r="AV14" s="21"/>
    </row>
    <row r="15" spans="1:48" s="22" customFormat="1" ht="39.75" customHeight="1" x14ac:dyDescent="0.25">
      <c r="A15" s="17" t="s">
        <v>42</v>
      </c>
      <c r="B15" s="29" t="s">
        <v>655</v>
      </c>
      <c r="C15" s="23" t="s">
        <v>43</v>
      </c>
      <c r="D15" s="205">
        <v>18</v>
      </c>
      <c r="E15" s="205">
        <v>0</v>
      </c>
      <c r="F15" s="23" t="s">
        <v>657</v>
      </c>
      <c r="G15" s="18" t="s">
        <v>658</v>
      </c>
      <c r="H15" s="24">
        <v>42</v>
      </c>
      <c r="I15" s="17" t="s">
        <v>38</v>
      </c>
      <c r="J15" s="30">
        <v>753</v>
      </c>
      <c r="K15" s="25">
        <v>0</v>
      </c>
      <c r="L15" s="25">
        <v>0</v>
      </c>
      <c r="M15" s="25">
        <v>0</v>
      </c>
      <c r="N15" s="228">
        <f t="shared" si="19"/>
        <v>13554</v>
      </c>
      <c r="O15" s="228">
        <v>13554</v>
      </c>
      <c r="P15" s="225">
        <v>0</v>
      </c>
      <c r="Q15" s="225">
        <v>0</v>
      </c>
      <c r="R15" s="225">
        <v>0</v>
      </c>
      <c r="S15" s="225">
        <f t="shared" si="20"/>
        <v>0</v>
      </c>
      <c r="T15" s="225">
        <v>0</v>
      </c>
      <c r="U15" s="225">
        <v>0</v>
      </c>
      <c r="V15" s="224">
        <v>840</v>
      </c>
      <c r="W15" s="224">
        <v>840</v>
      </c>
      <c r="X15" s="292">
        <f t="shared" si="4"/>
        <v>14394</v>
      </c>
      <c r="Y15" s="292">
        <f t="shared" si="10"/>
        <v>14394</v>
      </c>
      <c r="Z15" s="224">
        <v>0</v>
      </c>
      <c r="AA15" s="224">
        <v>0</v>
      </c>
      <c r="AB15" s="224">
        <v>0</v>
      </c>
      <c r="AC15" s="224">
        <v>0</v>
      </c>
      <c r="AD15" s="224">
        <v>0</v>
      </c>
      <c r="AE15" s="224">
        <v>0</v>
      </c>
      <c r="AF15" s="225">
        <v>0</v>
      </c>
      <c r="AG15" s="225">
        <v>0</v>
      </c>
      <c r="AH15" s="292">
        <v>0</v>
      </c>
      <c r="AI15" s="292">
        <f t="shared" si="11"/>
        <v>0</v>
      </c>
      <c r="AJ15" s="224">
        <f t="shared" si="8"/>
        <v>14394</v>
      </c>
      <c r="AK15" s="224">
        <f t="shared" si="12"/>
        <v>14394</v>
      </c>
      <c r="AL15" s="226"/>
      <c r="AM15" s="206"/>
      <c r="AN15" s="20" t="str">
        <f t="shared" si="9"/>
        <v>605-PR</v>
      </c>
      <c r="AO15" s="243">
        <f t="shared" si="13"/>
        <v>0</v>
      </c>
      <c r="AP15" s="243">
        <f t="shared" si="14"/>
        <v>13554</v>
      </c>
      <c r="AQ15" s="243">
        <v>0</v>
      </c>
      <c r="AR15" s="243">
        <f t="shared" si="15"/>
        <v>0</v>
      </c>
      <c r="AS15" s="243">
        <f t="shared" si="16"/>
        <v>840</v>
      </c>
      <c r="AT15" s="243">
        <f t="shared" si="17"/>
        <v>0</v>
      </c>
      <c r="AU15" s="243">
        <f t="shared" si="18"/>
        <v>14394</v>
      </c>
      <c r="AV15" s="21"/>
    </row>
    <row r="16" spans="1:48" s="22" customFormat="1" ht="39.75" customHeight="1" x14ac:dyDescent="0.25">
      <c r="A16" s="17" t="s">
        <v>42</v>
      </c>
      <c r="B16" s="29" t="s">
        <v>655</v>
      </c>
      <c r="C16" s="23" t="s">
        <v>43</v>
      </c>
      <c r="D16" s="205">
        <v>18</v>
      </c>
      <c r="E16" s="205">
        <v>0</v>
      </c>
      <c r="F16" s="23" t="s">
        <v>659</v>
      </c>
      <c r="G16" s="18" t="s">
        <v>660</v>
      </c>
      <c r="H16" s="24">
        <v>42</v>
      </c>
      <c r="I16" s="17" t="s">
        <v>38</v>
      </c>
      <c r="J16" s="30">
        <v>753</v>
      </c>
      <c r="K16" s="25">
        <v>0</v>
      </c>
      <c r="L16" s="25">
        <v>0</v>
      </c>
      <c r="M16" s="25">
        <v>0</v>
      </c>
      <c r="N16" s="228">
        <f t="shared" si="19"/>
        <v>13554</v>
      </c>
      <c r="O16" s="228">
        <v>13554</v>
      </c>
      <c r="P16" s="225">
        <v>0</v>
      </c>
      <c r="Q16" s="225">
        <v>0</v>
      </c>
      <c r="R16" s="225">
        <v>0</v>
      </c>
      <c r="S16" s="225">
        <f t="shared" si="20"/>
        <v>0</v>
      </c>
      <c r="T16" s="225">
        <v>0</v>
      </c>
      <c r="U16" s="225">
        <v>0</v>
      </c>
      <c r="V16" s="224">
        <v>840</v>
      </c>
      <c r="W16" s="224">
        <v>840</v>
      </c>
      <c r="X16" s="292">
        <f t="shared" si="4"/>
        <v>14394</v>
      </c>
      <c r="Y16" s="292">
        <f t="shared" si="10"/>
        <v>14394</v>
      </c>
      <c r="Z16" s="224">
        <v>0</v>
      </c>
      <c r="AA16" s="224">
        <v>0</v>
      </c>
      <c r="AB16" s="224">
        <v>0</v>
      </c>
      <c r="AC16" s="224">
        <v>0</v>
      </c>
      <c r="AD16" s="224">
        <v>0</v>
      </c>
      <c r="AE16" s="224">
        <v>0</v>
      </c>
      <c r="AF16" s="225">
        <v>0</v>
      </c>
      <c r="AG16" s="225">
        <v>0</v>
      </c>
      <c r="AH16" s="292">
        <v>0</v>
      </c>
      <c r="AI16" s="292">
        <f t="shared" si="11"/>
        <v>0</v>
      </c>
      <c r="AJ16" s="224">
        <f t="shared" si="8"/>
        <v>14394</v>
      </c>
      <c r="AK16" s="224">
        <f t="shared" si="12"/>
        <v>14394</v>
      </c>
      <c r="AL16" s="226"/>
      <c r="AM16" s="206"/>
      <c r="AN16" s="20" t="str">
        <f t="shared" si="9"/>
        <v>605-PR</v>
      </c>
      <c r="AO16" s="243">
        <f t="shared" si="13"/>
        <v>0</v>
      </c>
      <c r="AP16" s="243">
        <f t="shared" si="14"/>
        <v>13554</v>
      </c>
      <c r="AQ16" s="243">
        <v>0</v>
      </c>
      <c r="AR16" s="243">
        <f t="shared" si="15"/>
        <v>0</v>
      </c>
      <c r="AS16" s="243">
        <f t="shared" si="16"/>
        <v>840</v>
      </c>
      <c r="AT16" s="243">
        <f t="shared" si="17"/>
        <v>0</v>
      </c>
      <c r="AU16" s="243">
        <f t="shared" si="18"/>
        <v>14394</v>
      </c>
      <c r="AV16" s="21"/>
    </row>
    <row r="17" spans="1:48" s="22" customFormat="1" ht="39.75" customHeight="1" x14ac:dyDescent="0.25">
      <c r="A17" s="17" t="s">
        <v>42</v>
      </c>
      <c r="B17" s="29" t="s">
        <v>655</v>
      </c>
      <c r="C17" s="23" t="s">
        <v>43</v>
      </c>
      <c r="D17" s="205">
        <v>18</v>
      </c>
      <c r="E17" s="205">
        <v>0</v>
      </c>
      <c r="F17" s="23" t="s">
        <v>661</v>
      </c>
      <c r="G17" s="18" t="s">
        <v>662</v>
      </c>
      <c r="H17" s="24">
        <v>42</v>
      </c>
      <c r="I17" s="17" t="s">
        <v>38</v>
      </c>
      <c r="J17" s="30">
        <v>753</v>
      </c>
      <c r="K17" s="25">
        <v>0</v>
      </c>
      <c r="L17" s="25">
        <v>0</v>
      </c>
      <c r="M17" s="25">
        <v>0</v>
      </c>
      <c r="N17" s="228">
        <f t="shared" si="19"/>
        <v>13554</v>
      </c>
      <c r="O17" s="228">
        <v>13554</v>
      </c>
      <c r="P17" s="225">
        <v>0</v>
      </c>
      <c r="Q17" s="225">
        <v>0</v>
      </c>
      <c r="R17" s="225">
        <v>0</v>
      </c>
      <c r="S17" s="225">
        <f t="shared" si="20"/>
        <v>0</v>
      </c>
      <c r="T17" s="225">
        <v>0</v>
      </c>
      <c r="U17" s="225">
        <v>0</v>
      </c>
      <c r="V17" s="224">
        <v>840</v>
      </c>
      <c r="W17" s="224">
        <v>840</v>
      </c>
      <c r="X17" s="292">
        <f t="shared" si="4"/>
        <v>14394</v>
      </c>
      <c r="Y17" s="292">
        <f t="shared" si="10"/>
        <v>14394</v>
      </c>
      <c r="Z17" s="224">
        <v>0</v>
      </c>
      <c r="AA17" s="224">
        <v>0</v>
      </c>
      <c r="AB17" s="224">
        <v>0</v>
      </c>
      <c r="AC17" s="224">
        <v>0</v>
      </c>
      <c r="AD17" s="224">
        <v>0</v>
      </c>
      <c r="AE17" s="224">
        <v>0</v>
      </c>
      <c r="AF17" s="225">
        <v>0</v>
      </c>
      <c r="AG17" s="225">
        <v>0</v>
      </c>
      <c r="AH17" s="292">
        <v>0</v>
      </c>
      <c r="AI17" s="292">
        <f t="shared" si="11"/>
        <v>0</v>
      </c>
      <c r="AJ17" s="224">
        <f t="shared" si="8"/>
        <v>14394</v>
      </c>
      <c r="AK17" s="224">
        <f t="shared" si="12"/>
        <v>14394</v>
      </c>
      <c r="AL17" s="226"/>
      <c r="AM17" s="206"/>
      <c r="AN17" s="20" t="str">
        <f t="shared" si="9"/>
        <v>605-PR</v>
      </c>
      <c r="AO17" s="243">
        <f t="shared" si="13"/>
        <v>0</v>
      </c>
      <c r="AP17" s="243">
        <f t="shared" si="14"/>
        <v>13554</v>
      </c>
      <c r="AQ17" s="243">
        <v>0</v>
      </c>
      <c r="AR17" s="243">
        <f t="shared" si="15"/>
        <v>0</v>
      </c>
      <c r="AS17" s="243">
        <f t="shared" si="16"/>
        <v>840</v>
      </c>
      <c r="AT17" s="243">
        <f t="shared" si="17"/>
        <v>0</v>
      </c>
      <c r="AU17" s="243">
        <f t="shared" si="18"/>
        <v>14394</v>
      </c>
      <c r="AV17" s="21"/>
    </row>
    <row r="18" spans="1:48" s="22" customFormat="1" ht="39.75" customHeight="1" x14ac:dyDescent="0.25">
      <c r="A18" s="17" t="s">
        <v>42</v>
      </c>
      <c r="B18" s="29" t="s">
        <v>655</v>
      </c>
      <c r="C18" s="23" t="s">
        <v>43</v>
      </c>
      <c r="D18" s="205">
        <v>16</v>
      </c>
      <c r="E18" s="205">
        <v>0</v>
      </c>
      <c r="F18" s="23" t="s">
        <v>521</v>
      </c>
      <c r="G18" s="18" t="s">
        <v>522</v>
      </c>
      <c r="H18" s="24">
        <v>42</v>
      </c>
      <c r="I18" s="17" t="s">
        <v>38</v>
      </c>
      <c r="J18" s="30">
        <v>753</v>
      </c>
      <c r="K18" s="25">
        <v>0</v>
      </c>
      <c r="L18" s="25">
        <v>0</v>
      </c>
      <c r="M18" s="25">
        <v>0</v>
      </c>
      <c r="N18" s="228">
        <f t="shared" si="19"/>
        <v>12048</v>
      </c>
      <c r="O18" s="228">
        <v>12048</v>
      </c>
      <c r="P18" s="225">
        <v>0</v>
      </c>
      <c r="Q18" s="225">
        <v>0</v>
      </c>
      <c r="R18" s="225">
        <v>0</v>
      </c>
      <c r="S18" s="225">
        <f t="shared" si="20"/>
        <v>0</v>
      </c>
      <c r="T18" s="225">
        <v>0</v>
      </c>
      <c r="U18" s="225">
        <v>0</v>
      </c>
      <c r="V18" s="224">
        <f t="shared" si="3"/>
        <v>0</v>
      </c>
      <c r="W18" s="224">
        <v>0</v>
      </c>
      <c r="X18" s="292">
        <f t="shared" si="4"/>
        <v>12048</v>
      </c>
      <c r="Y18" s="292">
        <f t="shared" si="10"/>
        <v>12048</v>
      </c>
      <c r="Z18" s="224">
        <v>0</v>
      </c>
      <c r="AA18" s="224">
        <v>0</v>
      </c>
      <c r="AB18" s="224">
        <v>0</v>
      </c>
      <c r="AC18" s="224">
        <v>0</v>
      </c>
      <c r="AD18" s="224">
        <v>0</v>
      </c>
      <c r="AE18" s="224">
        <v>0</v>
      </c>
      <c r="AF18" s="225">
        <v>0</v>
      </c>
      <c r="AG18" s="225">
        <v>0</v>
      </c>
      <c r="AH18" s="292">
        <v>0</v>
      </c>
      <c r="AI18" s="292">
        <f t="shared" si="11"/>
        <v>0</v>
      </c>
      <c r="AJ18" s="224">
        <f t="shared" si="8"/>
        <v>12048</v>
      </c>
      <c r="AK18" s="224">
        <f t="shared" si="12"/>
        <v>12048</v>
      </c>
      <c r="AL18" s="226"/>
      <c r="AM18" s="206"/>
      <c r="AN18" s="20" t="str">
        <f t="shared" si="9"/>
        <v>605-PR</v>
      </c>
      <c r="AO18" s="243">
        <f t="shared" si="13"/>
        <v>0</v>
      </c>
      <c r="AP18" s="243">
        <f t="shared" si="14"/>
        <v>12048</v>
      </c>
      <c r="AQ18" s="243">
        <v>0</v>
      </c>
      <c r="AR18" s="243">
        <f t="shared" si="15"/>
        <v>0</v>
      </c>
      <c r="AS18" s="243">
        <f t="shared" si="16"/>
        <v>0</v>
      </c>
      <c r="AT18" s="243">
        <f t="shared" si="17"/>
        <v>0</v>
      </c>
      <c r="AU18" s="243">
        <f t="shared" si="18"/>
        <v>12048</v>
      </c>
      <c r="AV18" s="21"/>
    </row>
    <row r="19" spans="1:48" s="22" customFormat="1" ht="39.75" customHeight="1" x14ac:dyDescent="0.25">
      <c r="A19" s="17" t="s">
        <v>42</v>
      </c>
      <c r="B19" s="29" t="s">
        <v>655</v>
      </c>
      <c r="C19" s="23" t="s">
        <v>43</v>
      </c>
      <c r="D19" s="205">
        <v>16</v>
      </c>
      <c r="E19" s="205">
        <v>0</v>
      </c>
      <c r="F19" s="23" t="s">
        <v>44</v>
      </c>
      <c r="G19" s="18" t="s">
        <v>45</v>
      </c>
      <c r="H19" s="24">
        <v>42</v>
      </c>
      <c r="I19" s="17" t="s">
        <v>38</v>
      </c>
      <c r="J19" s="30">
        <v>753</v>
      </c>
      <c r="K19" s="25">
        <v>0</v>
      </c>
      <c r="L19" s="25">
        <v>0</v>
      </c>
      <c r="M19" s="25">
        <v>0</v>
      </c>
      <c r="N19" s="228">
        <f t="shared" si="19"/>
        <v>12048</v>
      </c>
      <c r="O19" s="228">
        <v>12048</v>
      </c>
      <c r="P19" s="225">
        <v>0</v>
      </c>
      <c r="Q19" s="225">
        <v>0</v>
      </c>
      <c r="R19" s="225">
        <v>0</v>
      </c>
      <c r="S19" s="225">
        <f t="shared" si="20"/>
        <v>0</v>
      </c>
      <c r="T19" s="225">
        <v>0</v>
      </c>
      <c r="U19" s="225">
        <v>0</v>
      </c>
      <c r="V19" s="224">
        <f t="shared" si="3"/>
        <v>0</v>
      </c>
      <c r="W19" s="224">
        <v>0</v>
      </c>
      <c r="X19" s="292">
        <f t="shared" si="4"/>
        <v>12048</v>
      </c>
      <c r="Y19" s="292">
        <f t="shared" si="10"/>
        <v>12048</v>
      </c>
      <c r="Z19" s="224">
        <v>0</v>
      </c>
      <c r="AA19" s="224">
        <v>0</v>
      </c>
      <c r="AB19" s="224">
        <v>0</v>
      </c>
      <c r="AC19" s="224">
        <v>0</v>
      </c>
      <c r="AD19" s="224">
        <v>0</v>
      </c>
      <c r="AE19" s="224">
        <v>0</v>
      </c>
      <c r="AF19" s="225">
        <v>0</v>
      </c>
      <c r="AG19" s="225">
        <v>0</v>
      </c>
      <c r="AH19" s="292">
        <v>0</v>
      </c>
      <c r="AI19" s="292">
        <f t="shared" si="11"/>
        <v>0</v>
      </c>
      <c r="AJ19" s="224">
        <f t="shared" si="8"/>
        <v>12048</v>
      </c>
      <c r="AK19" s="224">
        <f t="shared" si="12"/>
        <v>12048</v>
      </c>
      <c r="AL19" s="226"/>
      <c r="AM19" s="206"/>
      <c r="AN19" s="20" t="str">
        <f t="shared" si="9"/>
        <v>605-PR</v>
      </c>
      <c r="AO19" s="243">
        <f t="shared" si="13"/>
        <v>0</v>
      </c>
      <c r="AP19" s="243">
        <f t="shared" si="14"/>
        <v>12048</v>
      </c>
      <c r="AQ19" s="243">
        <v>0</v>
      </c>
      <c r="AR19" s="243">
        <f t="shared" si="15"/>
        <v>0</v>
      </c>
      <c r="AS19" s="243">
        <f t="shared" si="16"/>
        <v>0</v>
      </c>
      <c r="AT19" s="243">
        <f t="shared" si="17"/>
        <v>0</v>
      </c>
      <c r="AU19" s="243">
        <f t="shared" si="18"/>
        <v>12048</v>
      </c>
      <c r="AV19" s="21"/>
    </row>
    <row r="20" spans="1:48" s="22" customFormat="1" ht="42" customHeight="1" x14ac:dyDescent="0.25">
      <c r="A20" s="17" t="s">
        <v>42</v>
      </c>
      <c r="B20" s="29" t="s">
        <v>655</v>
      </c>
      <c r="C20" s="23" t="s">
        <v>43</v>
      </c>
      <c r="D20" s="205">
        <v>18</v>
      </c>
      <c r="E20" s="205">
        <v>0</v>
      </c>
      <c r="F20" s="23" t="s">
        <v>520</v>
      </c>
      <c r="G20" s="18" t="s">
        <v>663</v>
      </c>
      <c r="H20" s="24">
        <v>42</v>
      </c>
      <c r="I20" s="17" t="s">
        <v>38</v>
      </c>
      <c r="J20" s="30">
        <v>753</v>
      </c>
      <c r="K20" s="25">
        <v>0</v>
      </c>
      <c r="L20" s="25">
        <v>0</v>
      </c>
      <c r="M20" s="25">
        <v>0</v>
      </c>
      <c r="N20" s="228">
        <f t="shared" si="19"/>
        <v>13554</v>
      </c>
      <c r="O20" s="228">
        <v>13554</v>
      </c>
      <c r="P20" s="225">
        <v>0</v>
      </c>
      <c r="Q20" s="225">
        <v>0</v>
      </c>
      <c r="R20" s="225">
        <v>0</v>
      </c>
      <c r="S20" s="225">
        <f t="shared" ref="S20:S27" si="21">SUM(M20*135)</f>
        <v>0</v>
      </c>
      <c r="T20" s="225">
        <v>0</v>
      </c>
      <c r="U20" s="225">
        <v>0</v>
      </c>
      <c r="V20" s="224">
        <f t="shared" si="3"/>
        <v>0</v>
      </c>
      <c r="W20" s="224">
        <v>0</v>
      </c>
      <c r="X20" s="292">
        <f t="shared" si="4"/>
        <v>13554</v>
      </c>
      <c r="Y20" s="292">
        <f t="shared" si="10"/>
        <v>13554</v>
      </c>
      <c r="Z20" s="224">
        <v>0</v>
      </c>
      <c r="AA20" s="224">
        <v>0</v>
      </c>
      <c r="AB20" s="224">
        <v>0</v>
      </c>
      <c r="AC20" s="224">
        <v>0</v>
      </c>
      <c r="AD20" s="224">
        <v>0</v>
      </c>
      <c r="AE20" s="224">
        <v>0</v>
      </c>
      <c r="AF20" s="225">
        <v>0</v>
      </c>
      <c r="AG20" s="225">
        <v>0</v>
      </c>
      <c r="AH20" s="292">
        <v>0</v>
      </c>
      <c r="AI20" s="292">
        <f t="shared" si="11"/>
        <v>0</v>
      </c>
      <c r="AJ20" s="224">
        <f t="shared" si="8"/>
        <v>13554</v>
      </c>
      <c r="AK20" s="224">
        <f t="shared" si="12"/>
        <v>13554</v>
      </c>
      <c r="AL20" s="226"/>
      <c r="AM20" s="206"/>
      <c r="AN20" s="20" t="str">
        <f t="shared" si="9"/>
        <v>605-PR</v>
      </c>
      <c r="AO20" s="243">
        <f t="shared" si="13"/>
        <v>0</v>
      </c>
      <c r="AP20" s="243">
        <f t="shared" si="14"/>
        <v>13554</v>
      </c>
      <c r="AQ20" s="243">
        <v>0</v>
      </c>
      <c r="AR20" s="243">
        <f t="shared" si="15"/>
        <v>0</v>
      </c>
      <c r="AS20" s="243">
        <f t="shared" si="16"/>
        <v>0</v>
      </c>
      <c r="AT20" s="243">
        <f t="shared" si="17"/>
        <v>0</v>
      </c>
      <c r="AU20" s="243">
        <f t="shared" si="18"/>
        <v>13554</v>
      </c>
      <c r="AV20" s="21"/>
    </row>
    <row r="21" spans="1:48" s="22" customFormat="1" ht="53.25" customHeight="1" x14ac:dyDescent="0.25">
      <c r="A21" s="17" t="s">
        <v>42</v>
      </c>
      <c r="B21" s="29" t="s">
        <v>664</v>
      </c>
      <c r="C21" s="23" t="s">
        <v>43</v>
      </c>
      <c r="D21" s="205">
        <v>0</v>
      </c>
      <c r="E21" s="205">
        <v>30</v>
      </c>
      <c r="F21" s="23" t="s">
        <v>665</v>
      </c>
      <c r="G21" s="18" t="s">
        <v>522</v>
      </c>
      <c r="H21" s="24">
        <v>42</v>
      </c>
      <c r="I21" s="17" t="s">
        <v>38</v>
      </c>
      <c r="J21" s="30">
        <v>753</v>
      </c>
      <c r="K21" s="25">
        <v>0</v>
      </c>
      <c r="L21" s="25">
        <v>0</v>
      </c>
      <c r="M21" s="25">
        <v>0</v>
      </c>
      <c r="N21" s="228">
        <f t="shared" si="19"/>
        <v>22590</v>
      </c>
      <c r="O21" s="228">
        <v>22590</v>
      </c>
      <c r="P21" s="225"/>
      <c r="Q21" s="225">
        <v>0</v>
      </c>
      <c r="R21" s="225">
        <v>0</v>
      </c>
      <c r="S21" s="225">
        <f>SUM(M21*135)</f>
        <v>0</v>
      </c>
      <c r="T21" s="225">
        <v>0</v>
      </c>
      <c r="U21" s="225">
        <v>0</v>
      </c>
      <c r="V21" s="224">
        <f>(M21*U21)</f>
        <v>0</v>
      </c>
      <c r="W21" s="224">
        <v>0</v>
      </c>
      <c r="X21" s="292">
        <f t="shared" si="4"/>
        <v>22590</v>
      </c>
      <c r="Y21" s="292">
        <f t="shared" si="10"/>
        <v>22590</v>
      </c>
      <c r="Z21" s="224">
        <v>0</v>
      </c>
      <c r="AA21" s="224">
        <v>0</v>
      </c>
      <c r="AB21" s="224">
        <v>0</v>
      </c>
      <c r="AC21" s="224">
        <v>0</v>
      </c>
      <c r="AD21" s="224">
        <v>0</v>
      </c>
      <c r="AE21" s="224">
        <v>0</v>
      </c>
      <c r="AF21" s="225">
        <v>0</v>
      </c>
      <c r="AG21" s="225">
        <v>0</v>
      </c>
      <c r="AH21" s="292">
        <v>0</v>
      </c>
      <c r="AI21" s="292">
        <f t="shared" si="11"/>
        <v>0</v>
      </c>
      <c r="AJ21" s="224">
        <f t="shared" si="8"/>
        <v>22590</v>
      </c>
      <c r="AK21" s="224">
        <f t="shared" si="12"/>
        <v>22590</v>
      </c>
      <c r="AL21" s="226"/>
      <c r="AM21" s="206"/>
      <c r="AN21" s="20" t="str">
        <f>A21</f>
        <v>605-PR</v>
      </c>
      <c r="AO21" s="243">
        <f t="shared" si="13"/>
        <v>0</v>
      </c>
      <c r="AP21" s="243">
        <f t="shared" si="14"/>
        <v>22590</v>
      </c>
      <c r="AQ21" s="243">
        <v>0</v>
      </c>
      <c r="AR21" s="243">
        <f t="shared" si="15"/>
        <v>0</v>
      </c>
      <c r="AS21" s="243">
        <f t="shared" si="16"/>
        <v>0</v>
      </c>
      <c r="AT21" s="243">
        <f t="shared" si="17"/>
        <v>0</v>
      </c>
      <c r="AU21" s="243">
        <f t="shared" si="18"/>
        <v>22590</v>
      </c>
      <c r="AV21" s="21"/>
    </row>
    <row r="22" spans="1:48" s="22" customFormat="1" ht="39.75" customHeight="1" x14ac:dyDescent="0.25">
      <c r="A22" s="17" t="s">
        <v>42</v>
      </c>
      <c r="B22" s="29" t="s">
        <v>666</v>
      </c>
      <c r="C22" s="23" t="s">
        <v>43</v>
      </c>
      <c r="D22" s="205">
        <v>0</v>
      </c>
      <c r="E22" s="205">
        <v>14</v>
      </c>
      <c r="F22" s="23" t="s">
        <v>46</v>
      </c>
      <c r="G22" s="18" t="s">
        <v>667</v>
      </c>
      <c r="H22" s="24">
        <v>42</v>
      </c>
      <c r="I22" s="17" t="s">
        <v>38</v>
      </c>
      <c r="J22" s="30">
        <v>753</v>
      </c>
      <c r="K22" s="25">
        <v>0</v>
      </c>
      <c r="L22" s="25">
        <v>0</v>
      </c>
      <c r="M22" s="25">
        <v>0</v>
      </c>
      <c r="N22" s="228">
        <f>SUM(D22+E22)*J22</f>
        <v>10542</v>
      </c>
      <c r="O22" s="228">
        <v>10542</v>
      </c>
      <c r="P22" s="225">
        <v>0</v>
      </c>
      <c r="Q22" s="225">
        <v>0</v>
      </c>
      <c r="R22" s="225">
        <v>0</v>
      </c>
      <c r="S22" s="225">
        <f>SUM(M22*135)</f>
        <v>0</v>
      </c>
      <c r="T22" s="225">
        <v>0</v>
      </c>
      <c r="U22" s="225">
        <v>0</v>
      </c>
      <c r="V22" s="224">
        <f>(M22*U22)</f>
        <v>0</v>
      </c>
      <c r="W22" s="224">
        <v>0</v>
      </c>
      <c r="X22" s="292">
        <f>N22+S22+V22</f>
        <v>10542</v>
      </c>
      <c r="Y22" s="292">
        <f t="shared" si="10"/>
        <v>10542</v>
      </c>
      <c r="Z22" s="224">
        <v>0</v>
      </c>
      <c r="AA22" s="224">
        <v>0</v>
      </c>
      <c r="AB22" s="224">
        <v>0</v>
      </c>
      <c r="AC22" s="224">
        <v>0</v>
      </c>
      <c r="AD22" s="224">
        <v>0</v>
      </c>
      <c r="AE22" s="224">
        <v>0</v>
      </c>
      <c r="AF22" s="225">
        <v>0</v>
      </c>
      <c r="AG22" s="225">
        <v>0</v>
      </c>
      <c r="AH22" s="292">
        <v>0</v>
      </c>
      <c r="AI22" s="292">
        <f t="shared" si="11"/>
        <v>0</v>
      </c>
      <c r="AJ22" s="224">
        <f t="shared" si="8"/>
        <v>10542</v>
      </c>
      <c r="AK22" s="224">
        <f t="shared" si="12"/>
        <v>10542</v>
      </c>
      <c r="AL22" s="226"/>
      <c r="AM22" s="206"/>
      <c r="AN22" s="20" t="str">
        <f>A22</f>
        <v>605-PR</v>
      </c>
      <c r="AO22" s="243">
        <f t="shared" si="13"/>
        <v>0</v>
      </c>
      <c r="AP22" s="243">
        <f t="shared" si="14"/>
        <v>10542</v>
      </c>
      <c r="AQ22" s="243">
        <v>0</v>
      </c>
      <c r="AR22" s="243">
        <f t="shared" si="15"/>
        <v>0</v>
      </c>
      <c r="AS22" s="243">
        <f t="shared" si="16"/>
        <v>0</v>
      </c>
      <c r="AT22" s="243">
        <f t="shared" si="17"/>
        <v>0</v>
      </c>
      <c r="AU22" s="243">
        <f t="shared" si="18"/>
        <v>10542</v>
      </c>
      <c r="AV22" s="21"/>
    </row>
    <row r="23" spans="1:48" s="22" customFormat="1" ht="53.25" customHeight="1" x14ac:dyDescent="0.25">
      <c r="A23" s="17" t="s">
        <v>42</v>
      </c>
      <c r="B23" s="29" t="s">
        <v>666</v>
      </c>
      <c r="C23" s="23" t="s">
        <v>43</v>
      </c>
      <c r="D23" s="205">
        <v>0</v>
      </c>
      <c r="E23" s="205">
        <v>28</v>
      </c>
      <c r="F23" s="23" t="s">
        <v>44</v>
      </c>
      <c r="G23" s="18" t="s">
        <v>45</v>
      </c>
      <c r="H23" s="24">
        <v>42</v>
      </c>
      <c r="I23" s="17" t="s">
        <v>38</v>
      </c>
      <c r="J23" s="30">
        <v>753</v>
      </c>
      <c r="K23" s="25">
        <v>0</v>
      </c>
      <c r="L23" s="25">
        <v>0</v>
      </c>
      <c r="M23" s="25">
        <v>0</v>
      </c>
      <c r="N23" s="228">
        <f t="shared" ref="N23:N28" si="22">SUM(D23+E23)*J23</f>
        <v>21084</v>
      </c>
      <c r="O23" s="228">
        <v>21084</v>
      </c>
      <c r="P23" s="225"/>
      <c r="Q23" s="225">
        <v>0</v>
      </c>
      <c r="R23" s="225">
        <v>0</v>
      </c>
      <c r="S23" s="225">
        <f t="shared" si="21"/>
        <v>0</v>
      </c>
      <c r="T23" s="225">
        <v>0</v>
      </c>
      <c r="U23" s="225">
        <v>0</v>
      </c>
      <c r="V23" s="224">
        <f t="shared" si="3"/>
        <v>0</v>
      </c>
      <c r="W23" s="224">
        <v>0</v>
      </c>
      <c r="X23" s="292">
        <f t="shared" ref="X23:X28" si="23">N23+S23+V23</f>
        <v>21084</v>
      </c>
      <c r="Y23" s="292">
        <f t="shared" si="10"/>
        <v>21084</v>
      </c>
      <c r="Z23" s="224">
        <v>0</v>
      </c>
      <c r="AA23" s="224">
        <v>0</v>
      </c>
      <c r="AB23" s="224">
        <v>0</v>
      </c>
      <c r="AC23" s="224">
        <v>0</v>
      </c>
      <c r="AD23" s="224">
        <v>0</v>
      </c>
      <c r="AE23" s="224">
        <v>0</v>
      </c>
      <c r="AF23" s="225">
        <v>0</v>
      </c>
      <c r="AG23" s="225">
        <v>0</v>
      </c>
      <c r="AH23" s="292">
        <v>0</v>
      </c>
      <c r="AI23" s="292">
        <f t="shared" si="11"/>
        <v>0</v>
      </c>
      <c r="AJ23" s="224">
        <f t="shared" si="8"/>
        <v>21084</v>
      </c>
      <c r="AK23" s="224">
        <f t="shared" si="12"/>
        <v>21084</v>
      </c>
      <c r="AL23" s="226"/>
      <c r="AM23" s="206"/>
      <c r="AN23" s="20" t="str">
        <f t="shared" si="9"/>
        <v>605-PR</v>
      </c>
      <c r="AO23" s="243">
        <f t="shared" si="13"/>
        <v>0</v>
      </c>
      <c r="AP23" s="243">
        <f t="shared" si="14"/>
        <v>21084</v>
      </c>
      <c r="AQ23" s="243">
        <v>0</v>
      </c>
      <c r="AR23" s="243">
        <f t="shared" si="15"/>
        <v>0</v>
      </c>
      <c r="AS23" s="243">
        <f t="shared" si="16"/>
        <v>0</v>
      </c>
      <c r="AT23" s="243">
        <f t="shared" si="17"/>
        <v>0</v>
      </c>
      <c r="AU23" s="243">
        <f t="shared" si="18"/>
        <v>21084</v>
      </c>
      <c r="AV23" s="21"/>
    </row>
    <row r="24" spans="1:48" s="22" customFormat="1" ht="53.25" customHeight="1" x14ac:dyDescent="0.25">
      <c r="A24" s="17" t="s">
        <v>42</v>
      </c>
      <c r="B24" s="29" t="s">
        <v>666</v>
      </c>
      <c r="C24" s="23" t="s">
        <v>43</v>
      </c>
      <c r="D24" s="205">
        <v>0</v>
      </c>
      <c r="E24" s="205">
        <v>28</v>
      </c>
      <c r="F24" s="23" t="s">
        <v>659</v>
      </c>
      <c r="G24" s="18" t="s">
        <v>660</v>
      </c>
      <c r="H24" s="24">
        <v>42</v>
      </c>
      <c r="I24" s="17" t="s">
        <v>38</v>
      </c>
      <c r="J24" s="30">
        <v>753</v>
      </c>
      <c r="K24" s="25">
        <v>0</v>
      </c>
      <c r="L24" s="25">
        <v>0</v>
      </c>
      <c r="M24" s="25">
        <v>0</v>
      </c>
      <c r="N24" s="228">
        <f t="shared" si="22"/>
        <v>21084</v>
      </c>
      <c r="O24" s="228">
        <v>21084</v>
      </c>
      <c r="P24" s="225"/>
      <c r="Q24" s="225">
        <v>0</v>
      </c>
      <c r="R24" s="225">
        <v>0</v>
      </c>
      <c r="S24" s="225">
        <f t="shared" si="21"/>
        <v>0</v>
      </c>
      <c r="T24" s="225">
        <v>0</v>
      </c>
      <c r="U24" s="225">
        <v>0</v>
      </c>
      <c r="V24" s="224">
        <f t="shared" si="3"/>
        <v>0</v>
      </c>
      <c r="W24" s="224">
        <v>0</v>
      </c>
      <c r="X24" s="292">
        <f t="shared" si="23"/>
        <v>21084</v>
      </c>
      <c r="Y24" s="292">
        <f t="shared" si="10"/>
        <v>21084</v>
      </c>
      <c r="Z24" s="224">
        <v>0</v>
      </c>
      <c r="AA24" s="224">
        <v>0</v>
      </c>
      <c r="AB24" s="224">
        <v>0</v>
      </c>
      <c r="AC24" s="224">
        <v>0</v>
      </c>
      <c r="AD24" s="224">
        <v>0</v>
      </c>
      <c r="AE24" s="224">
        <v>0</v>
      </c>
      <c r="AF24" s="225">
        <v>0</v>
      </c>
      <c r="AG24" s="225">
        <v>0</v>
      </c>
      <c r="AH24" s="292">
        <v>0</v>
      </c>
      <c r="AI24" s="292">
        <f t="shared" si="11"/>
        <v>0</v>
      </c>
      <c r="AJ24" s="224">
        <f t="shared" si="8"/>
        <v>21084</v>
      </c>
      <c r="AK24" s="224">
        <f t="shared" si="12"/>
        <v>21084</v>
      </c>
      <c r="AL24" s="226"/>
      <c r="AM24" s="206"/>
      <c r="AN24" s="20" t="str">
        <f t="shared" si="9"/>
        <v>605-PR</v>
      </c>
      <c r="AO24" s="243">
        <f t="shared" si="13"/>
        <v>0</v>
      </c>
      <c r="AP24" s="243">
        <f t="shared" si="14"/>
        <v>21084</v>
      </c>
      <c r="AQ24" s="243">
        <v>0</v>
      </c>
      <c r="AR24" s="243">
        <f t="shared" si="15"/>
        <v>0</v>
      </c>
      <c r="AS24" s="243">
        <f t="shared" si="16"/>
        <v>0</v>
      </c>
      <c r="AT24" s="243">
        <f t="shared" si="17"/>
        <v>0</v>
      </c>
      <c r="AU24" s="243">
        <f t="shared" si="18"/>
        <v>21084</v>
      </c>
      <c r="AV24" s="21"/>
    </row>
    <row r="25" spans="1:48" s="22" customFormat="1" ht="53.25" customHeight="1" x14ac:dyDescent="0.25">
      <c r="A25" s="17" t="s">
        <v>42</v>
      </c>
      <c r="B25" s="29" t="s">
        <v>666</v>
      </c>
      <c r="C25" s="23" t="s">
        <v>43</v>
      </c>
      <c r="D25" s="205">
        <v>0</v>
      </c>
      <c r="E25" s="205">
        <v>14</v>
      </c>
      <c r="F25" s="23" t="s">
        <v>661</v>
      </c>
      <c r="G25" s="18" t="s">
        <v>662</v>
      </c>
      <c r="H25" s="24">
        <v>42</v>
      </c>
      <c r="I25" s="17" t="s">
        <v>38</v>
      </c>
      <c r="J25" s="30">
        <v>753</v>
      </c>
      <c r="K25" s="25">
        <v>0</v>
      </c>
      <c r="L25" s="25">
        <v>0</v>
      </c>
      <c r="M25" s="25">
        <v>0</v>
      </c>
      <c r="N25" s="228">
        <f t="shared" si="22"/>
        <v>10542</v>
      </c>
      <c r="O25" s="228">
        <v>10542</v>
      </c>
      <c r="P25" s="225"/>
      <c r="Q25" s="225">
        <v>0</v>
      </c>
      <c r="R25" s="225">
        <v>0</v>
      </c>
      <c r="S25" s="225">
        <f t="shared" si="21"/>
        <v>0</v>
      </c>
      <c r="T25" s="225">
        <v>0</v>
      </c>
      <c r="U25" s="225">
        <v>0</v>
      </c>
      <c r="V25" s="224">
        <f t="shared" si="3"/>
        <v>0</v>
      </c>
      <c r="W25" s="224">
        <v>0</v>
      </c>
      <c r="X25" s="292">
        <f t="shared" si="23"/>
        <v>10542</v>
      </c>
      <c r="Y25" s="292">
        <f t="shared" si="10"/>
        <v>10542</v>
      </c>
      <c r="Z25" s="224">
        <v>0</v>
      </c>
      <c r="AA25" s="224">
        <v>0</v>
      </c>
      <c r="AB25" s="224">
        <v>0</v>
      </c>
      <c r="AC25" s="224">
        <v>0</v>
      </c>
      <c r="AD25" s="224">
        <v>0</v>
      </c>
      <c r="AE25" s="224">
        <v>0</v>
      </c>
      <c r="AF25" s="225">
        <v>0</v>
      </c>
      <c r="AG25" s="225">
        <v>0</v>
      </c>
      <c r="AH25" s="292">
        <v>0</v>
      </c>
      <c r="AI25" s="292">
        <f t="shared" si="11"/>
        <v>0</v>
      </c>
      <c r="AJ25" s="224">
        <f t="shared" si="8"/>
        <v>10542</v>
      </c>
      <c r="AK25" s="224">
        <f t="shared" si="12"/>
        <v>10542</v>
      </c>
      <c r="AL25" s="226"/>
      <c r="AM25" s="206"/>
      <c r="AN25" s="20" t="str">
        <f t="shared" si="9"/>
        <v>605-PR</v>
      </c>
      <c r="AO25" s="243">
        <f t="shared" si="13"/>
        <v>0</v>
      </c>
      <c r="AP25" s="243">
        <f t="shared" si="14"/>
        <v>10542</v>
      </c>
      <c r="AQ25" s="243">
        <v>0</v>
      </c>
      <c r="AR25" s="243">
        <f t="shared" si="15"/>
        <v>0</v>
      </c>
      <c r="AS25" s="243">
        <f t="shared" si="16"/>
        <v>0</v>
      </c>
      <c r="AT25" s="243">
        <f t="shared" si="17"/>
        <v>0</v>
      </c>
      <c r="AU25" s="243">
        <f t="shared" si="18"/>
        <v>10542</v>
      </c>
      <c r="AV25" s="21"/>
    </row>
    <row r="26" spans="1:48" s="22" customFormat="1" ht="53.25" customHeight="1" x14ac:dyDescent="0.25">
      <c r="A26" s="17" t="s">
        <v>42</v>
      </c>
      <c r="B26" s="29" t="s">
        <v>666</v>
      </c>
      <c r="C26" s="23" t="s">
        <v>43</v>
      </c>
      <c r="D26" s="205">
        <v>0</v>
      </c>
      <c r="E26" s="205">
        <v>15</v>
      </c>
      <c r="F26" s="23" t="s">
        <v>668</v>
      </c>
      <c r="G26" s="18" t="s">
        <v>669</v>
      </c>
      <c r="H26" s="24">
        <v>42</v>
      </c>
      <c r="I26" s="17" t="s">
        <v>38</v>
      </c>
      <c r="J26" s="30">
        <v>753</v>
      </c>
      <c r="K26" s="25">
        <v>0</v>
      </c>
      <c r="L26" s="25">
        <v>0</v>
      </c>
      <c r="M26" s="25">
        <v>0</v>
      </c>
      <c r="N26" s="228">
        <f t="shared" si="22"/>
        <v>11295</v>
      </c>
      <c r="O26" s="228">
        <v>11295</v>
      </c>
      <c r="P26" s="225"/>
      <c r="Q26" s="225">
        <v>0</v>
      </c>
      <c r="R26" s="225">
        <v>0</v>
      </c>
      <c r="S26" s="225">
        <f t="shared" si="21"/>
        <v>0</v>
      </c>
      <c r="T26" s="225">
        <v>0</v>
      </c>
      <c r="U26" s="225">
        <v>210</v>
      </c>
      <c r="V26" s="224">
        <v>3150</v>
      </c>
      <c r="W26" s="224">
        <v>3150</v>
      </c>
      <c r="X26" s="292">
        <f t="shared" si="23"/>
        <v>14445</v>
      </c>
      <c r="Y26" s="292">
        <f t="shared" si="10"/>
        <v>14445</v>
      </c>
      <c r="Z26" s="224">
        <v>0</v>
      </c>
      <c r="AA26" s="224">
        <v>0</v>
      </c>
      <c r="AB26" s="224">
        <v>0</v>
      </c>
      <c r="AC26" s="224">
        <v>0</v>
      </c>
      <c r="AD26" s="224">
        <v>0</v>
      </c>
      <c r="AE26" s="224">
        <v>0</v>
      </c>
      <c r="AF26" s="225">
        <v>0</v>
      </c>
      <c r="AG26" s="225">
        <v>0</v>
      </c>
      <c r="AH26" s="292">
        <v>0</v>
      </c>
      <c r="AI26" s="292">
        <f t="shared" si="11"/>
        <v>0</v>
      </c>
      <c r="AJ26" s="224">
        <f t="shared" si="8"/>
        <v>14445</v>
      </c>
      <c r="AK26" s="224">
        <f t="shared" si="12"/>
        <v>14445</v>
      </c>
      <c r="AL26" s="226"/>
      <c r="AM26" s="206"/>
      <c r="AN26" s="20" t="str">
        <f t="shared" si="9"/>
        <v>605-PR</v>
      </c>
      <c r="AO26" s="243">
        <f t="shared" si="13"/>
        <v>0</v>
      </c>
      <c r="AP26" s="243">
        <f t="shared" si="14"/>
        <v>11295</v>
      </c>
      <c r="AQ26" s="243">
        <v>0</v>
      </c>
      <c r="AR26" s="243">
        <f t="shared" si="15"/>
        <v>0</v>
      </c>
      <c r="AS26" s="243">
        <f t="shared" si="16"/>
        <v>3150</v>
      </c>
      <c r="AT26" s="243">
        <f t="shared" si="17"/>
        <v>0</v>
      </c>
      <c r="AU26" s="243">
        <f t="shared" si="18"/>
        <v>14445</v>
      </c>
      <c r="AV26" s="21"/>
    </row>
    <row r="27" spans="1:48" s="22" customFormat="1" ht="53.25" customHeight="1" x14ac:dyDescent="0.25">
      <c r="A27" s="17" t="s">
        <v>42</v>
      </c>
      <c r="B27" s="29" t="s">
        <v>666</v>
      </c>
      <c r="C27" s="23" t="s">
        <v>43</v>
      </c>
      <c r="D27" s="205">
        <v>0</v>
      </c>
      <c r="E27" s="205">
        <v>14</v>
      </c>
      <c r="F27" s="23" t="s">
        <v>48</v>
      </c>
      <c r="G27" s="18" t="s">
        <v>656</v>
      </c>
      <c r="H27" s="24">
        <v>42</v>
      </c>
      <c r="I27" s="17" t="s">
        <v>38</v>
      </c>
      <c r="J27" s="30">
        <v>753</v>
      </c>
      <c r="K27" s="25">
        <v>0</v>
      </c>
      <c r="L27" s="25">
        <v>0</v>
      </c>
      <c r="M27" s="25">
        <v>0</v>
      </c>
      <c r="N27" s="228">
        <f t="shared" si="22"/>
        <v>10542</v>
      </c>
      <c r="O27" s="228">
        <v>10542</v>
      </c>
      <c r="P27" s="225"/>
      <c r="Q27" s="225">
        <v>0</v>
      </c>
      <c r="R27" s="225">
        <v>0</v>
      </c>
      <c r="S27" s="225">
        <f t="shared" si="21"/>
        <v>0</v>
      </c>
      <c r="T27" s="225">
        <v>0</v>
      </c>
      <c r="U27" s="225">
        <v>0</v>
      </c>
      <c r="V27" s="224">
        <f t="shared" si="3"/>
        <v>0</v>
      </c>
      <c r="W27" s="224">
        <v>0</v>
      </c>
      <c r="X27" s="292">
        <f t="shared" si="23"/>
        <v>10542</v>
      </c>
      <c r="Y27" s="292">
        <f t="shared" si="10"/>
        <v>10542</v>
      </c>
      <c r="Z27" s="224">
        <v>0</v>
      </c>
      <c r="AA27" s="224">
        <v>0</v>
      </c>
      <c r="AB27" s="224">
        <v>0</v>
      </c>
      <c r="AC27" s="224">
        <v>0</v>
      </c>
      <c r="AD27" s="224">
        <v>0</v>
      </c>
      <c r="AE27" s="224">
        <v>0</v>
      </c>
      <c r="AF27" s="225">
        <v>0</v>
      </c>
      <c r="AG27" s="225">
        <v>0</v>
      </c>
      <c r="AH27" s="292">
        <v>0</v>
      </c>
      <c r="AI27" s="292">
        <f t="shared" si="11"/>
        <v>0</v>
      </c>
      <c r="AJ27" s="224">
        <f t="shared" si="8"/>
        <v>10542</v>
      </c>
      <c r="AK27" s="224">
        <f t="shared" si="12"/>
        <v>10542</v>
      </c>
      <c r="AL27" s="226"/>
      <c r="AM27" s="206"/>
      <c r="AN27" s="20" t="str">
        <f t="shared" si="9"/>
        <v>605-PR</v>
      </c>
      <c r="AO27" s="243">
        <f t="shared" si="13"/>
        <v>0</v>
      </c>
      <c r="AP27" s="243">
        <f t="shared" si="14"/>
        <v>10542</v>
      </c>
      <c r="AQ27" s="243">
        <v>0</v>
      </c>
      <c r="AR27" s="243">
        <f t="shared" si="15"/>
        <v>0</v>
      </c>
      <c r="AS27" s="243">
        <f t="shared" si="16"/>
        <v>0</v>
      </c>
      <c r="AT27" s="243">
        <f t="shared" si="17"/>
        <v>0</v>
      </c>
      <c r="AU27" s="243">
        <f t="shared" si="18"/>
        <v>10542</v>
      </c>
      <c r="AV27" s="21"/>
    </row>
    <row r="28" spans="1:48" s="22" customFormat="1" ht="53.25" customHeight="1" x14ac:dyDescent="0.25">
      <c r="A28" s="17" t="s">
        <v>42</v>
      </c>
      <c r="B28" s="29" t="s">
        <v>666</v>
      </c>
      <c r="C28" s="23" t="s">
        <v>43</v>
      </c>
      <c r="D28" s="205">
        <v>0</v>
      </c>
      <c r="E28" s="205">
        <v>30</v>
      </c>
      <c r="F28" s="23" t="s">
        <v>520</v>
      </c>
      <c r="G28" s="18" t="s">
        <v>663</v>
      </c>
      <c r="H28" s="24">
        <v>42</v>
      </c>
      <c r="I28" s="17" t="s">
        <v>38</v>
      </c>
      <c r="J28" s="30">
        <v>753</v>
      </c>
      <c r="K28" s="25">
        <v>0</v>
      </c>
      <c r="L28" s="25">
        <v>0</v>
      </c>
      <c r="M28" s="25">
        <v>0</v>
      </c>
      <c r="N28" s="228">
        <f t="shared" si="22"/>
        <v>22590</v>
      </c>
      <c r="O28" s="228">
        <v>22590</v>
      </c>
      <c r="P28" s="225">
        <v>0</v>
      </c>
      <c r="Q28" s="225">
        <v>0</v>
      </c>
      <c r="R28" s="225">
        <v>0</v>
      </c>
      <c r="S28" s="225">
        <f>SUM(M28*135)</f>
        <v>0</v>
      </c>
      <c r="T28" s="225">
        <v>0</v>
      </c>
      <c r="U28" s="225">
        <v>0</v>
      </c>
      <c r="V28" s="224">
        <f>(M28*U28)</f>
        <v>0</v>
      </c>
      <c r="W28" s="224">
        <v>0</v>
      </c>
      <c r="X28" s="292">
        <f t="shared" si="23"/>
        <v>22590</v>
      </c>
      <c r="Y28" s="292">
        <f t="shared" si="10"/>
        <v>22590</v>
      </c>
      <c r="Z28" s="224">
        <v>0</v>
      </c>
      <c r="AA28" s="224">
        <v>0</v>
      </c>
      <c r="AB28" s="224">
        <v>0</v>
      </c>
      <c r="AC28" s="224">
        <v>0</v>
      </c>
      <c r="AD28" s="224">
        <v>0</v>
      </c>
      <c r="AE28" s="224">
        <v>0</v>
      </c>
      <c r="AF28" s="225">
        <v>0</v>
      </c>
      <c r="AG28" s="225">
        <v>0</v>
      </c>
      <c r="AH28" s="292">
        <v>0</v>
      </c>
      <c r="AI28" s="292">
        <f t="shared" si="11"/>
        <v>0</v>
      </c>
      <c r="AJ28" s="224">
        <f t="shared" si="8"/>
        <v>22590</v>
      </c>
      <c r="AK28" s="224">
        <f t="shared" si="12"/>
        <v>22590</v>
      </c>
      <c r="AL28" s="226"/>
      <c r="AM28" s="206"/>
      <c r="AN28" s="20" t="str">
        <f>A28</f>
        <v>605-PR</v>
      </c>
      <c r="AO28" s="243">
        <f t="shared" si="13"/>
        <v>0</v>
      </c>
      <c r="AP28" s="243">
        <f t="shared" si="14"/>
        <v>22590</v>
      </c>
      <c r="AQ28" s="243">
        <v>0</v>
      </c>
      <c r="AR28" s="243">
        <f t="shared" si="15"/>
        <v>0</v>
      </c>
      <c r="AS28" s="243">
        <f t="shared" si="16"/>
        <v>0</v>
      </c>
      <c r="AT28" s="243">
        <f t="shared" si="17"/>
        <v>0</v>
      </c>
      <c r="AU28" s="243">
        <f t="shared" si="18"/>
        <v>22590</v>
      </c>
      <c r="AV28" s="21"/>
    </row>
    <row r="29" spans="1:48" s="22" customFormat="1" ht="39.75" customHeight="1" x14ac:dyDescent="0.25">
      <c r="A29" s="17" t="s">
        <v>42</v>
      </c>
      <c r="B29" s="29" t="s">
        <v>670</v>
      </c>
      <c r="C29" s="23" t="s">
        <v>43</v>
      </c>
      <c r="D29" s="23" t="s">
        <v>62</v>
      </c>
      <c r="E29" s="18" t="s">
        <v>62</v>
      </c>
      <c r="F29" s="23" t="s">
        <v>62</v>
      </c>
      <c r="G29" s="18" t="s">
        <v>523</v>
      </c>
      <c r="H29" s="24" t="s">
        <v>62</v>
      </c>
      <c r="I29" s="17" t="s">
        <v>62</v>
      </c>
      <c r="J29" s="30" t="s">
        <v>62</v>
      </c>
      <c r="K29" s="25">
        <v>0</v>
      </c>
      <c r="L29" s="25">
        <v>0</v>
      </c>
      <c r="M29" s="25">
        <v>0</v>
      </c>
      <c r="N29" s="228">
        <v>0</v>
      </c>
      <c r="O29" s="228">
        <v>0</v>
      </c>
      <c r="P29" s="225">
        <v>0</v>
      </c>
      <c r="Q29" s="225">
        <v>0</v>
      </c>
      <c r="R29" s="225"/>
      <c r="S29" s="225">
        <v>0</v>
      </c>
      <c r="T29" s="225">
        <v>0</v>
      </c>
      <c r="U29" s="225">
        <v>0</v>
      </c>
      <c r="V29" s="224">
        <v>92215</v>
      </c>
      <c r="W29" s="224">
        <v>92215</v>
      </c>
      <c r="X29" s="292">
        <f t="shared" si="4"/>
        <v>92215</v>
      </c>
      <c r="Y29" s="292">
        <f t="shared" si="10"/>
        <v>92215</v>
      </c>
      <c r="Z29" s="224">
        <v>0</v>
      </c>
      <c r="AA29" s="224">
        <v>0</v>
      </c>
      <c r="AB29" s="224">
        <v>0</v>
      </c>
      <c r="AC29" s="224">
        <v>0</v>
      </c>
      <c r="AD29" s="224">
        <v>0</v>
      </c>
      <c r="AE29" s="224">
        <v>0</v>
      </c>
      <c r="AF29" s="225">
        <v>0</v>
      </c>
      <c r="AG29" s="225">
        <v>0</v>
      </c>
      <c r="AH29" s="292">
        <v>0</v>
      </c>
      <c r="AI29" s="292">
        <f t="shared" si="11"/>
        <v>0</v>
      </c>
      <c r="AJ29" s="224">
        <f t="shared" si="8"/>
        <v>92215</v>
      </c>
      <c r="AK29" s="224">
        <f t="shared" si="12"/>
        <v>92215</v>
      </c>
      <c r="AL29" s="226"/>
      <c r="AM29" s="206"/>
      <c r="AN29" s="20" t="str">
        <f t="shared" si="9"/>
        <v>605-PR</v>
      </c>
      <c r="AO29" s="243">
        <f t="shared" si="13"/>
        <v>0</v>
      </c>
      <c r="AP29" s="243">
        <f t="shared" si="14"/>
        <v>0</v>
      </c>
      <c r="AQ29" s="243">
        <v>0</v>
      </c>
      <c r="AR29" s="243">
        <f t="shared" si="15"/>
        <v>0</v>
      </c>
      <c r="AS29" s="243">
        <f t="shared" si="16"/>
        <v>92215</v>
      </c>
      <c r="AT29" s="243">
        <f t="shared" si="17"/>
        <v>0</v>
      </c>
      <c r="AU29" s="243">
        <f t="shared" si="18"/>
        <v>92215</v>
      </c>
      <c r="AV29" s="21"/>
    </row>
    <row r="30" spans="1:48" s="22" customFormat="1" ht="39.75" customHeight="1" x14ac:dyDescent="0.25">
      <c r="A30" s="17" t="s">
        <v>42</v>
      </c>
      <c r="B30" s="29" t="s">
        <v>670</v>
      </c>
      <c r="C30" s="23" t="s">
        <v>43</v>
      </c>
      <c r="D30" s="23" t="s">
        <v>62</v>
      </c>
      <c r="E30" s="18" t="s">
        <v>62</v>
      </c>
      <c r="F30" s="23" t="s">
        <v>62</v>
      </c>
      <c r="G30" s="18" t="s">
        <v>524</v>
      </c>
      <c r="H30" s="24" t="s">
        <v>62</v>
      </c>
      <c r="I30" s="17" t="s">
        <v>62</v>
      </c>
      <c r="J30" s="30" t="s">
        <v>62</v>
      </c>
      <c r="K30" s="25">
        <v>0</v>
      </c>
      <c r="L30" s="25">
        <v>0</v>
      </c>
      <c r="M30" s="25">
        <v>0</v>
      </c>
      <c r="N30" s="228">
        <v>0</v>
      </c>
      <c r="O30" s="228">
        <v>0</v>
      </c>
      <c r="P30" s="225">
        <v>0</v>
      </c>
      <c r="Q30" s="225">
        <v>0</v>
      </c>
      <c r="R30" s="225"/>
      <c r="S30" s="225">
        <v>0</v>
      </c>
      <c r="T30" s="225">
        <v>0</v>
      </c>
      <c r="U30" s="225">
        <v>0</v>
      </c>
      <c r="V30" s="224">
        <v>92215</v>
      </c>
      <c r="W30" s="224">
        <v>92215</v>
      </c>
      <c r="X30" s="292">
        <f t="shared" si="4"/>
        <v>92215</v>
      </c>
      <c r="Y30" s="292">
        <f t="shared" si="10"/>
        <v>92215</v>
      </c>
      <c r="Z30" s="224">
        <v>0</v>
      </c>
      <c r="AA30" s="224">
        <v>0</v>
      </c>
      <c r="AB30" s="224">
        <v>0</v>
      </c>
      <c r="AC30" s="224">
        <v>0</v>
      </c>
      <c r="AD30" s="224">
        <v>0</v>
      </c>
      <c r="AE30" s="224">
        <v>0</v>
      </c>
      <c r="AF30" s="225">
        <v>0</v>
      </c>
      <c r="AG30" s="225">
        <v>0</v>
      </c>
      <c r="AH30" s="292">
        <v>0</v>
      </c>
      <c r="AI30" s="292">
        <f t="shared" si="11"/>
        <v>0</v>
      </c>
      <c r="AJ30" s="224">
        <f t="shared" si="8"/>
        <v>92215</v>
      </c>
      <c r="AK30" s="224">
        <f t="shared" si="12"/>
        <v>92215</v>
      </c>
      <c r="AL30" s="226"/>
      <c r="AM30" s="206"/>
      <c r="AN30" s="20" t="str">
        <f t="shared" si="9"/>
        <v>605-PR</v>
      </c>
      <c r="AO30" s="243">
        <f t="shared" si="13"/>
        <v>0</v>
      </c>
      <c r="AP30" s="243">
        <f t="shared" si="14"/>
        <v>0</v>
      </c>
      <c r="AQ30" s="243">
        <v>0</v>
      </c>
      <c r="AR30" s="243">
        <f t="shared" si="15"/>
        <v>0</v>
      </c>
      <c r="AS30" s="243">
        <f t="shared" si="16"/>
        <v>92215</v>
      </c>
      <c r="AT30" s="243">
        <f t="shared" si="17"/>
        <v>0</v>
      </c>
      <c r="AU30" s="243">
        <f t="shared" si="18"/>
        <v>92215</v>
      </c>
      <c r="AV30" s="21"/>
    </row>
    <row r="31" spans="1:48" s="22" customFormat="1" ht="39.75" customHeight="1" x14ac:dyDescent="0.25">
      <c r="A31" s="17" t="s">
        <v>42</v>
      </c>
      <c r="B31" s="29" t="s">
        <v>670</v>
      </c>
      <c r="C31" s="23" t="s">
        <v>43</v>
      </c>
      <c r="D31" s="23" t="s">
        <v>62</v>
      </c>
      <c r="E31" s="18" t="s">
        <v>62</v>
      </c>
      <c r="F31" s="23" t="s">
        <v>62</v>
      </c>
      <c r="G31" s="18" t="s">
        <v>526</v>
      </c>
      <c r="H31" s="24" t="s">
        <v>62</v>
      </c>
      <c r="I31" s="17" t="s">
        <v>62</v>
      </c>
      <c r="J31" s="30" t="s">
        <v>62</v>
      </c>
      <c r="K31" s="25">
        <v>0</v>
      </c>
      <c r="L31" s="25">
        <v>0</v>
      </c>
      <c r="M31" s="25">
        <v>0</v>
      </c>
      <c r="N31" s="228">
        <v>0</v>
      </c>
      <c r="O31" s="228">
        <v>0</v>
      </c>
      <c r="P31" s="225">
        <v>0</v>
      </c>
      <c r="Q31" s="225">
        <v>0</v>
      </c>
      <c r="R31" s="225"/>
      <c r="S31" s="225">
        <v>0</v>
      </c>
      <c r="T31" s="225">
        <v>0</v>
      </c>
      <c r="U31" s="225">
        <v>0</v>
      </c>
      <c r="V31" s="224">
        <v>39140</v>
      </c>
      <c r="W31" s="224">
        <v>39140</v>
      </c>
      <c r="X31" s="292">
        <f t="shared" si="4"/>
        <v>39140</v>
      </c>
      <c r="Y31" s="292">
        <f t="shared" si="10"/>
        <v>39140</v>
      </c>
      <c r="Z31" s="224">
        <v>0</v>
      </c>
      <c r="AA31" s="224">
        <v>0</v>
      </c>
      <c r="AB31" s="224">
        <v>0</v>
      </c>
      <c r="AC31" s="224">
        <v>0</v>
      </c>
      <c r="AD31" s="224">
        <v>0</v>
      </c>
      <c r="AE31" s="224">
        <v>0</v>
      </c>
      <c r="AF31" s="225">
        <v>0</v>
      </c>
      <c r="AG31" s="225">
        <v>0</v>
      </c>
      <c r="AH31" s="292">
        <v>0</v>
      </c>
      <c r="AI31" s="292">
        <f t="shared" si="11"/>
        <v>0</v>
      </c>
      <c r="AJ31" s="224">
        <f t="shared" si="8"/>
        <v>39140</v>
      </c>
      <c r="AK31" s="224">
        <f t="shared" si="12"/>
        <v>39140</v>
      </c>
      <c r="AL31" s="226"/>
      <c r="AM31" s="206"/>
      <c r="AN31" s="20" t="str">
        <f t="shared" si="9"/>
        <v>605-PR</v>
      </c>
      <c r="AO31" s="243">
        <f t="shared" si="13"/>
        <v>0</v>
      </c>
      <c r="AP31" s="243">
        <f t="shared" si="14"/>
        <v>0</v>
      </c>
      <c r="AQ31" s="243">
        <v>0</v>
      </c>
      <c r="AR31" s="243">
        <f t="shared" si="15"/>
        <v>0</v>
      </c>
      <c r="AS31" s="243">
        <f t="shared" si="16"/>
        <v>39140</v>
      </c>
      <c r="AT31" s="243">
        <f t="shared" si="17"/>
        <v>0</v>
      </c>
      <c r="AU31" s="243">
        <f t="shared" si="18"/>
        <v>39140</v>
      </c>
      <c r="AV31" s="21"/>
    </row>
    <row r="32" spans="1:48" s="22" customFormat="1" ht="39.75" customHeight="1" x14ac:dyDescent="0.25">
      <c r="A32" s="17" t="s">
        <v>42</v>
      </c>
      <c r="B32" s="29" t="s">
        <v>670</v>
      </c>
      <c r="C32" s="23" t="s">
        <v>43</v>
      </c>
      <c r="D32" s="23" t="s">
        <v>62</v>
      </c>
      <c r="E32" s="18" t="s">
        <v>62</v>
      </c>
      <c r="F32" s="23" t="s">
        <v>62</v>
      </c>
      <c r="G32" s="18" t="s">
        <v>527</v>
      </c>
      <c r="H32" s="24" t="s">
        <v>62</v>
      </c>
      <c r="I32" s="17" t="s">
        <v>62</v>
      </c>
      <c r="J32" s="30" t="s">
        <v>62</v>
      </c>
      <c r="K32" s="25">
        <v>0</v>
      </c>
      <c r="L32" s="25">
        <v>0</v>
      </c>
      <c r="M32" s="25">
        <v>0</v>
      </c>
      <c r="N32" s="228">
        <v>0</v>
      </c>
      <c r="O32" s="228">
        <v>0</v>
      </c>
      <c r="P32" s="225">
        <v>0</v>
      </c>
      <c r="Q32" s="225">
        <v>0</v>
      </c>
      <c r="R32" s="225"/>
      <c r="S32" s="225">
        <v>0</v>
      </c>
      <c r="T32" s="225">
        <v>0</v>
      </c>
      <c r="U32" s="225">
        <v>0</v>
      </c>
      <c r="V32" s="224">
        <v>41035</v>
      </c>
      <c r="W32" s="224">
        <v>41035</v>
      </c>
      <c r="X32" s="292">
        <f t="shared" si="4"/>
        <v>41035</v>
      </c>
      <c r="Y32" s="292">
        <f t="shared" si="10"/>
        <v>41035</v>
      </c>
      <c r="Z32" s="224">
        <v>0</v>
      </c>
      <c r="AA32" s="224">
        <v>0</v>
      </c>
      <c r="AB32" s="224">
        <v>0</v>
      </c>
      <c r="AC32" s="224">
        <v>0</v>
      </c>
      <c r="AD32" s="224">
        <v>0</v>
      </c>
      <c r="AE32" s="224">
        <v>0</v>
      </c>
      <c r="AF32" s="225">
        <v>0</v>
      </c>
      <c r="AG32" s="225">
        <v>0</v>
      </c>
      <c r="AH32" s="292">
        <v>0</v>
      </c>
      <c r="AI32" s="292">
        <f t="shared" si="11"/>
        <v>0</v>
      </c>
      <c r="AJ32" s="224">
        <f t="shared" si="8"/>
        <v>41035</v>
      </c>
      <c r="AK32" s="224">
        <f t="shared" si="12"/>
        <v>41035</v>
      </c>
      <c r="AL32" s="226"/>
      <c r="AM32" s="206"/>
      <c r="AN32" s="20" t="str">
        <f t="shared" si="9"/>
        <v>605-PR</v>
      </c>
      <c r="AO32" s="243">
        <f t="shared" si="13"/>
        <v>0</v>
      </c>
      <c r="AP32" s="243">
        <f t="shared" si="14"/>
        <v>0</v>
      </c>
      <c r="AQ32" s="243">
        <v>0</v>
      </c>
      <c r="AR32" s="243">
        <f t="shared" si="15"/>
        <v>0</v>
      </c>
      <c r="AS32" s="243">
        <f t="shared" si="16"/>
        <v>41035</v>
      </c>
      <c r="AT32" s="243">
        <f t="shared" si="17"/>
        <v>0</v>
      </c>
      <c r="AU32" s="243">
        <f t="shared" si="18"/>
        <v>41035</v>
      </c>
      <c r="AV32" s="21"/>
    </row>
    <row r="33" spans="1:48" s="22" customFormat="1" ht="39.75" customHeight="1" x14ac:dyDescent="0.25">
      <c r="A33" s="17" t="s">
        <v>42</v>
      </c>
      <c r="B33" s="26" t="s">
        <v>56</v>
      </c>
      <c r="C33" s="23" t="s">
        <v>43</v>
      </c>
      <c r="D33" s="23" t="s">
        <v>57</v>
      </c>
      <c r="E33" s="18" t="s">
        <v>58</v>
      </c>
      <c r="F33" s="23" t="s">
        <v>59</v>
      </c>
      <c r="G33" s="18" t="s">
        <v>59</v>
      </c>
      <c r="H33" s="24"/>
      <c r="I33" s="17" t="s">
        <v>38</v>
      </c>
      <c r="J33" s="30">
        <v>0</v>
      </c>
      <c r="K33" s="25">
        <v>18</v>
      </c>
      <c r="L33" s="25">
        <v>0</v>
      </c>
      <c r="M33" s="25">
        <f t="shared" ref="M33:M42" si="24">K33+L33</f>
        <v>18</v>
      </c>
      <c r="N33" s="224">
        <v>0</v>
      </c>
      <c r="O33" s="224">
        <v>0</v>
      </c>
      <c r="P33" s="225">
        <v>5</v>
      </c>
      <c r="Q33" s="225">
        <v>142</v>
      </c>
      <c r="R33" s="225">
        <v>0</v>
      </c>
      <c r="S33" s="225">
        <f t="shared" ref="S33:S51" si="25">SUM(P33*Q33)</f>
        <v>710</v>
      </c>
      <c r="T33" s="225">
        <v>710</v>
      </c>
      <c r="U33" s="225">
        <v>0</v>
      </c>
      <c r="V33" s="224">
        <v>0</v>
      </c>
      <c r="W33" s="224">
        <v>0</v>
      </c>
      <c r="X33" s="292">
        <f t="shared" si="4"/>
        <v>710</v>
      </c>
      <c r="Y33" s="292">
        <f t="shared" si="10"/>
        <v>710</v>
      </c>
      <c r="Z33" s="224">
        <f t="shared" ref="Z33:Z41" si="26">SUM(M33*200)</f>
        <v>3600</v>
      </c>
      <c r="AA33" s="224">
        <v>3600</v>
      </c>
      <c r="AB33" s="224">
        <v>0</v>
      </c>
      <c r="AC33" s="224">
        <v>0</v>
      </c>
      <c r="AD33" s="224">
        <v>0</v>
      </c>
      <c r="AE33" s="224">
        <v>0</v>
      </c>
      <c r="AF33" s="225">
        <v>0</v>
      </c>
      <c r="AG33" s="225">
        <v>0</v>
      </c>
      <c r="AH33" s="292">
        <f t="shared" ref="AH33:AH42" si="27">Z33+AD33+AF33</f>
        <v>3600</v>
      </c>
      <c r="AI33" s="292">
        <f t="shared" si="11"/>
        <v>3600</v>
      </c>
      <c r="AJ33" s="224">
        <f t="shared" si="8"/>
        <v>4310</v>
      </c>
      <c r="AK33" s="224">
        <f t="shared" si="12"/>
        <v>4310</v>
      </c>
      <c r="AL33" s="226"/>
      <c r="AM33" s="206"/>
      <c r="AN33" s="20" t="str">
        <f t="shared" si="9"/>
        <v>605-PR</v>
      </c>
      <c r="AO33" s="243">
        <f t="shared" si="13"/>
        <v>3600</v>
      </c>
      <c r="AP33" s="243">
        <f t="shared" si="14"/>
        <v>0</v>
      </c>
      <c r="AQ33" s="243">
        <v>0</v>
      </c>
      <c r="AR33" s="243">
        <f t="shared" si="15"/>
        <v>710</v>
      </c>
      <c r="AS33" s="243">
        <f t="shared" si="16"/>
        <v>0</v>
      </c>
      <c r="AT33" s="243">
        <f t="shared" si="17"/>
        <v>0</v>
      </c>
      <c r="AU33" s="243">
        <f t="shared" si="18"/>
        <v>4310</v>
      </c>
      <c r="AV33" s="21"/>
    </row>
    <row r="34" spans="1:48" s="22" customFormat="1" ht="39.75" customHeight="1" x14ac:dyDescent="0.25">
      <c r="A34" s="17" t="s">
        <v>42</v>
      </c>
      <c r="B34" s="26" t="s">
        <v>56</v>
      </c>
      <c r="C34" s="23" t="s">
        <v>43</v>
      </c>
      <c r="D34" s="23" t="s">
        <v>57</v>
      </c>
      <c r="E34" s="18" t="s">
        <v>58</v>
      </c>
      <c r="F34" s="23" t="s">
        <v>59</v>
      </c>
      <c r="G34" s="18" t="s">
        <v>59</v>
      </c>
      <c r="H34" s="24"/>
      <c r="I34" s="17" t="s">
        <v>38</v>
      </c>
      <c r="J34" s="30">
        <v>0</v>
      </c>
      <c r="K34" s="25">
        <v>0</v>
      </c>
      <c r="L34" s="25">
        <v>30</v>
      </c>
      <c r="M34" s="25">
        <f t="shared" si="24"/>
        <v>30</v>
      </c>
      <c r="N34" s="224">
        <v>0</v>
      </c>
      <c r="O34" s="224">
        <v>0</v>
      </c>
      <c r="P34" s="225">
        <v>8</v>
      </c>
      <c r="Q34" s="225">
        <v>142</v>
      </c>
      <c r="R34" s="225">
        <v>0</v>
      </c>
      <c r="S34" s="225">
        <f t="shared" si="25"/>
        <v>1136</v>
      </c>
      <c r="T34" s="225">
        <v>1136</v>
      </c>
      <c r="U34" s="225">
        <v>0</v>
      </c>
      <c r="V34" s="224">
        <v>0</v>
      </c>
      <c r="W34" s="224">
        <v>0</v>
      </c>
      <c r="X34" s="292">
        <f t="shared" si="4"/>
        <v>1136</v>
      </c>
      <c r="Y34" s="292">
        <f t="shared" si="10"/>
        <v>1136</v>
      </c>
      <c r="Z34" s="224">
        <f t="shared" si="26"/>
        <v>6000</v>
      </c>
      <c r="AA34" s="224">
        <v>6000</v>
      </c>
      <c r="AB34" s="224">
        <v>0</v>
      </c>
      <c r="AC34" s="224">
        <v>0</v>
      </c>
      <c r="AD34" s="224">
        <v>0</v>
      </c>
      <c r="AE34" s="224">
        <v>0</v>
      </c>
      <c r="AF34" s="225">
        <v>21000</v>
      </c>
      <c r="AG34" s="225">
        <v>21000</v>
      </c>
      <c r="AH34" s="292">
        <f t="shared" si="27"/>
        <v>27000</v>
      </c>
      <c r="AI34" s="292">
        <f t="shared" si="11"/>
        <v>27000</v>
      </c>
      <c r="AJ34" s="224">
        <f t="shared" si="8"/>
        <v>28136</v>
      </c>
      <c r="AK34" s="224">
        <f t="shared" si="12"/>
        <v>28136</v>
      </c>
      <c r="AL34" s="226"/>
      <c r="AM34" s="206"/>
      <c r="AN34" s="20" t="str">
        <f t="shared" si="9"/>
        <v>605-PR</v>
      </c>
      <c r="AO34" s="243">
        <f t="shared" si="13"/>
        <v>6000</v>
      </c>
      <c r="AP34" s="243">
        <f t="shared" si="14"/>
        <v>0</v>
      </c>
      <c r="AQ34" s="243">
        <v>0</v>
      </c>
      <c r="AR34" s="243">
        <f t="shared" si="15"/>
        <v>1136</v>
      </c>
      <c r="AS34" s="243">
        <f t="shared" si="16"/>
        <v>21000</v>
      </c>
      <c r="AT34" s="243">
        <f t="shared" si="17"/>
        <v>0</v>
      </c>
      <c r="AU34" s="243">
        <f t="shared" si="18"/>
        <v>28136</v>
      </c>
      <c r="AV34" s="21"/>
    </row>
    <row r="35" spans="1:48" s="22" customFormat="1" ht="39.75" customHeight="1" x14ac:dyDescent="0.25">
      <c r="A35" s="17" t="s">
        <v>42</v>
      </c>
      <c r="B35" s="26" t="s">
        <v>56</v>
      </c>
      <c r="C35" s="23" t="s">
        <v>43</v>
      </c>
      <c r="D35" s="23" t="s">
        <v>60</v>
      </c>
      <c r="E35" s="18" t="s">
        <v>58</v>
      </c>
      <c r="F35" s="23" t="s">
        <v>59</v>
      </c>
      <c r="G35" s="18" t="s">
        <v>59</v>
      </c>
      <c r="H35" s="24"/>
      <c r="I35" s="17" t="s">
        <v>38</v>
      </c>
      <c r="J35" s="30">
        <v>0</v>
      </c>
      <c r="K35" s="25">
        <v>98</v>
      </c>
      <c r="L35" s="25">
        <v>0</v>
      </c>
      <c r="M35" s="25">
        <f t="shared" si="24"/>
        <v>98</v>
      </c>
      <c r="N35" s="224">
        <v>0</v>
      </c>
      <c r="O35" s="224">
        <v>0</v>
      </c>
      <c r="P35" s="225">
        <v>0</v>
      </c>
      <c r="Q35" s="225">
        <v>142</v>
      </c>
      <c r="R35" s="225">
        <v>0</v>
      </c>
      <c r="S35" s="225">
        <f t="shared" si="25"/>
        <v>0</v>
      </c>
      <c r="T35" s="225">
        <v>0</v>
      </c>
      <c r="U35" s="225">
        <v>0</v>
      </c>
      <c r="V35" s="224">
        <v>0</v>
      </c>
      <c r="W35" s="224">
        <v>0</v>
      </c>
      <c r="X35" s="292">
        <f t="shared" si="4"/>
        <v>0</v>
      </c>
      <c r="Y35" s="292">
        <f t="shared" si="10"/>
        <v>0</v>
      </c>
      <c r="Z35" s="224">
        <f t="shared" si="26"/>
        <v>19600</v>
      </c>
      <c r="AA35" s="224">
        <v>19600</v>
      </c>
      <c r="AB35" s="224">
        <v>0</v>
      </c>
      <c r="AC35" s="224">
        <v>0</v>
      </c>
      <c r="AD35" s="224">
        <v>0</v>
      </c>
      <c r="AE35" s="224">
        <v>0</v>
      </c>
      <c r="AF35" s="225">
        <v>0</v>
      </c>
      <c r="AG35" s="225">
        <v>0</v>
      </c>
      <c r="AH35" s="292">
        <f t="shared" si="27"/>
        <v>19600</v>
      </c>
      <c r="AI35" s="292">
        <f t="shared" si="11"/>
        <v>19600</v>
      </c>
      <c r="AJ35" s="224">
        <f t="shared" si="8"/>
        <v>19600</v>
      </c>
      <c r="AK35" s="224">
        <f t="shared" si="12"/>
        <v>19600</v>
      </c>
      <c r="AL35" s="226"/>
      <c r="AM35" s="206"/>
      <c r="AN35" s="20" t="str">
        <f t="shared" si="9"/>
        <v>605-PR</v>
      </c>
      <c r="AO35" s="243">
        <f t="shared" si="13"/>
        <v>19600</v>
      </c>
      <c r="AP35" s="243">
        <f t="shared" si="14"/>
        <v>0</v>
      </c>
      <c r="AQ35" s="243">
        <v>0</v>
      </c>
      <c r="AR35" s="243">
        <f t="shared" si="15"/>
        <v>0</v>
      </c>
      <c r="AS35" s="243">
        <f t="shared" si="16"/>
        <v>0</v>
      </c>
      <c r="AT35" s="243">
        <f t="shared" si="17"/>
        <v>0</v>
      </c>
      <c r="AU35" s="243">
        <f t="shared" si="18"/>
        <v>19600</v>
      </c>
      <c r="AV35" s="21"/>
    </row>
    <row r="36" spans="1:48" s="22" customFormat="1" ht="39.75" customHeight="1" x14ac:dyDescent="0.25">
      <c r="A36" s="17" t="s">
        <v>42</v>
      </c>
      <c r="B36" s="26" t="s">
        <v>56</v>
      </c>
      <c r="C36" s="23" t="s">
        <v>43</v>
      </c>
      <c r="D36" s="23" t="s">
        <v>60</v>
      </c>
      <c r="E36" s="18" t="s">
        <v>58</v>
      </c>
      <c r="F36" s="23" t="s">
        <v>59</v>
      </c>
      <c r="G36" s="18" t="s">
        <v>59</v>
      </c>
      <c r="H36" s="24"/>
      <c r="I36" s="17" t="s">
        <v>38</v>
      </c>
      <c r="J36" s="30">
        <v>0</v>
      </c>
      <c r="K36" s="25">
        <v>0</v>
      </c>
      <c r="L36" s="25">
        <v>78</v>
      </c>
      <c r="M36" s="25">
        <f t="shared" si="24"/>
        <v>78</v>
      </c>
      <c r="N36" s="224">
        <v>0</v>
      </c>
      <c r="O36" s="224">
        <v>0</v>
      </c>
      <c r="P36" s="225">
        <v>0</v>
      </c>
      <c r="Q36" s="225">
        <v>142</v>
      </c>
      <c r="R36" s="225">
        <v>0</v>
      </c>
      <c r="S36" s="225">
        <f t="shared" si="25"/>
        <v>0</v>
      </c>
      <c r="T36" s="225">
        <v>0</v>
      </c>
      <c r="U36" s="225">
        <v>0</v>
      </c>
      <c r="V36" s="224">
        <v>0</v>
      </c>
      <c r="W36" s="224">
        <v>0</v>
      </c>
      <c r="X36" s="292">
        <f t="shared" si="4"/>
        <v>0</v>
      </c>
      <c r="Y36" s="292">
        <f t="shared" si="10"/>
        <v>0</v>
      </c>
      <c r="Z36" s="224">
        <f t="shared" si="26"/>
        <v>15600</v>
      </c>
      <c r="AA36" s="224">
        <v>15600</v>
      </c>
      <c r="AB36" s="224">
        <v>0</v>
      </c>
      <c r="AC36" s="224">
        <v>0</v>
      </c>
      <c r="AD36" s="224">
        <v>0</v>
      </c>
      <c r="AE36" s="224">
        <v>0</v>
      </c>
      <c r="AF36" s="225">
        <v>0</v>
      </c>
      <c r="AG36" s="225">
        <v>0</v>
      </c>
      <c r="AH36" s="292">
        <f t="shared" si="27"/>
        <v>15600</v>
      </c>
      <c r="AI36" s="292">
        <f t="shared" si="11"/>
        <v>15600</v>
      </c>
      <c r="AJ36" s="224">
        <f t="shared" si="8"/>
        <v>15600</v>
      </c>
      <c r="AK36" s="224">
        <f t="shared" si="12"/>
        <v>15600</v>
      </c>
      <c r="AL36" s="226"/>
      <c r="AM36" s="206"/>
      <c r="AN36" s="20" t="str">
        <f t="shared" si="9"/>
        <v>605-PR</v>
      </c>
      <c r="AO36" s="243">
        <f t="shared" si="13"/>
        <v>15600</v>
      </c>
      <c r="AP36" s="243">
        <f t="shared" si="14"/>
        <v>0</v>
      </c>
      <c r="AQ36" s="243">
        <v>0</v>
      </c>
      <c r="AR36" s="243">
        <f t="shared" si="15"/>
        <v>0</v>
      </c>
      <c r="AS36" s="243">
        <f t="shared" si="16"/>
        <v>0</v>
      </c>
      <c r="AT36" s="243">
        <f t="shared" si="17"/>
        <v>0</v>
      </c>
      <c r="AU36" s="243">
        <f t="shared" si="18"/>
        <v>15600</v>
      </c>
      <c r="AV36" s="21"/>
    </row>
    <row r="37" spans="1:48" s="22" customFormat="1" ht="39.75" customHeight="1" x14ac:dyDescent="0.25">
      <c r="A37" s="17" t="s">
        <v>42</v>
      </c>
      <c r="B37" s="26" t="s">
        <v>56</v>
      </c>
      <c r="C37" s="23" t="s">
        <v>43</v>
      </c>
      <c r="D37" s="23" t="s">
        <v>60</v>
      </c>
      <c r="E37" s="18" t="s">
        <v>58</v>
      </c>
      <c r="F37" s="23" t="s">
        <v>59</v>
      </c>
      <c r="G37" s="18" t="s">
        <v>59</v>
      </c>
      <c r="H37" s="24"/>
      <c r="I37" s="17" t="s">
        <v>38</v>
      </c>
      <c r="J37" s="30">
        <v>0</v>
      </c>
      <c r="K37" s="25">
        <v>0</v>
      </c>
      <c r="L37" s="25">
        <v>15</v>
      </c>
      <c r="M37" s="25">
        <f t="shared" si="24"/>
        <v>15</v>
      </c>
      <c r="N37" s="224">
        <v>0</v>
      </c>
      <c r="O37" s="224">
        <v>0</v>
      </c>
      <c r="P37" s="225">
        <v>0</v>
      </c>
      <c r="Q37" s="225">
        <v>142</v>
      </c>
      <c r="R37" s="225">
        <v>0</v>
      </c>
      <c r="S37" s="225">
        <f t="shared" si="25"/>
        <v>0</v>
      </c>
      <c r="T37" s="225">
        <v>0</v>
      </c>
      <c r="U37" s="225">
        <v>0</v>
      </c>
      <c r="V37" s="224">
        <v>0</v>
      </c>
      <c r="W37" s="224">
        <v>0</v>
      </c>
      <c r="X37" s="292">
        <f t="shared" si="4"/>
        <v>0</v>
      </c>
      <c r="Y37" s="292">
        <f t="shared" si="10"/>
        <v>0</v>
      </c>
      <c r="Z37" s="224">
        <f t="shared" si="26"/>
        <v>3000</v>
      </c>
      <c r="AA37" s="224">
        <v>3000</v>
      </c>
      <c r="AB37" s="224">
        <v>0</v>
      </c>
      <c r="AC37" s="224">
        <v>0</v>
      </c>
      <c r="AD37" s="224">
        <v>0</v>
      </c>
      <c r="AE37" s="224">
        <v>0</v>
      </c>
      <c r="AF37" s="225">
        <v>0</v>
      </c>
      <c r="AG37" s="225">
        <v>0</v>
      </c>
      <c r="AH37" s="292">
        <f t="shared" si="27"/>
        <v>3000</v>
      </c>
      <c r="AI37" s="292">
        <f t="shared" si="11"/>
        <v>3000</v>
      </c>
      <c r="AJ37" s="224">
        <f t="shared" si="8"/>
        <v>3000</v>
      </c>
      <c r="AK37" s="224">
        <f t="shared" si="12"/>
        <v>3000</v>
      </c>
      <c r="AL37" s="226"/>
      <c r="AM37" s="206"/>
      <c r="AN37" s="20" t="str">
        <f t="shared" si="9"/>
        <v>605-PR</v>
      </c>
      <c r="AO37" s="243">
        <f t="shared" si="13"/>
        <v>3000</v>
      </c>
      <c r="AP37" s="243">
        <f t="shared" si="14"/>
        <v>0</v>
      </c>
      <c r="AQ37" s="243">
        <v>0</v>
      </c>
      <c r="AR37" s="243">
        <f t="shared" si="15"/>
        <v>0</v>
      </c>
      <c r="AS37" s="243">
        <f t="shared" si="16"/>
        <v>0</v>
      </c>
      <c r="AT37" s="243">
        <f t="shared" si="17"/>
        <v>0</v>
      </c>
      <c r="AU37" s="243">
        <f t="shared" si="18"/>
        <v>3000</v>
      </c>
      <c r="AV37" s="21"/>
    </row>
    <row r="38" spans="1:48" s="22" customFormat="1" ht="39.75" customHeight="1" x14ac:dyDescent="0.25">
      <c r="A38" s="17" t="s">
        <v>42</v>
      </c>
      <c r="B38" s="26" t="s">
        <v>56</v>
      </c>
      <c r="C38" s="23" t="s">
        <v>43</v>
      </c>
      <c r="D38" s="23" t="s">
        <v>31</v>
      </c>
      <c r="E38" s="18" t="s">
        <v>58</v>
      </c>
      <c r="F38" s="23" t="s">
        <v>59</v>
      </c>
      <c r="G38" s="18" t="s">
        <v>59</v>
      </c>
      <c r="H38" s="24"/>
      <c r="I38" s="17" t="s">
        <v>38</v>
      </c>
      <c r="J38" s="30">
        <v>0</v>
      </c>
      <c r="K38" s="25">
        <v>20</v>
      </c>
      <c r="L38" s="25">
        <v>0</v>
      </c>
      <c r="M38" s="25">
        <f t="shared" si="24"/>
        <v>20</v>
      </c>
      <c r="N38" s="224">
        <v>0</v>
      </c>
      <c r="O38" s="224">
        <v>0</v>
      </c>
      <c r="P38" s="225">
        <v>0</v>
      </c>
      <c r="Q38" s="225">
        <v>142</v>
      </c>
      <c r="R38" s="225">
        <v>0</v>
      </c>
      <c r="S38" s="225">
        <f t="shared" si="25"/>
        <v>0</v>
      </c>
      <c r="T38" s="225">
        <v>0</v>
      </c>
      <c r="U38" s="225">
        <v>0</v>
      </c>
      <c r="V38" s="224">
        <v>0</v>
      </c>
      <c r="W38" s="224">
        <v>0</v>
      </c>
      <c r="X38" s="292">
        <f t="shared" si="4"/>
        <v>0</v>
      </c>
      <c r="Y38" s="292">
        <f t="shared" si="10"/>
        <v>0</v>
      </c>
      <c r="Z38" s="224">
        <f t="shared" si="26"/>
        <v>4000</v>
      </c>
      <c r="AA38" s="224">
        <v>4000</v>
      </c>
      <c r="AB38" s="224">
        <v>0</v>
      </c>
      <c r="AC38" s="224">
        <v>0</v>
      </c>
      <c r="AD38" s="224">
        <v>0</v>
      </c>
      <c r="AE38" s="224">
        <v>0</v>
      </c>
      <c r="AF38" s="225">
        <v>0</v>
      </c>
      <c r="AG38" s="225">
        <v>0</v>
      </c>
      <c r="AH38" s="292">
        <f t="shared" si="27"/>
        <v>4000</v>
      </c>
      <c r="AI38" s="292">
        <f t="shared" si="11"/>
        <v>4000</v>
      </c>
      <c r="AJ38" s="224">
        <f t="shared" si="8"/>
        <v>4000</v>
      </c>
      <c r="AK38" s="224">
        <f t="shared" si="12"/>
        <v>4000</v>
      </c>
      <c r="AL38" s="226"/>
      <c r="AM38" s="206"/>
      <c r="AN38" s="20" t="str">
        <f t="shared" si="9"/>
        <v>605-PR</v>
      </c>
      <c r="AO38" s="243">
        <f t="shared" si="13"/>
        <v>4000</v>
      </c>
      <c r="AP38" s="243">
        <f t="shared" si="14"/>
        <v>0</v>
      </c>
      <c r="AQ38" s="243">
        <v>0</v>
      </c>
      <c r="AR38" s="243">
        <f t="shared" si="15"/>
        <v>0</v>
      </c>
      <c r="AS38" s="243">
        <f t="shared" si="16"/>
        <v>0</v>
      </c>
      <c r="AT38" s="243">
        <f t="shared" si="17"/>
        <v>0</v>
      </c>
      <c r="AU38" s="243">
        <f t="shared" si="18"/>
        <v>4000</v>
      </c>
      <c r="AV38" s="21"/>
    </row>
    <row r="39" spans="1:48" s="22" customFormat="1" ht="39.75" customHeight="1" x14ac:dyDescent="0.25">
      <c r="A39" s="17" t="s">
        <v>42</v>
      </c>
      <c r="B39" s="26" t="s">
        <v>56</v>
      </c>
      <c r="C39" s="23" t="s">
        <v>43</v>
      </c>
      <c r="D39" s="23" t="s">
        <v>31</v>
      </c>
      <c r="E39" s="18" t="s">
        <v>58</v>
      </c>
      <c r="F39" s="23" t="s">
        <v>59</v>
      </c>
      <c r="G39" s="18" t="s">
        <v>59</v>
      </c>
      <c r="H39" s="24"/>
      <c r="I39" s="17" t="s">
        <v>38</v>
      </c>
      <c r="J39" s="30">
        <v>0</v>
      </c>
      <c r="K39" s="25">
        <v>0</v>
      </c>
      <c r="L39" s="25">
        <v>20</v>
      </c>
      <c r="M39" s="25">
        <f t="shared" si="24"/>
        <v>20</v>
      </c>
      <c r="N39" s="224">
        <v>0</v>
      </c>
      <c r="O39" s="224">
        <v>0</v>
      </c>
      <c r="P39" s="225">
        <v>0</v>
      </c>
      <c r="Q39" s="225">
        <v>142</v>
      </c>
      <c r="R39" s="225">
        <v>0</v>
      </c>
      <c r="S39" s="225">
        <f t="shared" si="25"/>
        <v>0</v>
      </c>
      <c r="T39" s="225">
        <v>0</v>
      </c>
      <c r="U39" s="225">
        <v>0</v>
      </c>
      <c r="V39" s="224">
        <v>0</v>
      </c>
      <c r="W39" s="224">
        <v>0</v>
      </c>
      <c r="X39" s="292">
        <f t="shared" si="4"/>
        <v>0</v>
      </c>
      <c r="Y39" s="292">
        <f t="shared" si="10"/>
        <v>0</v>
      </c>
      <c r="Z39" s="224">
        <f t="shared" si="26"/>
        <v>4000</v>
      </c>
      <c r="AA39" s="224">
        <v>4000</v>
      </c>
      <c r="AB39" s="224">
        <v>0</v>
      </c>
      <c r="AC39" s="224">
        <v>0</v>
      </c>
      <c r="AD39" s="224">
        <v>0</v>
      </c>
      <c r="AE39" s="224">
        <v>0</v>
      </c>
      <c r="AF39" s="225">
        <v>0</v>
      </c>
      <c r="AG39" s="225">
        <v>0</v>
      </c>
      <c r="AH39" s="292">
        <f t="shared" si="27"/>
        <v>4000</v>
      </c>
      <c r="AI39" s="292">
        <f t="shared" si="11"/>
        <v>4000</v>
      </c>
      <c r="AJ39" s="224">
        <f t="shared" si="8"/>
        <v>4000</v>
      </c>
      <c r="AK39" s="224">
        <f t="shared" si="12"/>
        <v>4000</v>
      </c>
      <c r="AL39" s="226"/>
      <c r="AM39" s="206"/>
      <c r="AN39" s="20" t="str">
        <f t="shared" si="9"/>
        <v>605-PR</v>
      </c>
      <c r="AO39" s="243">
        <f t="shared" si="13"/>
        <v>4000</v>
      </c>
      <c r="AP39" s="243">
        <f t="shared" si="14"/>
        <v>0</v>
      </c>
      <c r="AQ39" s="243">
        <v>0</v>
      </c>
      <c r="AR39" s="243">
        <f t="shared" si="15"/>
        <v>0</v>
      </c>
      <c r="AS39" s="243">
        <f t="shared" si="16"/>
        <v>0</v>
      </c>
      <c r="AT39" s="243">
        <f t="shared" si="17"/>
        <v>0</v>
      </c>
      <c r="AU39" s="243">
        <f t="shared" si="18"/>
        <v>4000</v>
      </c>
      <c r="AV39" s="21"/>
    </row>
    <row r="40" spans="1:48" s="22" customFormat="1" ht="39.75" customHeight="1" x14ac:dyDescent="0.25">
      <c r="A40" s="17" t="s">
        <v>42</v>
      </c>
      <c r="B40" s="26" t="s">
        <v>56</v>
      </c>
      <c r="C40" s="23" t="s">
        <v>43</v>
      </c>
      <c r="D40" s="23" t="s">
        <v>25</v>
      </c>
      <c r="E40" s="18" t="s">
        <v>58</v>
      </c>
      <c r="F40" s="23" t="s">
        <v>59</v>
      </c>
      <c r="G40" s="18" t="s">
        <v>59</v>
      </c>
      <c r="H40" s="24"/>
      <c r="I40" s="17" t="s">
        <v>38</v>
      </c>
      <c r="J40" s="30">
        <v>0</v>
      </c>
      <c r="K40" s="25">
        <v>30</v>
      </c>
      <c r="L40" s="25">
        <v>0</v>
      </c>
      <c r="M40" s="25">
        <f t="shared" si="24"/>
        <v>30</v>
      </c>
      <c r="N40" s="224">
        <v>0</v>
      </c>
      <c r="O40" s="224">
        <v>0</v>
      </c>
      <c r="P40" s="225">
        <v>0</v>
      </c>
      <c r="Q40" s="225">
        <v>142</v>
      </c>
      <c r="R40" s="225">
        <v>0</v>
      </c>
      <c r="S40" s="225">
        <f t="shared" si="25"/>
        <v>0</v>
      </c>
      <c r="T40" s="225">
        <v>0</v>
      </c>
      <c r="U40" s="225">
        <v>0</v>
      </c>
      <c r="V40" s="224">
        <v>0</v>
      </c>
      <c r="W40" s="224">
        <v>0</v>
      </c>
      <c r="X40" s="292">
        <f t="shared" si="4"/>
        <v>0</v>
      </c>
      <c r="Y40" s="292">
        <f t="shared" si="10"/>
        <v>0</v>
      </c>
      <c r="Z40" s="224">
        <f t="shared" si="26"/>
        <v>6000</v>
      </c>
      <c r="AA40" s="224">
        <v>6000</v>
      </c>
      <c r="AB40" s="224">
        <v>0</v>
      </c>
      <c r="AC40" s="224">
        <v>0</v>
      </c>
      <c r="AD40" s="224">
        <v>0</v>
      </c>
      <c r="AE40" s="224">
        <v>0</v>
      </c>
      <c r="AF40" s="225">
        <v>0</v>
      </c>
      <c r="AG40" s="225">
        <v>0</v>
      </c>
      <c r="AH40" s="292">
        <f t="shared" si="27"/>
        <v>6000</v>
      </c>
      <c r="AI40" s="292">
        <f t="shared" si="11"/>
        <v>6000</v>
      </c>
      <c r="AJ40" s="224">
        <f t="shared" si="8"/>
        <v>6000</v>
      </c>
      <c r="AK40" s="224">
        <f t="shared" si="12"/>
        <v>6000</v>
      </c>
      <c r="AL40" s="226"/>
      <c r="AM40" s="206"/>
      <c r="AN40" s="20" t="str">
        <f t="shared" si="9"/>
        <v>605-PR</v>
      </c>
      <c r="AO40" s="243">
        <f t="shared" si="13"/>
        <v>6000</v>
      </c>
      <c r="AP40" s="243">
        <f t="shared" si="14"/>
        <v>0</v>
      </c>
      <c r="AQ40" s="243">
        <v>0</v>
      </c>
      <c r="AR40" s="243">
        <f t="shared" si="15"/>
        <v>0</v>
      </c>
      <c r="AS40" s="243">
        <f t="shared" si="16"/>
        <v>0</v>
      </c>
      <c r="AT40" s="243">
        <f t="shared" si="17"/>
        <v>0</v>
      </c>
      <c r="AU40" s="243">
        <f t="shared" si="18"/>
        <v>6000</v>
      </c>
      <c r="AV40" s="21"/>
    </row>
    <row r="41" spans="1:48" s="22" customFormat="1" ht="39.75" customHeight="1" x14ac:dyDescent="0.25">
      <c r="A41" s="17" t="s">
        <v>42</v>
      </c>
      <c r="B41" s="26" t="s">
        <v>56</v>
      </c>
      <c r="C41" s="23" t="s">
        <v>43</v>
      </c>
      <c r="D41" s="23" t="s">
        <v>25</v>
      </c>
      <c r="E41" s="18" t="s">
        <v>58</v>
      </c>
      <c r="F41" s="23" t="s">
        <v>59</v>
      </c>
      <c r="G41" s="18" t="s">
        <v>59</v>
      </c>
      <c r="H41" s="24"/>
      <c r="I41" s="17" t="s">
        <v>38</v>
      </c>
      <c r="J41" s="30">
        <v>0</v>
      </c>
      <c r="K41" s="25">
        <v>0</v>
      </c>
      <c r="L41" s="25">
        <v>30</v>
      </c>
      <c r="M41" s="25">
        <f t="shared" si="24"/>
        <v>30</v>
      </c>
      <c r="N41" s="224">
        <v>0</v>
      </c>
      <c r="O41" s="224">
        <v>0</v>
      </c>
      <c r="P41" s="225">
        <v>0</v>
      </c>
      <c r="Q41" s="225">
        <v>142</v>
      </c>
      <c r="R41" s="225">
        <v>0</v>
      </c>
      <c r="S41" s="225">
        <f t="shared" si="25"/>
        <v>0</v>
      </c>
      <c r="T41" s="225">
        <v>0</v>
      </c>
      <c r="U41" s="225">
        <v>0</v>
      </c>
      <c r="V41" s="224">
        <v>0</v>
      </c>
      <c r="W41" s="224">
        <v>0</v>
      </c>
      <c r="X41" s="292">
        <f t="shared" si="4"/>
        <v>0</v>
      </c>
      <c r="Y41" s="292">
        <f t="shared" si="10"/>
        <v>0</v>
      </c>
      <c r="Z41" s="224">
        <f t="shared" si="26"/>
        <v>6000</v>
      </c>
      <c r="AA41" s="224">
        <v>6000</v>
      </c>
      <c r="AB41" s="224">
        <v>0</v>
      </c>
      <c r="AC41" s="224">
        <v>0</v>
      </c>
      <c r="AD41" s="296">
        <v>11000</v>
      </c>
      <c r="AE41" s="296">
        <v>9153</v>
      </c>
      <c r="AF41" s="225">
        <v>0</v>
      </c>
      <c r="AG41" s="225">
        <v>0</v>
      </c>
      <c r="AH41" s="292">
        <f t="shared" si="27"/>
        <v>17000</v>
      </c>
      <c r="AI41" s="292">
        <f t="shared" si="11"/>
        <v>15153</v>
      </c>
      <c r="AJ41" s="224">
        <f t="shared" si="8"/>
        <v>17000</v>
      </c>
      <c r="AK41" s="224">
        <f t="shared" si="12"/>
        <v>15153</v>
      </c>
      <c r="AL41" s="226"/>
      <c r="AM41" s="206"/>
      <c r="AN41" s="20" t="str">
        <f t="shared" si="9"/>
        <v>605-PR</v>
      </c>
      <c r="AO41" s="243">
        <f t="shared" si="13"/>
        <v>6000</v>
      </c>
      <c r="AP41" s="243">
        <f t="shared" si="14"/>
        <v>0</v>
      </c>
      <c r="AQ41" s="243">
        <v>0</v>
      </c>
      <c r="AR41" s="243">
        <f t="shared" si="15"/>
        <v>9153</v>
      </c>
      <c r="AS41" s="243">
        <f t="shared" si="16"/>
        <v>0</v>
      </c>
      <c r="AT41" s="243">
        <f t="shared" si="17"/>
        <v>1847</v>
      </c>
      <c r="AU41" s="243">
        <f t="shared" si="18"/>
        <v>15153</v>
      </c>
      <c r="AV41" s="21"/>
    </row>
    <row r="42" spans="1:48" s="22" customFormat="1" ht="39.75" customHeight="1" x14ac:dyDescent="0.25">
      <c r="A42" s="31" t="s">
        <v>61</v>
      </c>
      <c r="B42" s="26" t="s">
        <v>525</v>
      </c>
      <c r="C42" s="32" t="s">
        <v>18</v>
      </c>
      <c r="D42" s="32" t="s">
        <v>62</v>
      </c>
      <c r="E42" s="33" t="s">
        <v>62</v>
      </c>
      <c r="F42" s="32" t="s">
        <v>62</v>
      </c>
      <c r="G42" s="33" t="s">
        <v>523</v>
      </c>
      <c r="H42" s="24">
        <v>0</v>
      </c>
      <c r="I42" s="34" t="s">
        <v>38</v>
      </c>
      <c r="J42" s="19">
        <v>0</v>
      </c>
      <c r="K42" s="25">
        <v>0</v>
      </c>
      <c r="L42" s="25">
        <v>0</v>
      </c>
      <c r="M42" s="25">
        <f t="shared" si="24"/>
        <v>0</v>
      </c>
      <c r="N42" s="224">
        <f t="shared" ref="N42:N112" si="28">(J42*M42)</f>
        <v>0</v>
      </c>
      <c r="O42" s="224">
        <v>0</v>
      </c>
      <c r="P42" s="225">
        <v>0</v>
      </c>
      <c r="Q42" s="225">
        <v>0</v>
      </c>
      <c r="R42" s="225">
        <v>0</v>
      </c>
      <c r="S42" s="225">
        <f t="shared" si="25"/>
        <v>0</v>
      </c>
      <c r="T42" s="225">
        <v>0</v>
      </c>
      <c r="U42" s="225">
        <v>0</v>
      </c>
      <c r="V42" s="224">
        <v>10500</v>
      </c>
      <c r="W42" s="224">
        <v>10500</v>
      </c>
      <c r="X42" s="292">
        <f t="shared" si="4"/>
        <v>10500</v>
      </c>
      <c r="Y42" s="292">
        <f t="shared" si="10"/>
        <v>10500</v>
      </c>
      <c r="Z42" s="224">
        <v>0</v>
      </c>
      <c r="AA42" s="224">
        <v>0</v>
      </c>
      <c r="AB42" s="224">
        <v>0</v>
      </c>
      <c r="AC42" s="224">
        <v>0</v>
      </c>
      <c r="AD42" s="224">
        <f t="shared" ref="AD42:AD110" si="29">SUM(AC42*AB42)</f>
        <v>0</v>
      </c>
      <c r="AE42" s="224">
        <v>0</v>
      </c>
      <c r="AF42" s="225">
        <v>0</v>
      </c>
      <c r="AG42" s="225">
        <v>0</v>
      </c>
      <c r="AH42" s="292">
        <f t="shared" si="27"/>
        <v>0</v>
      </c>
      <c r="AI42" s="292">
        <f t="shared" si="11"/>
        <v>0</v>
      </c>
      <c r="AJ42" s="224">
        <f t="shared" si="8"/>
        <v>10500</v>
      </c>
      <c r="AK42" s="224">
        <f t="shared" si="12"/>
        <v>10500</v>
      </c>
      <c r="AL42" s="226">
        <f>SUM(AJ42:AJ48)</f>
        <v>91287.4</v>
      </c>
      <c r="AM42" s="203">
        <f>SUM(M42:M48)</f>
        <v>31</v>
      </c>
      <c r="AN42" s="20" t="str">
        <f t="shared" si="9"/>
        <v>606-PR</v>
      </c>
      <c r="AO42" s="243">
        <f t="shared" si="13"/>
        <v>0</v>
      </c>
      <c r="AP42" s="243">
        <f t="shared" si="14"/>
        <v>0</v>
      </c>
      <c r="AQ42" s="243">
        <v>0</v>
      </c>
      <c r="AR42" s="243">
        <f t="shared" si="15"/>
        <v>0</v>
      </c>
      <c r="AS42" s="243">
        <f t="shared" si="16"/>
        <v>10500</v>
      </c>
      <c r="AT42" s="243">
        <f t="shared" si="17"/>
        <v>0</v>
      </c>
      <c r="AU42" s="243">
        <f t="shared" si="18"/>
        <v>10500</v>
      </c>
      <c r="AV42" s="21"/>
    </row>
    <row r="43" spans="1:48" s="22" customFormat="1" ht="39.75" customHeight="1" x14ac:dyDescent="0.25">
      <c r="A43" s="31" t="s">
        <v>61</v>
      </c>
      <c r="B43" s="26" t="s">
        <v>525</v>
      </c>
      <c r="C43" s="32" t="s">
        <v>18</v>
      </c>
      <c r="D43" s="32" t="s">
        <v>62</v>
      </c>
      <c r="E43" s="33" t="s">
        <v>62</v>
      </c>
      <c r="F43" s="32" t="s">
        <v>62</v>
      </c>
      <c r="G43" s="33" t="s">
        <v>524</v>
      </c>
      <c r="H43" s="24">
        <v>0</v>
      </c>
      <c r="I43" s="34" t="s">
        <v>38</v>
      </c>
      <c r="J43" s="19">
        <v>0</v>
      </c>
      <c r="K43" s="25">
        <v>0</v>
      </c>
      <c r="L43" s="25">
        <v>0</v>
      </c>
      <c r="M43" s="25">
        <v>0</v>
      </c>
      <c r="N43" s="224">
        <f t="shared" si="28"/>
        <v>0</v>
      </c>
      <c r="O43" s="224">
        <v>0</v>
      </c>
      <c r="P43" s="225">
        <v>0</v>
      </c>
      <c r="Q43" s="225">
        <v>0</v>
      </c>
      <c r="R43" s="225">
        <v>0</v>
      </c>
      <c r="S43" s="225">
        <f t="shared" si="25"/>
        <v>0</v>
      </c>
      <c r="T43" s="225">
        <v>0</v>
      </c>
      <c r="U43" s="225">
        <v>0</v>
      </c>
      <c r="V43" s="224">
        <v>21000</v>
      </c>
      <c r="W43" s="224">
        <v>21000</v>
      </c>
      <c r="X43" s="292">
        <f t="shared" si="4"/>
        <v>21000</v>
      </c>
      <c r="Y43" s="292">
        <f t="shared" si="10"/>
        <v>21000</v>
      </c>
      <c r="Z43" s="224">
        <v>0</v>
      </c>
      <c r="AA43" s="224">
        <v>0</v>
      </c>
      <c r="AB43" s="224">
        <v>0</v>
      </c>
      <c r="AC43" s="224">
        <v>0</v>
      </c>
      <c r="AD43" s="224">
        <f t="shared" si="29"/>
        <v>0</v>
      </c>
      <c r="AE43" s="224">
        <v>0</v>
      </c>
      <c r="AF43" s="225">
        <v>0</v>
      </c>
      <c r="AG43" s="225">
        <v>0</v>
      </c>
      <c r="AH43" s="292">
        <v>0</v>
      </c>
      <c r="AI43" s="292">
        <f t="shared" si="11"/>
        <v>0</v>
      </c>
      <c r="AJ43" s="224">
        <f t="shared" si="8"/>
        <v>21000</v>
      </c>
      <c r="AK43" s="224">
        <f t="shared" si="12"/>
        <v>21000</v>
      </c>
      <c r="AL43" s="226"/>
      <c r="AM43" s="203"/>
      <c r="AN43" s="20" t="str">
        <f t="shared" si="9"/>
        <v>606-PR</v>
      </c>
      <c r="AO43" s="243">
        <f t="shared" si="13"/>
        <v>0</v>
      </c>
      <c r="AP43" s="243">
        <f t="shared" si="14"/>
        <v>0</v>
      </c>
      <c r="AQ43" s="243">
        <v>0</v>
      </c>
      <c r="AR43" s="243">
        <f t="shared" si="15"/>
        <v>0</v>
      </c>
      <c r="AS43" s="243">
        <f t="shared" si="16"/>
        <v>21000</v>
      </c>
      <c r="AT43" s="243">
        <f t="shared" si="17"/>
        <v>0</v>
      </c>
      <c r="AU43" s="243">
        <f t="shared" si="18"/>
        <v>21000</v>
      </c>
      <c r="AV43" s="21"/>
    </row>
    <row r="44" spans="1:48" s="22" customFormat="1" ht="39.75" customHeight="1" x14ac:dyDescent="0.25">
      <c r="A44" s="31" t="s">
        <v>61</v>
      </c>
      <c r="B44" s="26" t="s">
        <v>525</v>
      </c>
      <c r="C44" s="32" t="s">
        <v>18</v>
      </c>
      <c r="D44" s="32" t="s">
        <v>62</v>
      </c>
      <c r="E44" s="33" t="s">
        <v>62</v>
      </c>
      <c r="F44" s="32" t="s">
        <v>62</v>
      </c>
      <c r="G44" s="33" t="s">
        <v>526</v>
      </c>
      <c r="H44" s="24">
        <v>0</v>
      </c>
      <c r="I44" s="34" t="s">
        <v>38</v>
      </c>
      <c r="J44" s="19">
        <v>0</v>
      </c>
      <c r="K44" s="25">
        <v>0</v>
      </c>
      <c r="L44" s="25">
        <v>0</v>
      </c>
      <c r="M44" s="25">
        <v>0</v>
      </c>
      <c r="N44" s="224">
        <f t="shared" si="28"/>
        <v>0</v>
      </c>
      <c r="O44" s="224">
        <v>0</v>
      </c>
      <c r="P44" s="225">
        <v>0</v>
      </c>
      <c r="Q44" s="225">
        <v>0</v>
      </c>
      <c r="R44" s="225">
        <v>0</v>
      </c>
      <c r="S44" s="225">
        <f t="shared" si="25"/>
        <v>0</v>
      </c>
      <c r="T44" s="225">
        <v>0</v>
      </c>
      <c r="U44" s="225">
        <v>0</v>
      </c>
      <c r="V44" s="224">
        <v>3695</v>
      </c>
      <c r="W44" s="224">
        <v>3695</v>
      </c>
      <c r="X44" s="292">
        <f t="shared" si="4"/>
        <v>3695</v>
      </c>
      <c r="Y44" s="292">
        <f t="shared" si="10"/>
        <v>3695</v>
      </c>
      <c r="Z44" s="224">
        <v>0</v>
      </c>
      <c r="AA44" s="224">
        <v>0</v>
      </c>
      <c r="AB44" s="224">
        <v>0</v>
      </c>
      <c r="AC44" s="224">
        <v>0</v>
      </c>
      <c r="AD44" s="224">
        <f t="shared" si="29"/>
        <v>0</v>
      </c>
      <c r="AE44" s="224">
        <v>0</v>
      </c>
      <c r="AF44" s="225">
        <v>0</v>
      </c>
      <c r="AG44" s="225">
        <v>0</v>
      </c>
      <c r="AH44" s="292">
        <v>0</v>
      </c>
      <c r="AI44" s="292">
        <f t="shared" si="11"/>
        <v>0</v>
      </c>
      <c r="AJ44" s="224">
        <f t="shared" si="8"/>
        <v>3695</v>
      </c>
      <c r="AK44" s="224">
        <f t="shared" si="12"/>
        <v>3695</v>
      </c>
      <c r="AL44" s="226"/>
      <c r="AM44" s="203"/>
      <c r="AN44" s="20" t="str">
        <f t="shared" si="9"/>
        <v>606-PR</v>
      </c>
      <c r="AO44" s="243">
        <f t="shared" si="13"/>
        <v>0</v>
      </c>
      <c r="AP44" s="243">
        <f t="shared" si="14"/>
        <v>0</v>
      </c>
      <c r="AQ44" s="243">
        <v>0</v>
      </c>
      <c r="AR44" s="243">
        <f t="shared" si="15"/>
        <v>0</v>
      </c>
      <c r="AS44" s="243">
        <f t="shared" si="16"/>
        <v>3695</v>
      </c>
      <c r="AT44" s="243">
        <f t="shared" si="17"/>
        <v>0</v>
      </c>
      <c r="AU44" s="243">
        <f t="shared" si="18"/>
        <v>3695</v>
      </c>
      <c r="AV44" s="21"/>
    </row>
    <row r="45" spans="1:48" s="22" customFormat="1" ht="39.75" customHeight="1" x14ac:dyDescent="0.25">
      <c r="A45" s="31" t="s">
        <v>61</v>
      </c>
      <c r="B45" s="26" t="s">
        <v>525</v>
      </c>
      <c r="C45" s="32" t="s">
        <v>18</v>
      </c>
      <c r="D45" s="32" t="s">
        <v>62</v>
      </c>
      <c r="E45" s="33" t="s">
        <v>62</v>
      </c>
      <c r="F45" s="32" t="s">
        <v>62</v>
      </c>
      <c r="G45" s="33" t="s">
        <v>527</v>
      </c>
      <c r="H45" s="24">
        <v>0</v>
      </c>
      <c r="I45" s="34" t="s">
        <v>38</v>
      </c>
      <c r="J45" s="19">
        <v>0</v>
      </c>
      <c r="K45" s="25">
        <v>0</v>
      </c>
      <c r="L45" s="25">
        <v>0</v>
      </c>
      <c r="M45" s="25">
        <v>0</v>
      </c>
      <c r="N45" s="224">
        <f t="shared" si="28"/>
        <v>0</v>
      </c>
      <c r="O45" s="224">
        <v>0</v>
      </c>
      <c r="P45" s="225">
        <v>0</v>
      </c>
      <c r="Q45" s="225">
        <v>0</v>
      </c>
      <c r="R45" s="225">
        <v>0</v>
      </c>
      <c r="S45" s="225">
        <f t="shared" si="25"/>
        <v>0</v>
      </c>
      <c r="T45" s="225">
        <v>0</v>
      </c>
      <c r="U45" s="225">
        <v>0</v>
      </c>
      <c r="V45" s="224">
        <v>3990</v>
      </c>
      <c r="W45" s="224">
        <v>3990</v>
      </c>
      <c r="X45" s="292">
        <f t="shared" si="4"/>
        <v>3990</v>
      </c>
      <c r="Y45" s="292">
        <f t="shared" si="10"/>
        <v>3990</v>
      </c>
      <c r="Z45" s="224">
        <v>0</v>
      </c>
      <c r="AA45" s="224">
        <v>0</v>
      </c>
      <c r="AB45" s="224">
        <v>0</v>
      </c>
      <c r="AC45" s="224">
        <v>0</v>
      </c>
      <c r="AD45" s="224">
        <f t="shared" si="29"/>
        <v>0</v>
      </c>
      <c r="AE45" s="224">
        <v>0</v>
      </c>
      <c r="AF45" s="225">
        <v>0</v>
      </c>
      <c r="AG45" s="225">
        <v>0</v>
      </c>
      <c r="AH45" s="292">
        <v>0</v>
      </c>
      <c r="AI45" s="292">
        <f t="shared" si="11"/>
        <v>0</v>
      </c>
      <c r="AJ45" s="224">
        <f t="shared" si="8"/>
        <v>3990</v>
      </c>
      <c r="AK45" s="224">
        <f t="shared" si="12"/>
        <v>3990</v>
      </c>
      <c r="AL45" s="226"/>
      <c r="AM45" s="203"/>
      <c r="AN45" s="20" t="str">
        <f t="shared" si="9"/>
        <v>606-PR</v>
      </c>
      <c r="AO45" s="243">
        <f t="shared" si="13"/>
        <v>0</v>
      </c>
      <c r="AP45" s="243">
        <f t="shared" si="14"/>
        <v>0</v>
      </c>
      <c r="AQ45" s="243">
        <v>0</v>
      </c>
      <c r="AR45" s="243">
        <f t="shared" si="15"/>
        <v>0</v>
      </c>
      <c r="AS45" s="243">
        <f t="shared" si="16"/>
        <v>3990</v>
      </c>
      <c r="AT45" s="243">
        <f t="shared" si="17"/>
        <v>0</v>
      </c>
      <c r="AU45" s="243">
        <f t="shared" si="18"/>
        <v>3990</v>
      </c>
      <c r="AV45" s="21"/>
    </row>
    <row r="46" spans="1:48" s="22" customFormat="1" ht="39.75" customHeight="1" x14ac:dyDescent="0.25">
      <c r="A46" s="31" t="s">
        <v>61</v>
      </c>
      <c r="B46" s="26" t="s">
        <v>63</v>
      </c>
      <c r="C46" s="23" t="s">
        <v>18</v>
      </c>
      <c r="D46" s="23" t="s">
        <v>60</v>
      </c>
      <c r="E46" s="18" t="s">
        <v>64</v>
      </c>
      <c r="F46" s="23" t="s">
        <v>227</v>
      </c>
      <c r="G46" s="18" t="s">
        <v>228</v>
      </c>
      <c r="H46" s="24">
        <v>45</v>
      </c>
      <c r="I46" s="17" t="s">
        <v>38</v>
      </c>
      <c r="J46" s="19">
        <v>1200</v>
      </c>
      <c r="K46" s="25">
        <v>0</v>
      </c>
      <c r="L46" s="25">
        <v>15</v>
      </c>
      <c r="M46" s="25">
        <f t="shared" ref="M46:M112" si="30">K46+L46</f>
        <v>15</v>
      </c>
      <c r="N46" s="224">
        <f t="shared" si="28"/>
        <v>18000</v>
      </c>
      <c r="O46" s="224">
        <v>18000</v>
      </c>
      <c r="P46" s="225">
        <v>21</v>
      </c>
      <c r="Q46" s="225">
        <v>144</v>
      </c>
      <c r="R46" s="225">
        <v>0.4</v>
      </c>
      <c r="S46" s="225">
        <f>SUM(P46*Q46*0.4)</f>
        <v>1209.6000000000001</v>
      </c>
      <c r="T46" s="225">
        <v>1209.6000000000001</v>
      </c>
      <c r="U46" s="225">
        <v>0</v>
      </c>
      <c r="V46" s="224">
        <f t="shared" ref="V46:V53" si="31">(M46*U46)</f>
        <v>0</v>
      </c>
      <c r="W46" s="224">
        <v>0</v>
      </c>
      <c r="X46" s="292">
        <f t="shared" si="4"/>
        <v>19209.599999999999</v>
      </c>
      <c r="Y46" s="292">
        <f t="shared" si="10"/>
        <v>19209.599999999999</v>
      </c>
      <c r="Z46" s="224">
        <f t="shared" ref="Z46:Z112" si="32">M46*200</f>
        <v>3000</v>
      </c>
      <c r="AA46" s="224">
        <v>3000</v>
      </c>
      <c r="AB46" s="224">
        <v>0</v>
      </c>
      <c r="AC46" s="224">
        <v>0</v>
      </c>
      <c r="AD46" s="224">
        <f t="shared" si="29"/>
        <v>0</v>
      </c>
      <c r="AE46" s="224">
        <v>0</v>
      </c>
      <c r="AF46" s="225">
        <v>0</v>
      </c>
      <c r="AG46" s="225">
        <v>0</v>
      </c>
      <c r="AH46" s="292">
        <f t="shared" ref="AH46:AH112" si="33">Z46+AD46+AF46</f>
        <v>3000</v>
      </c>
      <c r="AI46" s="292">
        <f t="shared" si="11"/>
        <v>3000</v>
      </c>
      <c r="AJ46" s="224">
        <f t="shared" si="8"/>
        <v>22209.599999999999</v>
      </c>
      <c r="AK46" s="224">
        <f t="shared" si="12"/>
        <v>22209.599999999999</v>
      </c>
      <c r="AL46" s="226"/>
      <c r="AM46" s="203"/>
      <c r="AN46" s="20" t="str">
        <f t="shared" si="9"/>
        <v>606-PR</v>
      </c>
      <c r="AO46" s="243">
        <f t="shared" si="13"/>
        <v>3000</v>
      </c>
      <c r="AP46" s="243">
        <f t="shared" si="14"/>
        <v>18000</v>
      </c>
      <c r="AQ46" s="243">
        <v>0</v>
      </c>
      <c r="AR46" s="243">
        <f t="shared" si="15"/>
        <v>1209.6000000000001</v>
      </c>
      <c r="AS46" s="243">
        <f t="shared" si="16"/>
        <v>0</v>
      </c>
      <c r="AT46" s="243">
        <f t="shared" si="17"/>
        <v>0</v>
      </c>
      <c r="AU46" s="243">
        <f t="shared" si="18"/>
        <v>22209.599999999999</v>
      </c>
      <c r="AV46" s="21"/>
    </row>
    <row r="47" spans="1:48" s="22" customFormat="1" ht="39.75" customHeight="1" x14ac:dyDescent="0.25">
      <c r="A47" s="31" t="s">
        <v>61</v>
      </c>
      <c r="B47" s="26" t="s">
        <v>63</v>
      </c>
      <c r="C47" s="32" t="s">
        <v>18</v>
      </c>
      <c r="D47" s="32" t="s">
        <v>25</v>
      </c>
      <c r="E47" s="33" t="s">
        <v>65</v>
      </c>
      <c r="F47" s="32" t="s">
        <v>66</v>
      </c>
      <c r="G47" s="33" t="s">
        <v>67</v>
      </c>
      <c r="H47" s="24">
        <v>45</v>
      </c>
      <c r="I47" s="34" t="s">
        <v>38</v>
      </c>
      <c r="J47" s="19">
        <v>1200</v>
      </c>
      <c r="K47" s="25">
        <v>16</v>
      </c>
      <c r="L47" s="25">
        <v>0</v>
      </c>
      <c r="M47" s="25">
        <f t="shared" si="30"/>
        <v>16</v>
      </c>
      <c r="N47" s="224">
        <f t="shared" si="28"/>
        <v>19200</v>
      </c>
      <c r="O47" s="224">
        <v>19200</v>
      </c>
      <c r="P47" s="225">
        <v>14</v>
      </c>
      <c r="Q47" s="225">
        <v>88</v>
      </c>
      <c r="R47" s="225">
        <v>0.4</v>
      </c>
      <c r="S47" s="225">
        <f t="shared" ref="S47:S48" si="34">SUM(P47*Q47*0.4)</f>
        <v>492.8</v>
      </c>
      <c r="T47" s="225">
        <v>492.8</v>
      </c>
      <c r="U47" s="225">
        <v>0</v>
      </c>
      <c r="V47" s="224">
        <f t="shared" si="31"/>
        <v>0</v>
      </c>
      <c r="W47" s="224">
        <v>0</v>
      </c>
      <c r="X47" s="292">
        <f t="shared" si="4"/>
        <v>19692.8</v>
      </c>
      <c r="Y47" s="292">
        <f t="shared" si="10"/>
        <v>19692.8</v>
      </c>
      <c r="Z47" s="224">
        <f t="shared" si="32"/>
        <v>3200</v>
      </c>
      <c r="AA47" s="224">
        <v>3200</v>
      </c>
      <c r="AB47" s="224">
        <v>0</v>
      </c>
      <c r="AC47" s="225">
        <v>675</v>
      </c>
      <c r="AD47" s="224">
        <f t="shared" si="29"/>
        <v>0</v>
      </c>
      <c r="AE47" s="224">
        <v>0</v>
      </c>
      <c r="AF47" s="225">
        <v>0</v>
      </c>
      <c r="AG47" s="225">
        <v>0</v>
      </c>
      <c r="AH47" s="292">
        <f t="shared" si="33"/>
        <v>3200</v>
      </c>
      <c r="AI47" s="292">
        <f t="shared" si="11"/>
        <v>3200</v>
      </c>
      <c r="AJ47" s="224">
        <f t="shared" si="8"/>
        <v>22892.799999999999</v>
      </c>
      <c r="AK47" s="224">
        <f t="shared" si="12"/>
        <v>22892.799999999999</v>
      </c>
      <c r="AL47" s="226"/>
      <c r="AM47" s="203"/>
      <c r="AN47" s="20" t="str">
        <f t="shared" si="9"/>
        <v>606-PR</v>
      </c>
      <c r="AO47" s="243">
        <f t="shared" si="13"/>
        <v>3200</v>
      </c>
      <c r="AP47" s="243">
        <f t="shared" si="14"/>
        <v>19200</v>
      </c>
      <c r="AQ47" s="243">
        <v>0</v>
      </c>
      <c r="AR47" s="243">
        <f t="shared" si="15"/>
        <v>492.8</v>
      </c>
      <c r="AS47" s="243">
        <f t="shared" si="16"/>
        <v>0</v>
      </c>
      <c r="AT47" s="243">
        <f t="shared" si="17"/>
        <v>0</v>
      </c>
      <c r="AU47" s="243">
        <f t="shared" si="18"/>
        <v>22892.799999999999</v>
      </c>
      <c r="AV47" s="21"/>
    </row>
    <row r="48" spans="1:48" s="22" customFormat="1" ht="39.75" customHeight="1" x14ac:dyDescent="0.25">
      <c r="A48" s="31" t="s">
        <v>61</v>
      </c>
      <c r="B48" s="26" t="s">
        <v>63</v>
      </c>
      <c r="C48" s="32" t="s">
        <v>18</v>
      </c>
      <c r="D48" s="32" t="s">
        <v>60</v>
      </c>
      <c r="E48" s="18" t="s">
        <v>64</v>
      </c>
      <c r="F48" s="32" t="s">
        <v>68</v>
      </c>
      <c r="G48" s="33" t="s">
        <v>671</v>
      </c>
      <c r="H48" s="24">
        <v>45</v>
      </c>
      <c r="I48" s="34" t="s">
        <v>38</v>
      </c>
      <c r="J48" s="19">
        <v>1200</v>
      </c>
      <c r="K48" s="25">
        <v>0</v>
      </c>
      <c r="L48" s="25">
        <v>0</v>
      </c>
      <c r="M48" s="25">
        <f t="shared" si="30"/>
        <v>0</v>
      </c>
      <c r="N48" s="224"/>
      <c r="O48" s="224"/>
      <c r="P48" s="225">
        <v>0</v>
      </c>
      <c r="Q48" s="225">
        <v>144</v>
      </c>
      <c r="R48" s="225">
        <v>0.4</v>
      </c>
      <c r="S48" s="225">
        <f t="shared" si="34"/>
        <v>0</v>
      </c>
      <c r="T48" s="225">
        <v>0</v>
      </c>
      <c r="U48" s="225">
        <v>0</v>
      </c>
      <c r="V48" s="224">
        <v>6000</v>
      </c>
      <c r="W48" s="224">
        <v>6000</v>
      </c>
      <c r="X48" s="292">
        <f t="shared" si="4"/>
        <v>6000</v>
      </c>
      <c r="Y48" s="292">
        <f t="shared" si="10"/>
        <v>6000</v>
      </c>
      <c r="Z48" s="224"/>
      <c r="AA48" s="224"/>
      <c r="AB48" s="224">
        <v>0</v>
      </c>
      <c r="AC48" s="224">
        <v>135</v>
      </c>
      <c r="AD48" s="224">
        <f t="shared" si="29"/>
        <v>0</v>
      </c>
      <c r="AE48" s="224">
        <v>0</v>
      </c>
      <c r="AF48" s="225">
        <v>1000</v>
      </c>
      <c r="AG48" s="225">
        <v>1000</v>
      </c>
      <c r="AH48" s="292">
        <f t="shared" si="33"/>
        <v>1000</v>
      </c>
      <c r="AI48" s="292">
        <f t="shared" si="11"/>
        <v>1000</v>
      </c>
      <c r="AJ48" s="224">
        <f t="shared" si="8"/>
        <v>7000</v>
      </c>
      <c r="AK48" s="224">
        <f t="shared" si="12"/>
        <v>7000</v>
      </c>
      <c r="AL48" s="226"/>
      <c r="AM48" s="203"/>
      <c r="AN48" s="20" t="str">
        <f t="shared" si="9"/>
        <v>606-PR</v>
      </c>
      <c r="AO48" s="243">
        <f t="shared" si="13"/>
        <v>0</v>
      </c>
      <c r="AP48" s="243">
        <f t="shared" si="14"/>
        <v>0</v>
      </c>
      <c r="AQ48" s="243">
        <v>0</v>
      </c>
      <c r="AR48" s="243">
        <f t="shared" si="15"/>
        <v>0</v>
      </c>
      <c r="AS48" s="243">
        <f t="shared" si="16"/>
        <v>7000</v>
      </c>
      <c r="AT48" s="243">
        <f t="shared" si="17"/>
        <v>0</v>
      </c>
      <c r="AU48" s="243">
        <f t="shared" si="18"/>
        <v>7000</v>
      </c>
      <c r="AV48" s="21"/>
    </row>
    <row r="49" spans="1:48" s="22" customFormat="1" ht="39.75" customHeight="1" x14ac:dyDescent="0.25">
      <c r="A49" s="17" t="s">
        <v>69</v>
      </c>
      <c r="B49" s="26" t="s">
        <v>70</v>
      </c>
      <c r="C49" s="23" t="s">
        <v>18</v>
      </c>
      <c r="D49" s="23" t="s">
        <v>25</v>
      </c>
      <c r="E49" s="18" t="s">
        <v>71</v>
      </c>
      <c r="F49" s="23" t="s">
        <v>66</v>
      </c>
      <c r="G49" s="18" t="s">
        <v>67</v>
      </c>
      <c r="H49" s="24">
        <v>60</v>
      </c>
      <c r="I49" s="17" t="s">
        <v>38</v>
      </c>
      <c r="J49" s="19">
        <v>1200</v>
      </c>
      <c r="K49" s="25">
        <v>18</v>
      </c>
      <c r="L49" s="25">
        <v>0</v>
      </c>
      <c r="M49" s="25">
        <f t="shared" si="30"/>
        <v>18</v>
      </c>
      <c r="N49" s="224">
        <f t="shared" si="28"/>
        <v>21600</v>
      </c>
      <c r="O49" s="224">
        <v>21600</v>
      </c>
      <c r="P49" s="224">
        <v>0</v>
      </c>
      <c r="Q49" s="224">
        <v>0</v>
      </c>
      <c r="R49" s="224">
        <v>0</v>
      </c>
      <c r="S49" s="225">
        <f t="shared" si="25"/>
        <v>0</v>
      </c>
      <c r="T49" s="225">
        <v>0</v>
      </c>
      <c r="U49" s="224">
        <v>0</v>
      </c>
      <c r="V49" s="224">
        <f t="shared" si="31"/>
        <v>0</v>
      </c>
      <c r="W49" s="224">
        <v>0</v>
      </c>
      <c r="X49" s="292">
        <f t="shared" si="4"/>
        <v>21600</v>
      </c>
      <c r="Y49" s="292">
        <f t="shared" si="10"/>
        <v>21600</v>
      </c>
      <c r="Z49" s="224">
        <f t="shared" si="32"/>
        <v>3600</v>
      </c>
      <c r="AA49" s="224">
        <v>3600</v>
      </c>
      <c r="AB49" s="224">
        <v>0</v>
      </c>
      <c r="AC49" s="224">
        <v>300</v>
      </c>
      <c r="AD49" s="224">
        <f t="shared" si="29"/>
        <v>0</v>
      </c>
      <c r="AE49" s="224">
        <v>0</v>
      </c>
      <c r="AF49" s="224">
        <v>0</v>
      </c>
      <c r="AG49" s="224">
        <v>0</v>
      </c>
      <c r="AH49" s="292">
        <f t="shared" si="33"/>
        <v>3600</v>
      </c>
      <c r="AI49" s="292">
        <f t="shared" si="11"/>
        <v>3600</v>
      </c>
      <c r="AJ49" s="224">
        <f>AH49+X49</f>
        <v>25200</v>
      </c>
      <c r="AK49" s="224">
        <f t="shared" si="12"/>
        <v>25200</v>
      </c>
      <c r="AL49" s="226">
        <f>SUM(AJ49:AJ57)</f>
        <v>163295.6</v>
      </c>
      <c r="AM49" s="203">
        <f>SUM(M49:M57)</f>
        <v>80</v>
      </c>
      <c r="AN49" s="20" t="str">
        <f t="shared" si="9"/>
        <v>607-PR</v>
      </c>
      <c r="AO49" s="243">
        <f t="shared" si="13"/>
        <v>3600</v>
      </c>
      <c r="AP49" s="243">
        <f t="shared" si="14"/>
        <v>21600</v>
      </c>
      <c r="AQ49" s="243">
        <v>0</v>
      </c>
      <c r="AR49" s="243">
        <f t="shared" si="15"/>
        <v>0</v>
      </c>
      <c r="AS49" s="243">
        <f t="shared" si="16"/>
        <v>0</v>
      </c>
      <c r="AT49" s="243">
        <f t="shared" si="17"/>
        <v>0</v>
      </c>
      <c r="AU49" s="243">
        <f t="shared" si="18"/>
        <v>25200</v>
      </c>
      <c r="AV49" s="21"/>
    </row>
    <row r="50" spans="1:48" s="22" customFormat="1" ht="50.25" customHeight="1" x14ac:dyDescent="0.25">
      <c r="A50" s="17" t="s">
        <v>69</v>
      </c>
      <c r="B50" s="26" t="s">
        <v>73</v>
      </c>
      <c r="C50" s="23" t="s">
        <v>18</v>
      </c>
      <c r="D50" s="23" t="s">
        <v>25</v>
      </c>
      <c r="E50" s="18" t="s">
        <v>71</v>
      </c>
      <c r="F50" s="23" t="s">
        <v>672</v>
      </c>
      <c r="G50" s="18" t="s">
        <v>673</v>
      </c>
      <c r="H50" s="24">
        <v>45</v>
      </c>
      <c r="I50" s="17" t="s">
        <v>38</v>
      </c>
      <c r="J50" s="19">
        <v>753</v>
      </c>
      <c r="K50" s="25">
        <v>0</v>
      </c>
      <c r="L50" s="25">
        <v>17</v>
      </c>
      <c r="M50" s="25">
        <f t="shared" si="30"/>
        <v>17</v>
      </c>
      <c r="N50" s="224">
        <f t="shared" si="28"/>
        <v>12801</v>
      </c>
      <c r="O50" s="224">
        <v>12801</v>
      </c>
      <c r="P50" s="225">
        <v>0</v>
      </c>
      <c r="Q50" s="225">
        <v>0</v>
      </c>
      <c r="R50" s="225">
        <v>0</v>
      </c>
      <c r="S50" s="225">
        <f t="shared" si="25"/>
        <v>0</v>
      </c>
      <c r="T50" s="225">
        <v>0</v>
      </c>
      <c r="U50" s="224">
        <v>0</v>
      </c>
      <c r="V50" s="224">
        <f t="shared" si="31"/>
        <v>0</v>
      </c>
      <c r="W50" s="224">
        <v>0</v>
      </c>
      <c r="X50" s="292">
        <f t="shared" si="4"/>
        <v>12801</v>
      </c>
      <c r="Y50" s="292">
        <f t="shared" si="10"/>
        <v>12801</v>
      </c>
      <c r="Z50" s="224">
        <f t="shared" si="32"/>
        <v>3400</v>
      </c>
      <c r="AA50" s="224">
        <v>3400</v>
      </c>
      <c r="AB50" s="224">
        <v>0</v>
      </c>
      <c r="AC50" s="224">
        <v>300</v>
      </c>
      <c r="AD50" s="224">
        <f t="shared" si="29"/>
        <v>0</v>
      </c>
      <c r="AE50" s="224">
        <v>0</v>
      </c>
      <c r="AF50" s="225">
        <v>0</v>
      </c>
      <c r="AG50" s="225">
        <v>0</v>
      </c>
      <c r="AH50" s="292">
        <f t="shared" si="33"/>
        <v>3400</v>
      </c>
      <c r="AI50" s="292">
        <f t="shared" si="11"/>
        <v>3400</v>
      </c>
      <c r="AJ50" s="224">
        <f t="shared" si="8"/>
        <v>16201</v>
      </c>
      <c r="AK50" s="224">
        <f t="shared" si="12"/>
        <v>16201</v>
      </c>
      <c r="AL50" s="226"/>
      <c r="AM50" s="203"/>
      <c r="AN50" s="20" t="str">
        <f t="shared" si="9"/>
        <v>607-PR</v>
      </c>
      <c r="AO50" s="243">
        <f t="shared" si="13"/>
        <v>3400</v>
      </c>
      <c r="AP50" s="243">
        <f t="shared" si="14"/>
        <v>12801</v>
      </c>
      <c r="AQ50" s="243">
        <v>0</v>
      </c>
      <c r="AR50" s="243">
        <f t="shared" si="15"/>
        <v>0</v>
      </c>
      <c r="AS50" s="243">
        <f t="shared" si="16"/>
        <v>0</v>
      </c>
      <c r="AT50" s="243">
        <f t="shared" si="17"/>
        <v>0</v>
      </c>
      <c r="AU50" s="243">
        <f t="shared" si="18"/>
        <v>16201</v>
      </c>
      <c r="AV50" s="21"/>
    </row>
    <row r="51" spans="1:48" s="22" customFormat="1" ht="39.75" customHeight="1" x14ac:dyDescent="0.25">
      <c r="A51" s="17" t="s">
        <v>69</v>
      </c>
      <c r="B51" s="26" t="s">
        <v>73</v>
      </c>
      <c r="C51" s="23" t="s">
        <v>18</v>
      </c>
      <c r="D51" s="23" t="s">
        <v>31</v>
      </c>
      <c r="E51" s="18" t="s">
        <v>58</v>
      </c>
      <c r="F51" s="23" t="s">
        <v>66</v>
      </c>
      <c r="G51" s="18" t="s">
        <v>67</v>
      </c>
      <c r="H51" s="24">
        <v>45</v>
      </c>
      <c r="I51" s="17" t="s">
        <v>38</v>
      </c>
      <c r="J51" s="19">
        <v>1200</v>
      </c>
      <c r="K51" s="25">
        <v>0</v>
      </c>
      <c r="L51" s="25">
        <v>20</v>
      </c>
      <c r="M51" s="25">
        <f t="shared" si="30"/>
        <v>20</v>
      </c>
      <c r="N51" s="224">
        <f t="shared" si="28"/>
        <v>24000</v>
      </c>
      <c r="O51" s="224">
        <v>24000</v>
      </c>
      <c r="P51" s="225">
        <v>0</v>
      </c>
      <c r="Q51" s="225">
        <v>0</v>
      </c>
      <c r="R51" s="225">
        <v>0</v>
      </c>
      <c r="S51" s="225">
        <f t="shared" si="25"/>
        <v>0</v>
      </c>
      <c r="T51" s="225">
        <v>0</v>
      </c>
      <c r="U51" s="224">
        <v>0</v>
      </c>
      <c r="V51" s="224">
        <f t="shared" si="31"/>
        <v>0</v>
      </c>
      <c r="W51" s="224">
        <v>0</v>
      </c>
      <c r="X51" s="292">
        <f t="shared" si="4"/>
        <v>24000</v>
      </c>
      <c r="Y51" s="292">
        <f t="shared" si="10"/>
        <v>24000</v>
      </c>
      <c r="Z51" s="224">
        <f t="shared" si="32"/>
        <v>4000</v>
      </c>
      <c r="AA51" s="224">
        <v>4000</v>
      </c>
      <c r="AB51" s="224">
        <v>20</v>
      </c>
      <c r="AC51" s="224">
        <v>300</v>
      </c>
      <c r="AD51" s="296">
        <f t="shared" si="29"/>
        <v>6000</v>
      </c>
      <c r="AE51" s="296">
        <v>0</v>
      </c>
      <c r="AF51" s="225">
        <v>0</v>
      </c>
      <c r="AG51" s="225">
        <v>0</v>
      </c>
      <c r="AH51" s="292">
        <f t="shared" si="33"/>
        <v>10000</v>
      </c>
      <c r="AI51" s="292">
        <f t="shared" si="11"/>
        <v>4000</v>
      </c>
      <c r="AJ51" s="224">
        <f t="shared" si="8"/>
        <v>34000</v>
      </c>
      <c r="AK51" s="224">
        <f t="shared" si="12"/>
        <v>28000</v>
      </c>
      <c r="AL51" s="226"/>
      <c r="AM51" s="203"/>
      <c r="AN51" s="20" t="str">
        <f t="shared" si="9"/>
        <v>607-PR</v>
      </c>
      <c r="AO51" s="243">
        <f t="shared" si="13"/>
        <v>4000</v>
      </c>
      <c r="AP51" s="243">
        <f t="shared" si="14"/>
        <v>24000</v>
      </c>
      <c r="AQ51" s="243">
        <v>0</v>
      </c>
      <c r="AR51" s="243">
        <f t="shared" si="15"/>
        <v>0</v>
      </c>
      <c r="AS51" s="243">
        <f t="shared" si="16"/>
        <v>0</v>
      </c>
      <c r="AT51" s="243">
        <f t="shared" si="17"/>
        <v>6000</v>
      </c>
      <c r="AU51" s="243">
        <f t="shared" si="18"/>
        <v>28000</v>
      </c>
      <c r="AV51" s="21"/>
    </row>
    <row r="52" spans="1:48" s="22" customFormat="1" ht="39.75" customHeight="1" x14ac:dyDescent="0.25">
      <c r="A52" s="17" t="s">
        <v>69</v>
      </c>
      <c r="B52" s="26" t="s">
        <v>73</v>
      </c>
      <c r="C52" s="23" t="s">
        <v>18</v>
      </c>
      <c r="D52" s="23" t="s">
        <v>31</v>
      </c>
      <c r="E52" s="18" t="s">
        <v>58</v>
      </c>
      <c r="F52" s="23" t="s">
        <v>674</v>
      </c>
      <c r="G52" s="18" t="s">
        <v>675</v>
      </c>
      <c r="H52" s="24">
        <v>45</v>
      </c>
      <c r="I52" s="17" t="s">
        <v>38</v>
      </c>
      <c r="J52" s="19">
        <v>753</v>
      </c>
      <c r="K52" s="25">
        <v>10</v>
      </c>
      <c r="L52" s="25">
        <v>0</v>
      </c>
      <c r="M52" s="25">
        <f t="shared" si="30"/>
        <v>10</v>
      </c>
      <c r="N52" s="224">
        <f t="shared" si="28"/>
        <v>7530</v>
      </c>
      <c r="O52" s="224">
        <v>7530</v>
      </c>
      <c r="P52" s="225">
        <v>14</v>
      </c>
      <c r="Q52" s="225">
        <v>16</v>
      </c>
      <c r="R52" s="225">
        <v>0.4</v>
      </c>
      <c r="S52" s="225">
        <f>SUM(P52*Q52*R52)</f>
        <v>89.600000000000009</v>
      </c>
      <c r="T52" s="225">
        <v>89.600000000000009</v>
      </c>
      <c r="U52" s="224">
        <v>400</v>
      </c>
      <c r="V52" s="224">
        <f t="shared" si="31"/>
        <v>4000</v>
      </c>
      <c r="W52" s="224">
        <v>4000</v>
      </c>
      <c r="X52" s="292">
        <f t="shared" si="4"/>
        <v>11619.6</v>
      </c>
      <c r="Y52" s="292">
        <f t="shared" si="10"/>
        <v>11619.6</v>
      </c>
      <c r="Z52" s="224">
        <f t="shared" si="32"/>
        <v>2000</v>
      </c>
      <c r="AA52" s="224">
        <v>2000</v>
      </c>
      <c r="AB52" s="224">
        <v>0</v>
      </c>
      <c r="AC52" s="224">
        <v>0</v>
      </c>
      <c r="AD52" s="224">
        <v>0</v>
      </c>
      <c r="AE52" s="224">
        <v>0</v>
      </c>
      <c r="AF52" s="225">
        <v>0</v>
      </c>
      <c r="AG52" s="225">
        <v>0</v>
      </c>
      <c r="AH52" s="292">
        <f t="shared" si="33"/>
        <v>2000</v>
      </c>
      <c r="AI52" s="292">
        <f t="shared" si="11"/>
        <v>2000</v>
      </c>
      <c r="AJ52" s="224">
        <f t="shared" si="8"/>
        <v>13619.6</v>
      </c>
      <c r="AK52" s="224">
        <f t="shared" si="12"/>
        <v>13619.6</v>
      </c>
      <c r="AL52" s="226"/>
      <c r="AM52" s="203"/>
      <c r="AN52" s="20" t="str">
        <f t="shared" si="9"/>
        <v>607-PR</v>
      </c>
      <c r="AO52" s="243">
        <f t="shared" si="13"/>
        <v>2000</v>
      </c>
      <c r="AP52" s="243">
        <f t="shared" si="14"/>
        <v>7530</v>
      </c>
      <c r="AQ52" s="243">
        <v>0</v>
      </c>
      <c r="AR52" s="243">
        <f t="shared" si="15"/>
        <v>89.600000000000009</v>
      </c>
      <c r="AS52" s="243">
        <f t="shared" si="16"/>
        <v>4000</v>
      </c>
      <c r="AT52" s="243">
        <f t="shared" si="17"/>
        <v>0</v>
      </c>
      <c r="AU52" s="243">
        <f t="shared" si="18"/>
        <v>13619.6</v>
      </c>
      <c r="AV52" s="21"/>
    </row>
    <row r="53" spans="1:48" s="22" customFormat="1" ht="39.75" customHeight="1" x14ac:dyDescent="0.25">
      <c r="A53" s="17" t="s">
        <v>69</v>
      </c>
      <c r="B53" s="26" t="s">
        <v>73</v>
      </c>
      <c r="C53" s="23" t="s">
        <v>18</v>
      </c>
      <c r="D53" s="23" t="s">
        <v>31</v>
      </c>
      <c r="E53" s="18" t="s">
        <v>58</v>
      </c>
      <c r="F53" s="23" t="s">
        <v>672</v>
      </c>
      <c r="G53" s="18" t="s">
        <v>673</v>
      </c>
      <c r="H53" s="24">
        <v>45</v>
      </c>
      <c r="I53" s="17" t="s">
        <v>38</v>
      </c>
      <c r="J53" s="19">
        <v>753</v>
      </c>
      <c r="K53" s="25">
        <v>0</v>
      </c>
      <c r="L53" s="25">
        <v>15</v>
      </c>
      <c r="M53" s="25">
        <f t="shared" si="30"/>
        <v>15</v>
      </c>
      <c r="N53" s="224">
        <f t="shared" si="28"/>
        <v>11295</v>
      </c>
      <c r="O53" s="224">
        <v>11295</v>
      </c>
      <c r="P53" s="225">
        <v>0</v>
      </c>
      <c r="Q53" s="225">
        <v>0</v>
      </c>
      <c r="R53" s="225">
        <v>0.4</v>
      </c>
      <c r="S53" s="225">
        <f>SUM(P53*Q53*R53)</f>
        <v>0</v>
      </c>
      <c r="T53" s="225">
        <v>0</v>
      </c>
      <c r="U53" s="224">
        <v>0</v>
      </c>
      <c r="V53" s="224">
        <f t="shared" si="31"/>
        <v>0</v>
      </c>
      <c r="W53" s="224">
        <v>0</v>
      </c>
      <c r="X53" s="292">
        <f t="shared" si="4"/>
        <v>11295</v>
      </c>
      <c r="Y53" s="292">
        <f t="shared" si="10"/>
        <v>11295</v>
      </c>
      <c r="Z53" s="224">
        <f t="shared" si="32"/>
        <v>3000</v>
      </c>
      <c r="AA53" s="224">
        <v>3000</v>
      </c>
      <c r="AB53" s="224">
        <v>0</v>
      </c>
      <c r="AC53" s="224">
        <v>0</v>
      </c>
      <c r="AD53" s="224">
        <v>0</v>
      </c>
      <c r="AE53" s="224">
        <v>0</v>
      </c>
      <c r="AF53" s="225">
        <v>0</v>
      </c>
      <c r="AG53" s="225">
        <v>0</v>
      </c>
      <c r="AH53" s="292">
        <f t="shared" si="33"/>
        <v>3000</v>
      </c>
      <c r="AI53" s="292">
        <f t="shared" si="11"/>
        <v>3000</v>
      </c>
      <c r="AJ53" s="224">
        <f t="shared" si="8"/>
        <v>14295</v>
      </c>
      <c r="AK53" s="224">
        <f t="shared" si="12"/>
        <v>14295</v>
      </c>
      <c r="AL53" s="226"/>
      <c r="AM53" s="203"/>
      <c r="AN53" s="20" t="str">
        <f t="shared" si="9"/>
        <v>607-PR</v>
      </c>
      <c r="AO53" s="243">
        <f t="shared" si="13"/>
        <v>3000</v>
      </c>
      <c r="AP53" s="243">
        <f t="shared" si="14"/>
        <v>11295</v>
      </c>
      <c r="AQ53" s="243">
        <v>0</v>
      </c>
      <c r="AR53" s="243">
        <f t="shared" si="15"/>
        <v>0</v>
      </c>
      <c r="AS53" s="243">
        <f t="shared" si="16"/>
        <v>0</v>
      </c>
      <c r="AT53" s="243">
        <f t="shared" si="17"/>
        <v>0</v>
      </c>
      <c r="AU53" s="243">
        <f t="shared" si="18"/>
        <v>14295</v>
      </c>
      <c r="AV53" s="21"/>
    </row>
    <row r="54" spans="1:48" s="22" customFormat="1" ht="39.75" customHeight="1" x14ac:dyDescent="0.25">
      <c r="A54" s="17" t="s">
        <v>69</v>
      </c>
      <c r="B54" s="26" t="s">
        <v>528</v>
      </c>
      <c r="C54" s="23" t="s">
        <v>18</v>
      </c>
      <c r="D54" s="23" t="s">
        <v>62</v>
      </c>
      <c r="E54" s="18" t="s">
        <v>62</v>
      </c>
      <c r="F54" s="23" t="s">
        <v>62</v>
      </c>
      <c r="G54" s="18" t="s">
        <v>523</v>
      </c>
      <c r="H54" s="24" t="s">
        <v>62</v>
      </c>
      <c r="I54" s="17" t="s">
        <v>62</v>
      </c>
      <c r="J54" s="19">
        <v>0</v>
      </c>
      <c r="K54" s="25">
        <v>0</v>
      </c>
      <c r="L54" s="25">
        <v>0</v>
      </c>
      <c r="M54" s="25">
        <v>0</v>
      </c>
      <c r="N54" s="224">
        <v>0</v>
      </c>
      <c r="O54" s="224">
        <v>0</v>
      </c>
      <c r="P54" s="225">
        <v>0</v>
      </c>
      <c r="Q54" s="225">
        <v>0</v>
      </c>
      <c r="R54" s="225"/>
      <c r="S54" s="224">
        <v>0</v>
      </c>
      <c r="T54" s="224">
        <v>0</v>
      </c>
      <c r="U54" s="224">
        <v>0</v>
      </c>
      <c r="V54" s="224">
        <v>21000</v>
      </c>
      <c r="W54" s="224">
        <v>21000</v>
      </c>
      <c r="X54" s="292">
        <f t="shared" si="4"/>
        <v>21000</v>
      </c>
      <c r="Y54" s="292">
        <f t="shared" si="10"/>
        <v>21000</v>
      </c>
      <c r="Z54" s="224">
        <v>0</v>
      </c>
      <c r="AA54" s="224">
        <v>0</v>
      </c>
      <c r="AB54" s="224">
        <v>0</v>
      </c>
      <c r="AC54" s="224">
        <v>0</v>
      </c>
      <c r="AD54" s="224">
        <v>0</v>
      </c>
      <c r="AE54" s="224">
        <v>0</v>
      </c>
      <c r="AF54" s="225">
        <v>0</v>
      </c>
      <c r="AG54" s="225">
        <v>0</v>
      </c>
      <c r="AH54" s="292">
        <v>0</v>
      </c>
      <c r="AI54" s="292">
        <f t="shared" si="11"/>
        <v>0</v>
      </c>
      <c r="AJ54" s="224">
        <f t="shared" si="8"/>
        <v>21000</v>
      </c>
      <c r="AK54" s="224">
        <f t="shared" si="12"/>
        <v>21000</v>
      </c>
      <c r="AL54" s="226"/>
      <c r="AM54" s="203"/>
      <c r="AN54" s="20" t="str">
        <f t="shared" si="9"/>
        <v>607-PR</v>
      </c>
      <c r="AO54" s="243">
        <f t="shared" si="13"/>
        <v>0</v>
      </c>
      <c r="AP54" s="243">
        <f t="shared" si="14"/>
        <v>0</v>
      </c>
      <c r="AQ54" s="243">
        <v>0</v>
      </c>
      <c r="AR54" s="243">
        <f t="shared" si="15"/>
        <v>0</v>
      </c>
      <c r="AS54" s="243">
        <f t="shared" si="16"/>
        <v>21000</v>
      </c>
      <c r="AT54" s="243">
        <f t="shared" si="17"/>
        <v>0</v>
      </c>
      <c r="AU54" s="243">
        <f t="shared" si="18"/>
        <v>21000</v>
      </c>
      <c r="AV54" s="21"/>
    </row>
    <row r="55" spans="1:48" s="22" customFormat="1" ht="39.75" customHeight="1" x14ac:dyDescent="0.25">
      <c r="A55" s="17" t="s">
        <v>69</v>
      </c>
      <c r="B55" s="26" t="s">
        <v>528</v>
      </c>
      <c r="C55" s="23" t="s">
        <v>18</v>
      </c>
      <c r="D55" s="23" t="s">
        <v>62</v>
      </c>
      <c r="E55" s="18" t="s">
        <v>62</v>
      </c>
      <c r="F55" s="23" t="s">
        <v>62</v>
      </c>
      <c r="G55" s="18" t="s">
        <v>524</v>
      </c>
      <c r="H55" s="24" t="s">
        <v>62</v>
      </c>
      <c r="I55" s="17" t="s">
        <v>62</v>
      </c>
      <c r="J55" s="19">
        <v>0</v>
      </c>
      <c r="K55" s="25">
        <v>0</v>
      </c>
      <c r="L55" s="25">
        <v>0</v>
      </c>
      <c r="M55" s="25">
        <v>0</v>
      </c>
      <c r="N55" s="224">
        <v>0</v>
      </c>
      <c r="O55" s="224">
        <v>0</v>
      </c>
      <c r="P55" s="225">
        <v>0</v>
      </c>
      <c r="Q55" s="225">
        <v>0</v>
      </c>
      <c r="R55" s="225"/>
      <c r="S55" s="224">
        <v>0</v>
      </c>
      <c r="T55" s="224">
        <v>0</v>
      </c>
      <c r="U55" s="224">
        <v>0</v>
      </c>
      <c r="V55" s="224">
        <v>21000</v>
      </c>
      <c r="W55" s="224">
        <v>21000</v>
      </c>
      <c r="X55" s="292">
        <f t="shared" si="4"/>
        <v>21000</v>
      </c>
      <c r="Y55" s="292">
        <f t="shared" si="10"/>
        <v>21000</v>
      </c>
      <c r="Z55" s="224">
        <v>0</v>
      </c>
      <c r="AA55" s="224">
        <v>0</v>
      </c>
      <c r="AB55" s="224">
        <v>0</v>
      </c>
      <c r="AC55" s="224">
        <v>0</v>
      </c>
      <c r="AD55" s="224">
        <v>0</v>
      </c>
      <c r="AE55" s="224">
        <v>0</v>
      </c>
      <c r="AF55" s="225">
        <v>0</v>
      </c>
      <c r="AG55" s="225">
        <v>0</v>
      </c>
      <c r="AH55" s="292">
        <v>0</v>
      </c>
      <c r="AI55" s="292">
        <f t="shared" si="11"/>
        <v>0</v>
      </c>
      <c r="AJ55" s="224">
        <f t="shared" si="8"/>
        <v>21000</v>
      </c>
      <c r="AK55" s="224">
        <f t="shared" si="12"/>
        <v>21000</v>
      </c>
      <c r="AL55" s="226"/>
      <c r="AM55" s="203"/>
      <c r="AN55" s="20" t="str">
        <f t="shared" si="9"/>
        <v>607-PR</v>
      </c>
      <c r="AO55" s="243">
        <f t="shared" si="13"/>
        <v>0</v>
      </c>
      <c r="AP55" s="243">
        <f t="shared" si="14"/>
        <v>0</v>
      </c>
      <c r="AQ55" s="243">
        <v>0</v>
      </c>
      <c r="AR55" s="243">
        <f t="shared" si="15"/>
        <v>0</v>
      </c>
      <c r="AS55" s="243">
        <f t="shared" si="16"/>
        <v>21000</v>
      </c>
      <c r="AT55" s="243">
        <f t="shared" si="17"/>
        <v>0</v>
      </c>
      <c r="AU55" s="243">
        <f t="shared" si="18"/>
        <v>21000</v>
      </c>
      <c r="AV55" s="21"/>
    </row>
    <row r="56" spans="1:48" s="22" customFormat="1" ht="39.75" customHeight="1" x14ac:dyDescent="0.25">
      <c r="A56" s="17" t="s">
        <v>69</v>
      </c>
      <c r="B56" s="26" t="s">
        <v>528</v>
      </c>
      <c r="C56" s="23" t="s">
        <v>18</v>
      </c>
      <c r="D56" s="23" t="s">
        <v>62</v>
      </c>
      <c r="E56" s="18" t="s">
        <v>62</v>
      </c>
      <c r="F56" s="23" t="s">
        <v>62</v>
      </c>
      <c r="G56" s="18" t="s">
        <v>526</v>
      </c>
      <c r="H56" s="24" t="s">
        <v>62</v>
      </c>
      <c r="I56" s="17" t="s">
        <v>62</v>
      </c>
      <c r="J56" s="19">
        <v>0</v>
      </c>
      <c r="K56" s="25">
        <v>0</v>
      </c>
      <c r="L56" s="25">
        <v>0</v>
      </c>
      <c r="M56" s="25">
        <v>0</v>
      </c>
      <c r="N56" s="224">
        <v>0</v>
      </c>
      <c r="O56" s="224">
        <v>0</v>
      </c>
      <c r="P56" s="225">
        <v>0</v>
      </c>
      <c r="Q56" s="225">
        <v>0</v>
      </c>
      <c r="R56" s="225"/>
      <c r="S56" s="224">
        <v>0</v>
      </c>
      <c r="T56" s="224">
        <v>0</v>
      </c>
      <c r="U56" s="224">
        <v>0</v>
      </c>
      <c r="V56" s="224">
        <v>9590</v>
      </c>
      <c r="W56" s="224">
        <v>9590</v>
      </c>
      <c r="X56" s="292">
        <v>9590</v>
      </c>
      <c r="Y56" s="292">
        <f t="shared" si="10"/>
        <v>9590</v>
      </c>
      <c r="Z56" s="224">
        <v>0</v>
      </c>
      <c r="AA56" s="224">
        <v>0</v>
      </c>
      <c r="AB56" s="224">
        <v>0</v>
      </c>
      <c r="AC56" s="224">
        <v>0</v>
      </c>
      <c r="AD56" s="224">
        <v>0</v>
      </c>
      <c r="AE56" s="224">
        <v>0</v>
      </c>
      <c r="AF56" s="225">
        <v>0</v>
      </c>
      <c r="AG56" s="225">
        <v>0</v>
      </c>
      <c r="AH56" s="292">
        <v>0</v>
      </c>
      <c r="AI56" s="292">
        <f t="shared" si="11"/>
        <v>0</v>
      </c>
      <c r="AJ56" s="224">
        <f t="shared" si="8"/>
        <v>9590</v>
      </c>
      <c r="AK56" s="224">
        <f t="shared" si="12"/>
        <v>9590</v>
      </c>
      <c r="AL56" s="226"/>
      <c r="AM56" s="203"/>
      <c r="AN56" s="20" t="str">
        <f t="shared" si="9"/>
        <v>607-PR</v>
      </c>
      <c r="AO56" s="243">
        <f t="shared" si="13"/>
        <v>0</v>
      </c>
      <c r="AP56" s="243">
        <f t="shared" si="14"/>
        <v>0</v>
      </c>
      <c r="AQ56" s="243">
        <v>0</v>
      </c>
      <c r="AR56" s="243">
        <f t="shared" si="15"/>
        <v>0</v>
      </c>
      <c r="AS56" s="243">
        <f t="shared" si="16"/>
        <v>9590</v>
      </c>
      <c r="AT56" s="243">
        <f t="shared" si="17"/>
        <v>0</v>
      </c>
      <c r="AU56" s="243">
        <f t="shared" si="18"/>
        <v>9590</v>
      </c>
      <c r="AV56" s="21"/>
    </row>
    <row r="57" spans="1:48" s="22" customFormat="1" ht="39.75" customHeight="1" x14ac:dyDescent="0.25">
      <c r="A57" s="17" t="s">
        <v>69</v>
      </c>
      <c r="B57" s="26" t="s">
        <v>528</v>
      </c>
      <c r="C57" s="23" t="s">
        <v>18</v>
      </c>
      <c r="D57" s="23" t="s">
        <v>62</v>
      </c>
      <c r="E57" s="18" t="s">
        <v>62</v>
      </c>
      <c r="F57" s="23" t="s">
        <v>62</v>
      </c>
      <c r="G57" s="18" t="s">
        <v>527</v>
      </c>
      <c r="H57" s="24" t="s">
        <v>62</v>
      </c>
      <c r="I57" s="17" t="s">
        <v>62</v>
      </c>
      <c r="J57" s="19">
        <v>0</v>
      </c>
      <c r="K57" s="25">
        <v>0</v>
      </c>
      <c r="L57" s="25">
        <v>0</v>
      </c>
      <c r="M57" s="25">
        <v>0</v>
      </c>
      <c r="N57" s="224">
        <v>0</v>
      </c>
      <c r="O57" s="224">
        <v>0</v>
      </c>
      <c r="P57" s="225">
        <v>0</v>
      </c>
      <c r="Q57" s="225">
        <v>0</v>
      </c>
      <c r="R57" s="225"/>
      <c r="S57" s="224">
        <v>0</v>
      </c>
      <c r="T57" s="224">
        <v>0</v>
      </c>
      <c r="U57" s="224">
        <v>0</v>
      </c>
      <c r="V57" s="224">
        <v>8390</v>
      </c>
      <c r="W57" s="224">
        <v>8390</v>
      </c>
      <c r="X57" s="292">
        <v>8390</v>
      </c>
      <c r="Y57" s="292">
        <f t="shared" si="10"/>
        <v>8390</v>
      </c>
      <c r="Z57" s="224">
        <v>0</v>
      </c>
      <c r="AA57" s="224">
        <v>0</v>
      </c>
      <c r="AB57" s="224">
        <v>0</v>
      </c>
      <c r="AC57" s="224">
        <v>0</v>
      </c>
      <c r="AD57" s="224">
        <v>0</v>
      </c>
      <c r="AE57" s="224">
        <v>0</v>
      </c>
      <c r="AF57" s="225">
        <v>0</v>
      </c>
      <c r="AG57" s="225">
        <v>0</v>
      </c>
      <c r="AH57" s="292">
        <v>0</v>
      </c>
      <c r="AI57" s="292">
        <f t="shared" si="11"/>
        <v>0</v>
      </c>
      <c r="AJ57" s="224">
        <f t="shared" si="8"/>
        <v>8390</v>
      </c>
      <c r="AK57" s="224">
        <f t="shared" si="12"/>
        <v>8390</v>
      </c>
      <c r="AL57" s="226"/>
      <c r="AM57" s="203"/>
      <c r="AN57" s="20" t="str">
        <f t="shared" si="9"/>
        <v>607-PR</v>
      </c>
      <c r="AO57" s="243">
        <f t="shared" si="13"/>
        <v>0</v>
      </c>
      <c r="AP57" s="243">
        <f t="shared" si="14"/>
        <v>0</v>
      </c>
      <c r="AQ57" s="243">
        <v>0</v>
      </c>
      <c r="AR57" s="243">
        <f t="shared" si="15"/>
        <v>0</v>
      </c>
      <c r="AS57" s="243">
        <f t="shared" si="16"/>
        <v>8390</v>
      </c>
      <c r="AT57" s="243">
        <f t="shared" si="17"/>
        <v>0</v>
      </c>
      <c r="AU57" s="243">
        <f t="shared" si="18"/>
        <v>8390</v>
      </c>
      <c r="AV57" s="21"/>
    </row>
    <row r="58" spans="1:48" s="22" customFormat="1" ht="39.75" customHeight="1" x14ac:dyDescent="0.25">
      <c r="A58" s="17" t="s">
        <v>74</v>
      </c>
      <c r="B58" s="26" t="s">
        <v>75</v>
      </c>
      <c r="C58" s="23" t="s">
        <v>18</v>
      </c>
      <c r="D58" s="23" t="s">
        <v>31</v>
      </c>
      <c r="E58" s="18" t="s">
        <v>76</v>
      </c>
      <c r="F58" s="23" t="s">
        <v>72</v>
      </c>
      <c r="G58" s="18" t="s">
        <v>28</v>
      </c>
      <c r="H58" s="24">
        <v>75</v>
      </c>
      <c r="I58" s="17" t="s">
        <v>77</v>
      </c>
      <c r="J58" s="19">
        <v>585</v>
      </c>
      <c r="K58" s="25">
        <v>0</v>
      </c>
      <c r="L58" s="25">
        <v>20</v>
      </c>
      <c r="M58" s="25">
        <f t="shared" si="30"/>
        <v>20</v>
      </c>
      <c r="N58" s="224">
        <f t="shared" si="28"/>
        <v>11700</v>
      </c>
      <c r="O58" s="224">
        <v>11700</v>
      </c>
      <c r="P58" s="225">
        <v>14</v>
      </c>
      <c r="Q58" s="225">
        <v>14</v>
      </c>
      <c r="R58" s="225">
        <v>0.4</v>
      </c>
      <c r="S58" s="225">
        <f t="shared" ref="S58:S121" si="35">SUM(Q58*R58*P58)</f>
        <v>78.400000000000006</v>
      </c>
      <c r="T58" s="225">
        <v>78.400000000000006</v>
      </c>
      <c r="U58" s="225">
        <v>300</v>
      </c>
      <c r="V58" s="224">
        <f t="shared" ref="V58:V121" si="36">(M58*U58)</f>
        <v>6000</v>
      </c>
      <c r="W58" s="224">
        <v>6000</v>
      </c>
      <c r="X58" s="292">
        <f t="shared" si="4"/>
        <v>17778.400000000001</v>
      </c>
      <c r="Y58" s="292">
        <f t="shared" si="10"/>
        <v>17778.400000000001</v>
      </c>
      <c r="Z58" s="224">
        <f t="shared" si="32"/>
        <v>4000</v>
      </c>
      <c r="AA58" s="224">
        <v>4000</v>
      </c>
      <c r="AB58" s="224">
        <v>0</v>
      </c>
      <c r="AC58" s="224">
        <v>120</v>
      </c>
      <c r="AD58" s="224">
        <f>SUM(AB58*AC58)</f>
        <v>0</v>
      </c>
      <c r="AE58" s="224">
        <v>0</v>
      </c>
      <c r="AF58" s="225">
        <v>0</v>
      </c>
      <c r="AG58" s="225">
        <v>0</v>
      </c>
      <c r="AH58" s="292">
        <f t="shared" si="33"/>
        <v>4000</v>
      </c>
      <c r="AI58" s="292">
        <f t="shared" si="11"/>
        <v>4000</v>
      </c>
      <c r="AJ58" s="224">
        <f t="shared" si="8"/>
        <v>21778.400000000001</v>
      </c>
      <c r="AK58" s="224">
        <f t="shared" si="12"/>
        <v>21778.400000000001</v>
      </c>
      <c r="AL58" s="226">
        <f>SUM(AJ58:AJ60)</f>
        <v>65421.600000000006</v>
      </c>
      <c r="AM58" s="203">
        <f>SUM(M58:M60)</f>
        <v>60</v>
      </c>
      <c r="AN58" s="20" t="str">
        <f t="shared" si="9"/>
        <v>608-PR</v>
      </c>
      <c r="AO58" s="243">
        <f t="shared" si="13"/>
        <v>4000</v>
      </c>
      <c r="AP58" s="243">
        <f t="shared" si="14"/>
        <v>11700</v>
      </c>
      <c r="AQ58" s="243">
        <v>0</v>
      </c>
      <c r="AR58" s="243">
        <f t="shared" si="15"/>
        <v>78.400000000000006</v>
      </c>
      <c r="AS58" s="243">
        <f t="shared" si="16"/>
        <v>6000</v>
      </c>
      <c r="AT58" s="243">
        <f t="shared" si="17"/>
        <v>0</v>
      </c>
      <c r="AU58" s="243">
        <f t="shared" si="18"/>
        <v>21778.400000000001</v>
      </c>
      <c r="AV58" s="21"/>
    </row>
    <row r="59" spans="1:48" s="22" customFormat="1" ht="39.75" customHeight="1" x14ac:dyDescent="0.25">
      <c r="A59" s="17" t="s">
        <v>74</v>
      </c>
      <c r="B59" s="26" t="s">
        <v>75</v>
      </c>
      <c r="C59" s="23" t="s">
        <v>18</v>
      </c>
      <c r="D59" s="23" t="s">
        <v>31</v>
      </c>
      <c r="E59" s="18" t="s">
        <v>78</v>
      </c>
      <c r="F59" s="23" t="s">
        <v>72</v>
      </c>
      <c r="G59" s="18" t="s">
        <v>28</v>
      </c>
      <c r="H59" s="24">
        <v>75</v>
      </c>
      <c r="I59" s="17" t="s">
        <v>77</v>
      </c>
      <c r="J59" s="19">
        <v>585</v>
      </c>
      <c r="K59" s="25">
        <v>0</v>
      </c>
      <c r="L59" s="25">
        <v>17</v>
      </c>
      <c r="M59" s="25">
        <f t="shared" si="30"/>
        <v>17</v>
      </c>
      <c r="N59" s="224">
        <f t="shared" si="28"/>
        <v>9945</v>
      </c>
      <c r="O59" s="224">
        <v>9945</v>
      </c>
      <c r="P59" s="225">
        <v>14</v>
      </c>
      <c r="Q59" s="225">
        <v>22</v>
      </c>
      <c r="R59" s="225">
        <v>0.4</v>
      </c>
      <c r="S59" s="225">
        <f t="shared" si="35"/>
        <v>123.20000000000002</v>
      </c>
      <c r="T59" s="225">
        <v>123.20000000000002</v>
      </c>
      <c r="U59" s="225">
        <v>300</v>
      </c>
      <c r="V59" s="224">
        <f t="shared" si="36"/>
        <v>5100</v>
      </c>
      <c r="W59" s="224">
        <v>5100</v>
      </c>
      <c r="X59" s="292">
        <f t="shared" si="4"/>
        <v>15168.2</v>
      </c>
      <c r="Y59" s="292">
        <f t="shared" si="10"/>
        <v>15168.2</v>
      </c>
      <c r="Z59" s="224">
        <f t="shared" si="32"/>
        <v>3400</v>
      </c>
      <c r="AA59" s="224">
        <v>3400</v>
      </c>
      <c r="AB59" s="224">
        <v>0</v>
      </c>
      <c r="AC59" s="224">
        <v>120</v>
      </c>
      <c r="AD59" s="224">
        <f t="shared" ref="AD59:AD61" si="37">SUM(AB59*AC59)</f>
        <v>0</v>
      </c>
      <c r="AE59" s="224">
        <v>0</v>
      </c>
      <c r="AF59" s="225">
        <v>0</v>
      </c>
      <c r="AG59" s="225">
        <v>0</v>
      </c>
      <c r="AH59" s="292">
        <f t="shared" si="33"/>
        <v>3400</v>
      </c>
      <c r="AI59" s="292">
        <f t="shared" si="11"/>
        <v>3400</v>
      </c>
      <c r="AJ59" s="224">
        <f t="shared" si="8"/>
        <v>18568.2</v>
      </c>
      <c r="AK59" s="224">
        <f t="shared" si="12"/>
        <v>18568.2</v>
      </c>
      <c r="AL59" s="226"/>
      <c r="AM59" s="203"/>
      <c r="AN59" s="20" t="str">
        <f t="shared" si="9"/>
        <v>608-PR</v>
      </c>
      <c r="AO59" s="243">
        <f t="shared" si="13"/>
        <v>3400</v>
      </c>
      <c r="AP59" s="243">
        <f t="shared" si="14"/>
        <v>9945</v>
      </c>
      <c r="AQ59" s="243">
        <v>0</v>
      </c>
      <c r="AR59" s="243">
        <f t="shared" si="15"/>
        <v>123.20000000000002</v>
      </c>
      <c r="AS59" s="243">
        <f t="shared" si="16"/>
        <v>5100</v>
      </c>
      <c r="AT59" s="243">
        <f t="shared" si="17"/>
        <v>0</v>
      </c>
      <c r="AU59" s="243">
        <f t="shared" si="18"/>
        <v>18568.2</v>
      </c>
      <c r="AV59" s="21"/>
    </row>
    <row r="60" spans="1:48" s="22" customFormat="1" ht="39.75" customHeight="1" x14ac:dyDescent="0.25">
      <c r="A60" s="17" t="s">
        <v>74</v>
      </c>
      <c r="B60" s="26" t="s">
        <v>75</v>
      </c>
      <c r="C60" s="23" t="s">
        <v>18</v>
      </c>
      <c r="D60" s="23" t="s">
        <v>25</v>
      </c>
      <c r="E60" s="18" t="s">
        <v>26</v>
      </c>
      <c r="F60" s="23" t="s">
        <v>27</v>
      </c>
      <c r="G60" s="18" t="s">
        <v>28</v>
      </c>
      <c r="H60" s="24">
        <v>75</v>
      </c>
      <c r="I60" s="17" t="s">
        <v>22</v>
      </c>
      <c r="J60" s="19">
        <v>585</v>
      </c>
      <c r="K60" s="25">
        <v>0</v>
      </c>
      <c r="L60" s="25">
        <v>23</v>
      </c>
      <c r="M60" s="25">
        <f t="shared" si="30"/>
        <v>23</v>
      </c>
      <c r="N60" s="224">
        <f t="shared" si="28"/>
        <v>13455</v>
      </c>
      <c r="O60" s="224">
        <v>13455</v>
      </c>
      <c r="P60" s="225">
        <v>30</v>
      </c>
      <c r="Q60" s="225">
        <v>10</v>
      </c>
      <c r="R60" s="225">
        <v>0.4</v>
      </c>
      <c r="S60" s="225">
        <f t="shared" si="35"/>
        <v>120</v>
      </c>
      <c r="T60" s="225">
        <v>120</v>
      </c>
      <c r="U60" s="225">
        <v>300</v>
      </c>
      <c r="V60" s="224">
        <f t="shared" si="36"/>
        <v>6900</v>
      </c>
      <c r="W60" s="224">
        <v>6900</v>
      </c>
      <c r="X60" s="292">
        <f t="shared" si="4"/>
        <v>20475</v>
      </c>
      <c r="Y60" s="292">
        <f t="shared" si="10"/>
        <v>20475</v>
      </c>
      <c r="Z60" s="224">
        <f t="shared" si="32"/>
        <v>4600</v>
      </c>
      <c r="AA60" s="224">
        <v>4600</v>
      </c>
      <c r="AB60" s="224">
        <v>0</v>
      </c>
      <c r="AC60" s="224">
        <v>120</v>
      </c>
      <c r="AD60" s="224">
        <f t="shared" si="37"/>
        <v>0</v>
      </c>
      <c r="AE60" s="224">
        <v>0</v>
      </c>
      <c r="AF60" s="225">
        <v>0</v>
      </c>
      <c r="AG60" s="225">
        <v>0</v>
      </c>
      <c r="AH60" s="292">
        <f t="shared" si="33"/>
        <v>4600</v>
      </c>
      <c r="AI60" s="292">
        <f t="shared" si="11"/>
        <v>4600</v>
      </c>
      <c r="AJ60" s="224">
        <f t="shared" si="8"/>
        <v>25075</v>
      </c>
      <c r="AK60" s="224">
        <f t="shared" si="12"/>
        <v>25075</v>
      </c>
      <c r="AL60" s="226"/>
      <c r="AM60" s="203"/>
      <c r="AN60" s="20" t="str">
        <f t="shared" si="9"/>
        <v>608-PR</v>
      </c>
      <c r="AO60" s="243">
        <f t="shared" si="13"/>
        <v>4600</v>
      </c>
      <c r="AP60" s="243">
        <f t="shared" si="14"/>
        <v>13455</v>
      </c>
      <c r="AQ60" s="243">
        <v>0</v>
      </c>
      <c r="AR60" s="243">
        <f t="shared" si="15"/>
        <v>120</v>
      </c>
      <c r="AS60" s="243">
        <f t="shared" si="16"/>
        <v>6900</v>
      </c>
      <c r="AT60" s="243">
        <f t="shared" si="17"/>
        <v>0</v>
      </c>
      <c r="AU60" s="243">
        <f t="shared" si="18"/>
        <v>25075</v>
      </c>
      <c r="AV60" s="21"/>
    </row>
    <row r="61" spans="1:48" s="22" customFormat="1" ht="42" customHeight="1" x14ac:dyDescent="0.25">
      <c r="A61" s="17" t="s">
        <v>80</v>
      </c>
      <c r="B61" s="26" t="s">
        <v>81</v>
      </c>
      <c r="C61" s="23" t="s">
        <v>18</v>
      </c>
      <c r="D61" s="23" t="s">
        <v>31</v>
      </c>
      <c r="E61" s="18" t="s">
        <v>76</v>
      </c>
      <c r="F61" s="23" t="s">
        <v>82</v>
      </c>
      <c r="G61" s="18" t="s">
        <v>83</v>
      </c>
      <c r="H61" s="24">
        <v>45</v>
      </c>
      <c r="I61" s="17" t="s">
        <v>38</v>
      </c>
      <c r="J61" s="19">
        <v>1200</v>
      </c>
      <c r="K61" s="25">
        <v>22</v>
      </c>
      <c r="L61" s="25">
        <v>0</v>
      </c>
      <c r="M61" s="25">
        <f t="shared" si="30"/>
        <v>22</v>
      </c>
      <c r="N61" s="224">
        <f t="shared" si="28"/>
        <v>26400</v>
      </c>
      <c r="O61" s="224">
        <v>26400</v>
      </c>
      <c r="P61" s="225">
        <v>7</v>
      </c>
      <c r="Q61" s="225">
        <v>14</v>
      </c>
      <c r="R61" s="225">
        <v>0.4</v>
      </c>
      <c r="S61" s="224">
        <f t="shared" si="35"/>
        <v>39.200000000000003</v>
      </c>
      <c r="T61" s="224">
        <v>39.200000000000003</v>
      </c>
      <c r="U61" s="224">
        <v>300</v>
      </c>
      <c r="V61" s="224">
        <v>7100</v>
      </c>
      <c r="W61" s="224">
        <v>7100</v>
      </c>
      <c r="X61" s="292">
        <f t="shared" si="4"/>
        <v>33539.199999999997</v>
      </c>
      <c r="Y61" s="292">
        <f t="shared" si="10"/>
        <v>33539.199999999997</v>
      </c>
      <c r="Z61" s="224">
        <f t="shared" si="32"/>
        <v>4400</v>
      </c>
      <c r="AA61" s="224">
        <v>4400</v>
      </c>
      <c r="AB61" s="224">
        <v>0</v>
      </c>
      <c r="AC61" s="224">
        <v>120</v>
      </c>
      <c r="AD61" s="224">
        <f t="shared" si="37"/>
        <v>0</v>
      </c>
      <c r="AE61" s="224">
        <v>0</v>
      </c>
      <c r="AF61" s="224">
        <v>0</v>
      </c>
      <c r="AG61" s="224">
        <v>0</v>
      </c>
      <c r="AH61" s="292">
        <f t="shared" si="33"/>
        <v>4400</v>
      </c>
      <c r="AI61" s="292">
        <f t="shared" si="11"/>
        <v>4400</v>
      </c>
      <c r="AJ61" s="224">
        <f t="shared" si="8"/>
        <v>37939.199999999997</v>
      </c>
      <c r="AK61" s="224">
        <f t="shared" si="12"/>
        <v>37939.199999999997</v>
      </c>
      <c r="AL61" s="226">
        <f>SUM(AJ61:AJ72)</f>
        <v>183819.99999999997</v>
      </c>
      <c r="AM61" s="203">
        <f>SUM(M61:M72)</f>
        <v>191</v>
      </c>
      <c r="AN61" s="20" t="str">
        <f t="shared" si="9"/>
        <v>610-PR</v>
      </c>
      <c r="AO61" s="243">
        <f t="shared" si="13"/>
        <v>4400</v>
      </c>
      <c r="AP61" s="243">
        <f t="shared" si="14"/>
        <v>26400</v>
      </c>
      <c r="AQ61" s="243">
        <v>0</v>
      </c>
      <c r="AR61" s="243">
        <f t="shared" si="15"/>
        <v>39.200000000000003</v>
      </c>
      <c r="AS61" s="243">
        <f t="shared" si="16"/>
        <v>7100</v>
      </c>
      <c r="AT61" s="243">
        <f t="shared" si="17"/>
        <v>0</v>
      </c>
      <c r="AU61" s="243">
        <f t="shared" si="18"/>
        <v>37939.199999999997</v>
      </c>
      <c r="AV61" s="21"/>
    </row>
    <row r="62" spans="1:48" s="22" customFormat="1" ht="39.75" customHeight="1" x14ac:dyDescent="0.25">
      <c r="A62" s="17" t="s">
        <v>80</v>
      </c>
      <c r="B62" s="26" t="s">
        <v>81</v>
      </c>
      <c r="C62" s="23" t="s">
        <v>18</v>
      </c>
      <c r="D62" s="23" t="s">
        <v>31</v>
      </c>
      <c r="E62" s="18" t="s">
        <v>84</v>
      </c>
      <c r="F62" s="23" t="s">
        <v>85</v>
      </c>
      <c r="G62" s="18" t="s">
        <v>86</v>
      </c>
      <c r="H62" s="24">
        <v>45</v>
      </c>
      <c r="I62" s="17" t="s">
        <v>22</v>
      </c>
      <c r="J62" s="19">
        <v>585</v>
      </c>
      <c r="K62" s="25">
        <v>0</v>
      </c>
      <c r="L62" s="25">
        <v>20</v>
      </c>
      <c r="M62" s="25">
        <f t="shared" si="30"/>
        <v>20</v>
      </c>
      <c r="N62" s="224">
        <f t="shared" si="28"/>
        <v>11700</v>
      </c>
      <c r="O62" s="224">
        <v>11700</v>
      </c>
      <c r="P62" s="225">
        <v>0</v>
      </c>
      <c r="Q62" s="225">
        <v>8</v>
      </c>
      <c r="R62" s="225">
        <v>0.4</v>
      </c>
      <c r="S62" s="224">
        <f t="shared" si="35"/>
        <v>0</v>
      </c>
      <c r="T62" s="224">
        <v>0</v>
      </c>
      <c r="U62" s="224">
        <v>0</v>
      </c>
      <c r="V62" s="224">
        <f t="shared" si="36"/>
        <v>0</v>
      </c>
      <c r="W62" s="224">
        <v>0</v>
      </c>
      <c r="X62" s="292">
        <f t="shared" si="4"/>
        <v>11700</v>
      </c>
      <c r="Y62" s="292">
        <f t="shared" si="10"/>
        <v>11700</v>
      </c>
      <c r="Z62" s="224">
        <f t="shared" si="32"/>
        <v>4000</v>
      </c>
      <c r="AA62" s="224">
        <v>4000</v>
      </c>
      <c r="AB62" s="224">
        <v>0</v>
      </c>
      <c r="AC62" s="224">
        <v>120</v>
      </c>
      <c r="AD62" s="224">
        <f t="shared" si="29"/>
        <v>0</v>
      </c>
      <c r="AE62" s="224">
        <v>0</v>
      </c>
      <c r="AF62" s="224">
        <v>0</v>
      </c>
      <c r="AG62" s="224">
        <v>0</v>
      </c>
      <c r="AH62" s="292">
        <f t="shared" si="33"/>
        <v>4000</v>
      </c>
      <c r="AI62" s="292">
        <f t="shared" si="11"/>
        <v>4000</v>
      </c>
      <c r="AJ62" s="224">
        <f t="shared" si="8"/>
        <v>15700</v>
      </c>
      <c r="AK62" s="224">
        <f t="shared" si="12"/>
        <v>15700</v>
      </c>
      <c r="AL62" s="226"/>
      <c r="AM62" s="203"/>
      <c r="AN62" s="20" t="str">
        <f t="shared" si="9"/>
        <v>610-PR</v>
      </c>
      <c r="AO62" s="243">
        <f t="shared" si="13"/>
        <v>4000</v>
      </c>
      <c r="AP62" s="243">
        <f t="shared" si="14"/>
        <v>11700</v>
      </c>
      <c r="AQ62" s="243">
        <v>0</v>
      </c>
      <c r="AR62" s="243">
        <f t="shared" si="15"/>
        <v>0</v>
      </c>
      <c r="AS62" s="243">
        <f t="shared" si="16"/>
        <v>0</v>
      </c>
      <c r="AT62" s="243">
        <f t="shared" si="17"/>
        <v>0</v>
      </c>
      <c r="AU62" s="243">
        <f t="shared" si="18"/>
        <v>15700</v>
      </c>
      <c r="AV62" s="21"/>
    </row>
    <row r="63" spans="1:48" s="22" customFormat="1" ht="39.75" customHeight="1" x14ac:dyDescent="0.25">
      <c r="A63" s="17" t="s">
        <v>80</v>
      </c>
      <c r="B63" s="26" t="s">
        <v>81</v>
      </c>
      <c r="C63" s="23" t="s">
        <v>18</v>
      </c>
      <c r="D63" s="23" t="s">
        <v>31</v>
      </c>
      <c r="E63" s="18" t="s">
        <v>79</v>
      </c>
      <c r="F63" s="23" t="s">
        <v>88</v>
      </c>
      <c r="G63" s="18" t="s">
        <v>86</v>
      </c>
      <c r="H63" s="24">
        <v>45</v>
      </c>
      <c r="I63" s="17" t="s">
        <v>77</v>
      </c>
      <c r="J63" s="19">
        <v>585</v>
      </c>
      <c r="K63" s="25">
        <v>0</v>
      </c>
      <c r="L63" s="25">
        <v>17</v>
      </c>
      <c r="M63" s="25">
        <f t="shared" si="30"/>
        <v>17</v>
      </c>
      <c r="N63" s="224">
        <f t="shared" si="28"/>
        <v>9945</v>
      </c>
      <c r="O63" s="224">
        <v>9945</v>
      </c>
      <c r="P63" s="225">
        <v>0</v>
      </c>
      <c r="Q63" s="225">
        <v>0</v>
      </c>
      <c r="R63" s="225">
        <v>0.4</v>
      </c>
      <c r="S63" s="224">
        <f t="shared" si="35"/>
        <v>0</v>
      </c>
      <c r="T63" s="224">
        <v>0</v>
      </c>
      <c r="U63" s="224">
        <v>0</v>
      </c>
      <c r="V63" s="224">
        <f t="shared" si="36"/>
        <v>0</v>
      </c>
      <c r="W63" s="224">
        <v>0</v>
      </c>
      <c r="X63" s="292">
        <f t="shared" si="4"/>
        <v>9945</v>
      </c>
      <c r="Y63" s="292">
        <f t="shared" si="10"/>
        <v>9945</v>
      </c>
      <c r="Z63" s="224">
        <f t="shared" si="32"/>
        <v>3400</v>
      </c>
      <c r="AA63" s="224">
        <v>3400</v>
      </c>
      <c r="AB63" s="224">
        <v>0</v>
      </c>
      <c r="AC63" s="224">
        <v>0</v>
      </c>
      <c r="AD63" s="224">
        <f t="shared" si="29"/>
        <v>0</v>
      </c>
      <c r="AE63" s="224">
        <v>0</v>
      </c>
      <c r="AF63" s="224">
        <v>0</v>
      </c>
      <c r="AG63" s="224">
        <v>0</v>
      </c>
      <c r="AH63" s="292">
        <f t="shared" si="33"/>
        <v>3400</v>
      </c>
      <c r="AI63" s="292">
        <f t="shared" si="11"/>
        <v>3400</v>
      </c>
      <c r="AJ63" s="224">
        <f t="shared" si="8"/>
        <v>13345</v>
      </c>
      <c r="AK63" s="224">
        <f t="shared" si="12"/>
        <v>13345</v>
      </c>
      <c r="AL63" s="226"/>
      <c r="AM63" s="203"/>
      <c r="AN63" s="20" t="str">
        <f t="shared" si="9"/>
        <v>610-PR</v>
      </c>
      <c r="AO63" s="243">
        <f t="shared" si="13"/>
        <v>3400</v>
      </c>
      <c r="AP63" s="243">
        <f t="shared" si="14"/>
        <v>9945</v>
      </c>
      <c r="AQ63" s="243">
        <v>0</v>
      </c>
      <c r="AR63" s="243">
        <f t="shared" si="15"/>
        <v>0</v>
      </c>
      <c r="AS63" s="243">
        <f t="shared" si="16"/>
        <v>0</v>
      </c>
      <c r="AT63" s="243">
        <f t="shared" si="17"/>
        <v>0</v>
      </c>
      <c r="AU63" s="243">
        <f t="shared" si="18"/>
        <v>13345</v>
      </c>
      <c r="AV63" s="21"/>
    </row>
    <row r="64" spans="1:48" s="22" customFormat="1" ht="48" customHeight="1" x14ac:dyDescent="0.25">
      <c r="A64" s="17" t="s">
        <v>80</v>
      </c>
      <c r="B64" s="26" t="s">
        <v>81</v>
      </c>
      <c r="C64" s="23" t="s">
        <v>18</v>
      </c>
      <c r="D64" s="23" t="s">
        <v>31</v>
      </c>
      <c r="E64" s="18" t="s">
        <v>79</v>
      </c>
      <c r="F64" s="23" t="s">
        <v>672</v>
      </c>
      <c r="G64" s="18" t="s">
        <v>673</v>
      </c>
      <c r="H64" s="24">
        <v>45</v>
      </c>
      <c r="I64" s="17" t="s">
        <v>77</v>
      </c>
      <c r="J64" s="19">
        <v>585</v>
      </c>
      <c r="K64" s="25">
        <v>0</v>
      </c>
      <c r="L64" s="25">
        <v>17</v>
      </c>
      <c r="M64" s="25">
        <f t="shared" si="30"/>
        <v>17</v>
      </c>
      <c r="N64" s="224">
        <f t="shared" si="28"/>
        <v>9945</v>
      </c>
      <c r="O64" s="224">
        <v>9945</v>
      </c>
      <c r="P64" s="225">
        <v>0</v>
      </c>
      <c r="Q64" s="225">
        <v>0</v>
      </c>
      <c r="R64" s="225">
        <v>0.4</v>
      </c>
      <c r="S64" s="224">
        <f t="shared" si="35"/>
        <v>0</v>
      </c>
      <c r="T64" s="224">
        <v>0</v>
      </c>
      <c r="U64" s="224">
        <v>0</v>
      </c>
      <c r="V64" s="224">
        <f t="shared" si="36"/>
        <v>0</v>
      </c>
      <c r="W64" s="224">
        <v>0</v>
      </c>
      <c r="X64" s="292">
        <f t="shared" si="4"/>
        <v>9945</v>
      </c>
      <c r="Y64" s="292">
        <f t="shared" si="10"/>
        <v>9945</v>
      </c>
      <c r="Z64" s="224">
        <f t="shared" si="32"/>
        <v>3400</v>
      </c>
      <c r="AA64" s="224">
        <v>3400</v>
      </c>
      <c r="AB64" s="224">
        <v>0</v>
      </c>
      <c r="AC64" s="224">
        <v>0</v>
      </c>
      <c r="AD64" s="224">
        <f t="shared" si="29"/>
        <v>0</v>
      </c>
      <c r="AE64" s="224">
        <v>0</v>
      </c>
      <c r="AF64" s="224">
        <v>0</v>
      </c>
      <c r="AG64" s="224">
        <v>0</v>
      </c>
      <c r="AH64" s="292">
        <f t="shared" si="33"/>
        <v>3400</v>
      </c>
      <c r="AI64" s="292">
        <f t="shared" si="11"/>
        <v>3400</v>
      </c>
      <c r="AJ64" s="224">
        <f t="shared" si="8"/>
        <v>13345</v>
      </c>
      <c r="AK64" s="224">
        <f t="shared" si="12"/>
        <v>13345</v>
      </c>
      <c r="AL64" s="226"/>
      <c r="AM64" s="203"/>
      <c r="AN64" s="20" t="str">
        <f t="shared" si="9"/>
        <v>610-PR</v>
      </c>
      <c r="AO64" s="243">
        <f t="shared" si="13"/>
        <v>3400</v>
      </c>
      <c r="AP64" s="243">
        <f t="shared" si="14"/>
        <v>9945</v>
      </c>
      <c r="AQ64" s="243">
        <v>0</v>
      </c>
      <c r="AR64" s="243">
        <f t="shared" si="15"/>
        <v>0</v>
      </c>
      <c r="AS64" s="243">
        <f t="shared" si="16"/>
        <v>0</v>
      </c>
      <c r="AT64" s="243">
        <f t="shared" si="17"/>
        <v>0</v>
      </c>
      <c r="AU64" s="243">
        <f t="shared" si="18"/>
        <v>13345</v>
      </c>
      <c r="AV64" s="21"/>
    </row>
    <row r="65" spans="1:48" s="22" customFormat="1" ht="39.75" customHeight="1" x14ac:dyDescent="0.25">
      <c r="A65" s="17" t="s">
        <v>80</v>
      </c>
      <c r="B65" s="26" t="s">
        <v>81</v>
      </c>
      <c r="C65" s="23" t="s">
        <v>18</v>
      </c>
      <c r="D65" s="23" t="s">
        <v>31</v>
      </c>
      <c r="E65" s="18" t="s">
        <v>87</v>
      </c>
      <c r="F65" s="23" t="s">
        <v>103</v>
      </c>
      <c r="G65" s="18" t="s">
        <v>86</v>
      </c>
      <c r="H65" s="24">
        <v>45</v>
      </c>
      <c r="I65" s="17" t="s">
        <v>22</v>
      </c>
      <c r="J65" s="19">
        <v>585</v>
      </c>
      <c r="K65" s="25">
        <v>0</v>
      </c>
      <c r="L65" s="25">
        <v>20</v>
      </c>
      <c r="M65" s="25">
        <f t="shared" si="30"/>
        <v>20</v>
      </c>
      <c r="N65" s="224">
        <f t="shared" si="28"/>
        <v>11700</v>
      </c>
      <c r="O65" s="224">
        <v>11700</v>
      </c>
      <c r="P65" s="225">
        <v>8</v>
      </c>
      <c r="Q65" s="225">
        <v>128</v>
      </c>
      <c r="R65" s="225">
        <v>0.4</v>
      </c>
      <c r="S65" s="224">
        <f t="shared" si="35"/>
        <v>409.6</v>
      </c>
      <c r="T65" s="224">
        <v>409.6</v>
      </c>
      <c r="U65" s="224">
        <v>0</v>
      </c>
      <c r="V65" s="224">
        <f t="shared" si="36"/>
        <v>0</v>
      </c>
      <c r="W65" s="224">
        <v>0</v>
      </c>
      <c r="X65" s="292">
        <f t="shared" si="4"/>
        <v>12109.6</v>
      </c>
      <c r="Y65" s="292">
        <f t="shared" si="10"/>
        <v>12109.6</v>
      </c>
      <c r="Z65" s="224">
        <f t="shared" si="32"/>
        <v>4000</v>
      </c>
      <c r="AA65" s="224">
        <v>4000</v>
      </c>
      <c r="AB65" s="224">
        <v>0</v>
      </c>
      <c r="AC65" s="224">
        <v>440</v>
      </c>
      <c r="AD65" s="224">
        <f t="shared" si="29"/>
        <v>0</v>
      </c>
      <c r="AE65" s="224">
        <v>0</v>
      </c>
      <c r="AF65" s="224">
        <v>0</v>
      </c>
      <c r="AG65" s="224">
        <v>0</v>
      </c>
      <c r="AH65" s="292">
        <f t="shared" si="33"/>
        <v>4000</v>
      </c>
      <c r="AI65" s="292">
        <f t="shared" si="11"/>
        <v>4000</v>
      </c>
      <c r="AJ65" s="224">
        <f t="shared" si="8"/>
        <v>16109.6</v>
      </c>
      <c r="AK65" s="224">
        <f t="shared" si="12"/>
        <v>16109.6</v>
      </c>
      <c r="AL65" s="226"/>
      <c r="AM65" s="203"/>
      <c r="AN65" s="20" t="str">
        <f t="shared" si="9"/>
        <v>610-PR</v>
      </c>
      <c r="AO65" s="243">
        <f t="shared" si="13"/>
        <v>4000</v>
      </c>
      <c r="AP65" s="243">
        <f t="shared" si="14"/>
        <v>11700</v>
      </c>
      <c r="AQ65" s="243">
        <v>0</v>
      </c>
      <c r="AR65" s="243">
        <f t="shared" si="15"/>
        <v>409.6</v>
      </c>
      <c r="AS65" s="243">
        <f t="shared" si="16"/>
        <v>0</v>
      </c>
      <c r="AT65" s="243">
        <f t="shared" si="17"/>
        <v>0</v>
      </c>
      <c r="AU65" s="243">
        <f t="shared" si="18"/>
        <v>16109.6</v>
      </c>
      <c r="AV65" s="21"/>
    </row>
    <row r="66" spans="1:48" s="22" customFormat="1" ht="39.75" customHeight="1" x14ac:dyDescent="0.25">
      <c r="A66" s="28" t="s">
        <v>80</v>
      </c>
      <c r="B66" s="26" t="s">
        <v>81</v>
      </c>
      <c r="C66" s="23" t="s">
        <v>18</v>
      </c>
      <c r="D66" s="23" t="s">
        <v>19</v>
      </c>
      <c r="E66" s="18" t="s">
        <v>90</v>
      </c>
      <c r="F66" s="23" t="s">
        <v>91</v>
      </c>
      <c r="G66" s="18" t="s">
        <v>676</v>
      </c>
      <c r="H66" s="24">
        <v>45</v>
      </c>
      <c r="I66" s="17" t="s">
        <v>22</v>
      </c>
      <c r="J66" s="19">
        <v>585</v>
      </c>
      <c r="K66" s="25">
        <v>0</v>
      </c>
      <c r="L66" s="25">
        <v>0</v>
      </c>
      <c r="M66" s="25">
        <f t="shared" si="30"/>
        <v>0</v>
      </c>
      <c r="N66" s="224">
        <f t="shared" si="28"/>
        <v>0</v>
      </c>
      <c r="O66" s="224">
        <v>0</v>
      </c>
      <c r="P66" s="225">
        <v>0</v>
      </c>
      <c r="Q66" s="225">
        <v>10</v>
      </c>
      <c r="R66" s="225">
        <v>0.4</v>
      </c>
      <c r="S66" s="225">
        <f t="shared" si="35"/>
        <v>0</v>
      </c>
      <c r="T66" s="225">
        <v>0</v>
      </c>
      <c r="U66" s="225">
        <v>125</v>
      </c>
      <c r="V66" s="224">
        <v>4734</v>
      </c>
      <c r="W66" s="224">
        <v>4734</v>
      </c>
      <c r="X66" s="292">
        <f t="shared" si="4"/>
        <v>4734</v>
      </c>
      <c r="Y66" s="292">
        <f t="shared" si="10"/>
        <v>4734</v>
      </c>
      <c r="Z66" s="224">
        <f t="shared" si="32"/>
        <v>0</v>
      </c>
      <c r="AA66" s="224">
        <v>0</v>
      </c>
      <c r="AB66" s="224">
        <v>0</v>
      </c>
      <c r="AC66" s="224">
        <v>150</v>
      </c>
      <c r="AD66" s="224">
        <f t="shared" si="29"/>
        <v>0</v>
      </c>
      <c r="AE66" s="224">
        <v>0</v>
      </c>
      <c r="AF66" s="225">
        <v>1333</v>
      </c>
      <c r="AG66" s="225">
        <v>1333</v>
      </c>
      <c r="AH66" s="292">
        <f t="shared" si="33"/>
        <v>1333</v>
      </c>
      <c r="AI66" s="292">
        <f t="shared" si="11"/>
        <v>1333</v>
      </c>
      <c r="AJ66" s="224">
        <f t="shared" si="8"/>
        <v>6067</v>
      </c>
      <c r="AK66" s="224">
        <f t="shared" si="12"/>
        <v>6067</v>
      </c>
      <c r="AL66" s="226"/>
      <c r="AM66" s="203"/>
      <c r="AN66" s="20" t="str">
        <f t="shared" ref="AN66:AN114" si="38">A66</f>
        <v>610-PR</v>
      </c>
      <c r="AO66" s="243">
        <f t="shared" si="13"/>
        <v>0</v>
      </c>
      <c r="AP66" s="243">
        <f t="shared" si="14"/>
        <v>0</v>
      </c>
      <c r="AQ66" s="243">
        <v>0</v>
      </c>
      <c r="AR66" s="243">
        <f t="shared" si="15"/>
        <v>0</v>
      </c>
      <c r="AS66" s="243">
        <f t="shared" si="16"/>
        <v>6067</v>
      </c>
      <c r="AT66" s="243">
        <f t="shared" si="17"/>
        <v>0</v>
      </c>
      <c r="AU66" s="243">
        <f t="shared" si="18"/>
        <v>6067</v>
      </c>
      <c r="AV66" s="21"/>
    </row>
    <row r="67" spans="1:48" s="22" customFormat="1" ht="39.75" customHeight="1" x14ac:dyDescent="0.25">
      <c r="A67" s="28" t="s">
        <v>80</v>
      </c>
      <c r="B67" s="26" t="s">
        <v>81</v>
      </c>
      <c r="C67" s="23" t="s">
        <v>18</v>
      </c>
      <c r="D67" s="23" t="s">
        <v>60</v>
      </c>
      <c r="E67" s="18" t="s">
        <v>118</v>
      </c>
      <c r="F67" s="23" t="s">
        <v>674</v>
      </c>
      <c r="G67" s="18" t="s">
        <v>675</v>
      </c>
      <c r="H67" s="24">
        <v>45</v>
      </c>
      <c r="I67" s="17" t="s">
        <v>77</v>
      </c>
      <c r="J67" s="19">
        <v>585</v>
      </c>
      <c r="K67" s="25">
        <v>0</v>
      </c>
      <c r="L67" s="25">
        <v>20</v>
      </c>
      <c r="M67" s="25">
        <f t="shared" si="30"/>
        <v>20</v>
      </c>
      <c r="N67" s="224">
        <f t="shared" si="28"/>
        <v>11700</v>
      </c>
      <c r="O67" s="224">
        <v>11700</v>
      </c>
      <c r="P67" s="225">
        <v>0</v>
      </c>
      <c r="Q67" s="225">
        <v>150</v>
      </c>
      <c r="R67" s="225">
        <v>0.4</v>
      </c>
      <c r="S67" s="225">
        <f t="shared" si="35"/>
        <v>0</v>
      </c>
      <c r="T67" s="225">
        <v>0</v>
      </c>
      <c r="U67" s="225">
        <v>0</v>
      </c>
      <c r="V67" s="224">
        <f t="shared" si="36"/>
        <v>0</v>
      </c>
      <c r="W67" s="224">
        <v>0</v>
      </c>
      <c r="X67" s="292">
        <f t="shared" si="4"/>
        <v>11700</v>
      </c>
      <c r="Y67" s="292">
        <f t="shared" ref="Y67:Y130" si="39">SUM(O67+T67+W67)</f>
        <v>11700</v>
      </c>
      <c r="Z67" s="224">
        <f t="shared" si="32"/>
        <v>4000</v>
      </c>
      <c r="AA67" s="224">
        <v>4000</v>
      </c>
      <c r="AB67" s="224">
        <v>0</v>
      </c>
      <c r="AC67" s="224">
        <v>0</v>
      </c>
      <c r="AD67" s="224">
        <f t="shared" si="29"/>
        <v>0</v>
      </c>
      <c r="AE67" s="224">
        <v>0</v>
      </c>
      <c r="AF67" s="225">
        <v>0</v>
      </c>
      <c r="AG67" s="225">
        <v>0</v>
      </c>
      <c r="AH67" s="292">
        <f t="shared" si="33"/>
        <v>4000</v>
      </c>
      <c r="AI67" s="292">
        <f t="shared" ref="AI67:AI130" si="40">SUM(AA67+AE67+AG67)</f>
        <v>4000</v>
      </c>
      <c r="AJ67" s="224">
        <f t="shared" si="8"/>
        <v>15700</v>
      </c>
      <c r="AK67" s="224">
        <f t="shared" ref="AK67:AK130" si="41">SUM(Y67+AI67)</f>
        <v>15700</v>
      </c>
      <c r="AL67" s="226"/>
      <c r="AM67" s="203"/>
      <c r="AN67" s="20" t="str">
        <f t="shared" si="38"/>
        <v>610-PR</v>
      </c>
      <c r="AO67" s="243">
        <f t="shared" ref="AO67:AO130" si="42">SUM(AA67)</f>
        <v>4000</v>
      </c>
      <c r="AP67" s="243">
        <f t="shared" ref="AP67:AP130" si="43">SUM(O67)</f>
        <v>11700</v>
      </c>
      <c r="AQ67" s="243">
        <v>0</v>
      </c>
      <c r="AR67" s="243">
        <f t="shared" ref="AR67:AR130" si="44">SUM(T67+AE67)</f>
        <v>0</v>
      </c>
      <c r="AS67" s="243">
        <f t="shared" ref="AS67:AS130" si="45">SUM(W67+AG67)</f>
        <v>0</v>
      </c>
      <c r="AT67" s="243">
        <f t="shared" ref="AT67:AT130" si="46">SUM(AJ67-AK67)</f>
        <v>0</v>
      </c>
      <c r="AU67" s="243">
        <f t="shared" ref="AU67:AU130" si="47">SUM(AO67:AS67)</f>
        <v>15700</v>
      </c>
      <c r="AV67" s="21"/>
    </row>
    <row r="68" spans="1:48" s="22" customFormat="1" ht="39.75" customHeight="1" x14ac:dyDescent="0.25">
      <c r="A68" s="28" t="s">
        <v>80</v>
      </c>
      <c r="B68" s="26" t="s">
        <v>81</v>
      </c>
      <c r="C68" s="23" t="s">
        <v>18</v>
      </c>
      <c r="D68" s="23" t="s">
        <v>60</v>
      </c>
      <c r="E68" s="18" t="s">
        <v>677</v>
      </c>
      <c r="F68" s="23" t="s">
        <v>678</v>
      </c>
      <c r="G68" s="18" t="s">
        <v>679</v>
      </c>
      <c r="H68" s="24">
        <v>45</v>
      </c>
      <c r="I68" s="17" t="s">
        <v>77</v>
      </c>
      <c r="J68" s="19">
        <v>585</v>
      </c>
      <c r="K68" s="25">
        <v>0</v>
      </c>
      <c r="L68" s="25">
        <v>13</v>
      </c>
      <c r="M68" s="25">
        <f t="shared" si="30"/>
        <v>13</v>
      </c>
      <c r="N68" s="224">
        <f t="shared" si="28"/>
        <v>7605</v>
      </c>
      <c r="O68" s="224">
        <v>7605</v>
      </c>
      <c r="P68" s="225">
        <v>0</v>
      </c>
      <c r="Q68" s="225">
        <v>0</v>
      </c>
      <c r="R68" s="225">
        <v>0.4</v>
      </c>
      <c r="S68" s="225">
        <f t="shared" si="35"/>
        <v>0</v>
      </c>
      <c r="T68" s="225">
        <v>0</v>
      </c>
      <c r="U68" s="225">
        <v>0</v>
      </c>
      <c r="V68" s="224">
        <f t="shared" si="36"/>
        <v>0</v>
      </c>
      <c r="W68" s="224">
        <v>0</v>
      </c>
      <c r="X68" s="292">
        <f t="shared" si="4"/>
        <v>7605</v>
      </c>
      <c r="Y68" s="292">
        <f t="shared" si="39"/>
        <v>7605</v>
      </c>
      <c r="Z68" s="224">
        <f t="shared" si="32"/>
        <v>2600</v>
      </c>
      <c r="AA68" s="224">
        <v>2600</v>
      </c>
      <c r="AB68" s="224">
        <v>0</v>
      </c>
      <c r="AC68" s="224">
        <v>0</v>
      </c>
      <c r="AD68" s="224">
        <f t="shared" si="29"/>
        <v>0</v>
      </c>
      <c r="AE68" s="224">
        <v>0</v>
      </c>
      <c r="AF68" s="225">
        <v>0</v>
      </c>
      <c r="AG68" s="225">
        <v>0</v>
      </c>
      <c r="AH68" s="292">
        <f t="shared" si="33"/>
        <v>2600</v>
      </c>
      <c r="AI68" s="292">
        <f t="shared" si="40"/>
        <v>2600</v>
      </c>
      <c r="AJ68" s="224">
        <f t="shared" si="8"/>
        <v>10205</v>
      </c>
      <c r="AK68" s="224">
        <f t="shared" si="41"/>
        <v>10205</v>
      </c>
      <c r="AL68" s="226"/>
      <c r="AM68" s="203"/>
      <c r="AN68" s="20" t="str">
        <f t="shared" si="38"/>
        <v>610-PR</v>
      </c>
      <c r="AO68" s="243">
        <f t="shared" si="42"/>
        <v>2600</v>
      </c>
      <c r="AP68" s="243">
        <f t="shared" si="43"/>
        <v>7605</v>
      </c>
      <c r="AQ68" s="243">
        <v>0</v>
      </c>
      <c r="AR68" s="243">
        <f t="shared" si="44"/>
        <v>0</v>
      </c>
      <c r="AS68" s="243">
        <f t="shared" si="45"/>
        <v>0</v>
      </c>
      <c r="AT68" s="243">
        <f t="shared" si="46"/>
        <v>0</v>
      </c>
      <c r="AU68" s="243">
        <f t="shared" si="47"/>
        <v>10205</v>
      </c>
      <c r="AV68" s="21"/>
    </row>
    <row r="69" spans="1:48" s="22" customFormat="1" ht="39.75" customHeight="1" x14ac:dyDescent="0.25">
      <c r="A69" s="28" t="s">
        <v>80</v>
      </c>
      <c r="B69" s="26" t="s">
        <v>81</v>
      </c>
      <c r="C69" s="23" t="s">
        <v>18</v>
      </c>
      <c r="D69" s="23" t="s">
        <v>60</v>
      </c>
      <c r="E69" s="18" t="s">
        <v>677</v>
      </c>
      <c r="F69" s="23" t="s">
        <v>680</v>
      </c>
      <c r="G69" s="18" t="s">
        <v>681</v>
      </c>
      <c r="H69" s="24">
        <v>45</v>
      </c>
      <c r="I69" s="17" t="s">
        <v>77</v>
      </c>
      <c r="J69" s="19">
        <v>585</v>
      </c>
      <c r="K69" s="25">
        <v>0</v>
      </c>
      <c r="L69" s="25">
        <v>15</v>
      </c>
      <c r="M69" s="25">
        <f t="shared" si="30"/>
        <v>15</v>
      </c>
      <c r="N69" s="224">
        <f t="shared" si="28"/>
        <v>8775</v>
      </c>
      <c r="O69" s="224">
        <v>8775</v>
      </c>
      <c r="P69" s="225">
        <v>0</v>
      </c>
      <c r="Q69" s="225">
        <v>0</v>
      </c>
      <c r="R69" s="225">
        <v>0.4</v>
      </c>
      <c r="S69" s="225">
        <f t="shared" si="35"/>
        <v>0</v>
      </c>
      <c r="T69" s="225">
        <v>0</v>
      </c>
      <c r="U69" s="225">
        <v>0</v>
      </c>
      <c r="V69" s="224">
        <f t="shared" si="36"/>
        <v>0</v>
      </c>
      <c r="W69" s="224">
        <v>0</v>
      </c>
      <c r="X69" s="292">
        <f t="shared" si="4"/>
        <v>8775</v>
      </c>
      <c r="Y69" s="292">
        <f t="shared" si="39"/>
        <v>8775</v>
      </c>
      <c r="Z69" s="224">
        <f t="shared" si="32"/>
        <v>3000</v>
      </c>
      <c r="AA69" s="224">
        <v>3000</v>
      </c>
      <c r="AB69" s="224">
        <v>0</v>
      </c>
      <c r="AC69" s="224">
        <v>0</v>
      </c>
      <c r="AD69" s="224">
        <f t="shared" si="29"/>
        <v>0</v>
      </c>
      <c r="AE69" s="224">
        <v>0</v>
      </c>
      <c r="AF69" s="225">
        <v>0</v>
      </c>
      <c r="AG69" s="225">
        <v>0</v>
      </c>
      <c r="AH69" s="292">
        <f t="shared" si="33"/>
        <v>3000</v>
      </c>
      <c r="AI69" s="292">
        <f t="shared" si="40"/>
        <v>3000</v>
      </c>
      <c r="AJ69" s="224">
        <f t="shared" si="8"/>
        <v>11775</v>
      </c>
      <c r="AK69" s="224">
        <f t="shared" si="41"/>
        <v>11775</v>
      </c>
      <c r="AL69" s="226"/>
      <c r="AM69" s="203"/>
      <c r="AN69" s="20" t="str">
        <f t="shared" si="38"/>
        <v>610-PR</v>
      </c>
      <c r="AO69" s="243">
        <f t="shared" si="42"/>
        <v>3000</v>
      </c>
      <c r="AP69" s="243">
        <f t="shared" si="43"/>
        <v>8775</v>
      </c>
      <c r="AQ69" s="243">
        <v>0</v>
      </c>
      <c r="AR69" s="243">
        <f t="shared" si="44"/>
        <v>0</v>
      </c>
      <c r="AS69" s="243">
        <f t="shared" si="45"/>
        <v>0</v>
      </c>
      <c r="AT69" s="243">
        <f t="shared" si="46"/>
        <v>0</v>
      </c>
      <c r="AU69" s="243">
        <f t="shared" si="47"/>
        <v>11775</v>
      </c>
      <c r="AV69" s="21"/>
    </row>
    <row r="70" spans="1:48" s="22" customFormat="1" ht="39.75" customHeight="1" x14ac:dyDescent="0.25">
      <c r="A70" s="28" t="s">
        <v>80</v>
      </c>
      <c r="B70" s="26" t="s">
        <v>81</v>
      </c>
      <c r="C70" s="23" t="s">
        <v>18</v>
      </c>
      <c r="D70" s="23" t="s">
        <v>60</v>
      </c>
      <c r="E70" s="18" t="s">
        <v>677</v>
      </c>
      <c r="F70" s="23" t="s">
        <v>88</v>
      </c>
      <c r="G70" s="18" t="s">
        <v>86</v>
      </c>
      <c r="H70" s="24">
        <v>45</v>
      </c>
      <c r="I70" s="17" t="s">
        <v>77</v>
      </c>
      <c r="J70" s="19">
        <v>585</v>
      </c>
      <c r="K70" s="25">
        <v>0</v>
      </c>
      <c r="L70" s="25">
        <v>20</v>
      </c>
      <c r="M70" s="25">
        <f t="shared" si="30"/>
        <v>20</v>
      </c>
      <c r="N70" s="224">
        <f t="shared" si="28"/>
        <v>11700</v>
      </c>
      <c r="O70" s="224">
        <v>11700</v>
      </c>
      <c r="P70" s="225">
        <v>0</v>
      </c>
      <c r="Q70" s="225">
        <v>0</v>
      </c>
      <c r="R70" s="225">
        <v>0.4</v>
      </c>
      <c r="S70" s="225">
        <f t="shared" si="35"/>
        <v>0</v>
      </c>
      <c r="T70" s="225">
        <v>0</v>
      </c>
      <c r="U70" s="225">
        <v>0</v>
      </c>
      <c r="V70" s="224">
        <v>0</v>
      </c>
      <c r="W70" s="224">
        <v>0</v>
      </c>
      <c r="X70" s="292">
        <f t="shared" si="4"/>
        <v>11700</v>
      </c>
      <c r="Y70" s="292">
        <f t="shared" si="39"/>
        <v>11700</v>
      </c>
      <c r="Z70" s="224">
        <f t="shared" si="32"/>
        <v>4000</v>
      </c>
      <c r="AA70" s="224">
        <v>4000</v>
      </c>
      <c r="AB70" s="224">
        <v>0</v>
      </c>
      <c r="AC70" s="224">
        <v>0</v>
      </c>
      <c r="AD70" s="224">
        <f t="shared" si="29"/>
        <v>0</v>
      </c>
      <c r="AE70" s="224">
        <v>0</v>
      </c>
      <c r="AF70" s="225">
        <v>0</v>
      </c>
      <c r="AG70" s="225">
        <v>0</v>
      </c>
      <c r="AH70" s="292">
        <f t="shared" si="33"/>
        <v>4000</v>
      </c>
      <c r="AI70" s="292">
        <f t="shared" si="40"/>
        <v>4000</v>
      </c>
      <c r="AJ70" s="224">
        <f t="shared" si="8"/>
        <v>15700</v>
      </c>
      <c r="AK70" s="224">
        <f t="shared" si="41"/>
        <v>15700</v>
      </c>
      <c r="AL70" s="226"/>
      <c r="AM70" s="203"/>
      <c r="AN70" s="20" t="str">
        <f t="shared" si="38"/>
        <v>610-PR</v>
      </c>
      <c r="AO70" s="243">
        <f t="shared" si="42"/>
        <v>4000</v>
      </c>
      <c r="AP70" s="243">
        <f t="shared" si="43"/>
        <v>11700</v>
      </c>
      <c r="AQ70" s="243">
        <v>0</v>
      </c>
      <c r="AR70" s="243">
        <f t="shared" si="44"/>
        <v>0</v>
      </c>
      <c r="AS70" s="243">
        <f t="shared" si="45"/>
        <v>0</v>
      </c>
      <c r="AT70" s="243">
        <f t="shared" si="46"/>
        <v>0</v>
      </c>
      <c r="AU70" s="243">
        <f t="shared" si="47"/>
        <v>15700</v>
      </c>
      <c r="AV70" s="21"/>
    </row>
    <row r="71" spans="1:48" s="22" customFormat="1" ht="39.75" customHeight="1" x14ac:dyDescent="0.25">
      <c r="A71" s="28" t="s">
        <v>80</v>
      </c>
      <c r="B71" s="26" t="s">
        <v>81</v>
      </c>
      <c r="C71" s="23" t="s">
        <v>18</v>
      </c>
      <c r="D71" s="23" t="s">
        <v>25</v>
      </c>
      <c r="E71" s="33" t="s">
        <v>65</v>
      </c>
      <c r="F71" s="23" t="s">
        <v>162</v>
      </c>
      <c r="G71" s="33" t="s">
        <v>94</v>
      </c>
      <c r="H71" s="24">
        <v>45</v>
      </c>
      <c r="I71" s="17" t="s">
        <v>22</v>
      </c>
      <c r="J71" s="19">
        <v>585</v>
      </c>
      <c r="K71" s="25">
        <v>17</v>
      </c>
      <c r="L71" s="25">
        <v>0</v>
      </c>
      <c r="M71" s="25">
        <f>K71+L71</f>
        <v>17</v>
      </c>
      <c r="N71" s="224">
        <f>(J71*M71)</f>
        <v>9945</v>
      </c>
      <c r="O71" s="224">
        <v>9945</v>
      </c>
      <c r="P71" s="225">
        <v>14</v>
      </c>
      <c r="Q71" s="225">
        <v>88</v>
      </c>
      <c r="R71" s="225">
        <v>0.4</v>
      </c>
      <c r="S71" s="225">
        <f>SUM(Q71*R71*P71)</f>
        <v>492.80000000000007</v>
      </c>
      <c r="T71" s="225">
        <v>492.80000000000007</v>
      </c>
      <c r="U71" s="225">
        <v>0</v>
      </c>
      <c r="V71" s="224">
        <f>(M71*U71)</f>
        <v>0</v>
      </c>
      <c r="W71" s="224">
        <v>0</v>
      </c>
      <c r="X71" s="292">
        <f>N71+S71+V71</f>
        <v>10437.799999999999</v>
      </c>
      <c r="Y71" s="292">
        <f t="shared" si="39"/>
        <v>10437.799999999999</v>
      </c>
      <c r="Z71" s="225">
        <f>M71*200</f>
        <v>3400</v>
      </c>
      <c r="AA71" s="225">
        <v>3400</v>
      </c>
      <c r="AB71" s="225">
        <v>0</v>
      </c>
      <c r="AC71" s="225">
        <v>350</v>
      </c>
      <c r="AD71" s="224">
        <f>SUM(AC71*AB71)</f>
        <v>0</v>
      </c>
      <c r="AE71" s="224">
        <v>0</v>
      </c>
      <c r="AF71" s="225">
        <v>0</v>
      </c>
      <c r="AG71" s="225">
        <v>0</v>
      </c>
      <c r="AH71" s="292">
        <f>Z71+AD71+AF71</f>
        <v>3400</v>
      </c>
      <c r="AI71" s="292">
        <f t="shared" si="40"/>
        <v>3400</v>
      </c>
      <c r="AJ71" s="224">
        <f>AH71+X71</f>
        <v>13837.8</v>
      </c>
      <c r="AK71" s="224">
        <f t="shared" si="41"/>
        <v>13837.8</v>
      </c>
      <c r="AL71" s="226"/>
      <c r="AM71" s="203"/>
      <c r="AN71" s="20" t="str">
        <f t="shared" si="38"/>
        <v>610-PR</v>
      </c>
      <c r="AO71" s="243">
        <f t="shared" si="42"/>
        <v>3400</v>
      </c>
      <c r="AP71" s="243">
        <f t="shared" si="43"/>
        <v>9945</v>
      </c>
      <c r="AQ71" s="243">
        <v>0</v>
      </c>
      <c r="AR71" s="243">
        <f t="shared" si="44"/>
        <v>492.80000000000007</v>
      </c>
      <c r="AS71" s="243">
        <f t="shared" si="45"/>
        <v>0</v>
      </c>
      <c r="AT71" s="243">
        <f t="shared" si="46"/>
        <v>0</v>
      </c>
      <c r="AU71" s="243">
        <f t="shared" si="47"/>
        <v>13837.8</v>
      </c>
      <c r="AV71" s="21"/>
    </row>
    <row r="72" spans="1:48" s="22" customFormat="1" ht="39.75" customHeight="1" x14ac:dyDescent="0.25">
      <c r="A72" s="28" t="s">
        <v>80</v>
      </c>
      <c r="B72" s="26" t="s">
        <v>81</v>
      </c>
      <c r="C72" s="28" t="s">
        <v>18</v>
      </c>
      <c r="D72" s="28" t="s">
        <v>25</v>
      </c>
      <c r="E72" s="18" t="s">
        <v>65</v>
      </c>
      <c r="F72" s="28" t="s">
        <v>529</v>
      </c>
      <c r="G72" s="37" t="s">
        <v>89</v>
      </c>
      <c r="H72" s="38">
        <v>45</v>
      </c>
      <c r="I72" s="28" t="s">
        <v>22</v>
      </c>
      <c r="J72" s="39">
        <v>585</v>
      </c>
      <c r="K72" s="39">
        <v>10</v>
      </c>
      <c r="L72" s="39">
        <v>0</v>
      </c>
      <c r="M72" s="39">
        <f t="shared" ref="M72" si="48">K72+L72</f>
        <v>10</v>
      </c>
      <c r="N72" s="229">
        <f t="shared" ref="N72" si="49">(J72*M72)</f>
        <v>5850</v>
      </c>
      <c r="O72" s="229">
        <v>5850</v>
      </c>
      <c r="P72" s="229">
        <v>7</v>
      </c>
      <c r="Q72" s="229">
        <v>88</v>
      </c>
      <c r="R72" s="229">
        <v>0.4</v>
      </c>
      <c r="S72" s="229">
        <f t="shared" ref="S72" si="50">SUM(Q72*R72*P72)</f>
        <v>246.40000000000003</v>
      </c>
      <c r="T72" s="229">
        <v>246.40000000000003</v>
      </c>
      <c r="U72" s="229">
        <v>600</v>
      </c>
      <c r="V72" s="229">
        <f t="shared" ref="V72" si="51">(M72*U72)</f>
        <v>6000</v>
      </c>
      <c r="W72" s="229">
        <v>6000</v>
      </c>
      <c r="X72" s="293">
        <f>N72+S72+V72</f>
        <v>12096.4</v>
      </c>
      <c r="Y72" s="292">
        <f t="shared" si="39"/>
        <v>12096.4</v>
      </c>
      <c r="Z72" s="229">
        <f t="shared" ref="Z72" si="52">M72*200</f>
        <v>2000</v>
      </c>
      <c r="AA72" s="229">
        <v>2000</v>
      </c>
      <c r="AB72" s="229">
        <v>0</v>
      </c>
      <c r="AC72" s="229">
        <v>300</v>
      </c>
      <c r="AD72" s="229">
        <f t="shared" ref="AD72" si="53">SUM(AC72*AB72)</f>
        <v>0</v>
      </c>
      <c r="AE72" s="229">
        <v>0</v>
      </c>
      <c r="AF72" s="229">
        <v>0</v>
      </c>
      <c r="AG72" s="229">
        <v>0</v>
      </c>
      <c r="AH72" s="293">
        <f t="shared" ref="AH72" si="54">Z72+AD72+AF72</f>
        <v>2000</v>
      </c>
      <c r="AI72" s="292">
        <f t="shared" si="40"/>
        <v>2000</v>
      </c>
      <c r="AJ72" s="224">
        <f>AH72+X72</f>
        <v>14096.4</v>
      </c>
      <c r="AK72" s="224">
        <f t="shared" si="41"/>
        <v>14096.4</v>
      </c>
      <c r="AL72" s="226"/>
      <c r="AM72" s="203"/>
      <c r="AN72" s="20" t="str">
        <f t="shared" si="38"/>
        <v>610-PR</v>
      </c>
      <c r="AO72" s="243">
        <f t="shared" si="42"/>
        <v>2000</v>
      </c>
      <c r="AP72" s="243">
        <f t="shared" si="43"/>
        <v>5850</v>
      </c>
      <c r="AQ72" s="243">
        <v>0</v>
      </c>
      <c r="AR72" s="243">
        <f t="shared" si="44"/>
        <v>246.40000000000003</v>
      </c>
      <c r="AS72" s="243">
        <f t="shared" si="45"/>
        <v>6000</v>
      </c>
      <c r="AT72" s="243">
        <f t="shared" si="46"/>
        <v>0</v>
      </c>
      <c r="AU72" s="243">
        <f t="shared" si="47"/>
        <v>14096.4</v>
      </c>
      <c r="AV72" s="21"/>
    </row>
    <row r="73" spans="1:48" s="22" customFormat="1" ht="44.25" customHeight="1" x14ac:dyDescent="0.25">
      <c r="A73" s="17" t="s">
        <v>95</v>
      </c>
      <c r="B73" s="26" t="s">
        <v>96</v>
      </c>
      <c r="C73" s="23" t="s">
        <v>43</v>
      </c>
      <c r="D73" s="23" t="s">
        <v>60</v>
      </c>
      <c r="E73" s="18" t="s">
        <v>92</v>
      </c>
      <c r="F73" s="23" t="s">
        <v>99</v>
      </c>
      <c r="G73" s="18" t="s">
        <v>656</v>
      </c>
      <c r="H73" s="24">
        <v>42</v>
      </c>
      <c r="I73" s="17" t="s">
        <v>22</v>
      </c>
      <c r="J73" s="19">
        <v>585</v>
      </c>
      <c r="K73" s="25">
        <v>0</v>
      </c>
      <c r="L73" s="25">
        <v>20</v>
      </c>
      <c r="M73" s="25">
        <f t="shared" si="30"/>
        <v>20</v>
      </c>
      <c r="N73" s="224">
        <f t="shared" si="28"/>
        <v>11700</v>
      </c>
      <c r="O73" s="224">
        <v>11700</v>
      </c>
      <c r="P73" s="225">
        <v>10</v>
      </c>
      <c r="Q73" s="225">
        <v>26</v>
      </c>
      <c r="R73" s="225">
        <v>0.4</v>
      </c>
      <c r="S73" s="225">
        <f t="shared" si="35"/>
        <v>104</v>
      </c>
      <c r="T73" s="225">
        <v>104</v>
      </c>
      <c r="U73" s="225">
        <v>0</v>
      </c>
      <c r="V73" s="224">
        <f t="shared" si="36"/>
        <v>0</v>
      </c>
      <c r="W73" s="224">
        <v>0</v>
      </c>
      <c r="X73" s="292">
        <f t="shared" si="4"/>
        <v>11804</v>
      </c>
      <c r="Y73" s="292">
        <f t="shared" si="39"/>
        <v>11804</v>
      </c>
      <c r="Z73" s="225">
        <f t="shared" si="32"/>
        <v>4000</v>
      </c>
      <c r="AA73" s="225">
        <v>4000</v>
      </c>
      <c r="AB73" s="225">
        <v>0</v>
      </c>
      <c r="AC73" s="225">
        <v>140</v>
      </c>
      <c r="AD73" s="224">
        <f t="shared" si="29"/>
        <v>0</v>
      </c>
      <c r="AE73" s="224">
        <v>0</v>
      </c>
      <c r="AF73" s="225">
        <v>0</v>
      </c>
      <c r="AG73" s="225">
        <v>0</v>
      </c>
      <c r="AH73" s="292">
        <f t="shared" si="33"/>
        <v>4000</v>
      </c>
      <c r="AI73" s="292">
        <f t="shared" si="40"/>
        <v>4000</v>
      </c>
      <c r="AJ73" s="224">
        <f t="shared" si="8"/>
        <v>15804</v>
      </c>
      <c r="AK73" s="224">
        <f t="shared" si="41"/>
        <v>15804</v>
      </c>
      <c r="AL73" s="226">
        <f>SUM(AJ73:AJ95)</f>
        <v>352376.6</v>
      </c>
      <c r="AM73" s="203">
        <f>SUM(M73:M95)</f>
        <v>446</v>
      </c>
      <c r="AN73" s="20" t="str">
        <f t="shared" si="38"/>
        <v>611-PR</v>
      </c>
      <c r="AO73" s="243">
        <f t="shared" si="42"/>
        <v>4000</v>
      </c>
      <c r="AP73" s="243">
        <f t="shared" si="43"/>
        <v>11700</v>
      </c>
      <c r="AQ73" s="243">
        <v>0</v>
      </c>
      <c r="AR73" s="243">
        <f t="shared" si="44"/>
        <v>104</v>
      </c>
      <c r="AS73" s="243">
        <f t="shared" si="45"/>
        <v>0</v>
      </c>
      <c r="AT73" s="243">
        <f t="shared" si="46"/>
        <v>0</v>
      </c>
      <c r="AU73" s="243">
        <f t="shared" si="47"/>
        <v>15804</v>
      </c>
      <c r="AV73" s="21"/>
    </row>
    <row r="74" spans="1:48" s="22" customFormat="1" ht="44.25" customHeight="1" x14ac:dyDescent="0.25">
      <c r="A74" s="17" t="s">
        <v>95</v>
      </c>
      <c r="B74" s="26" t="s">
        <v>96</v>
      </c>
      <c r="C74" s="23" t="s">
        <v>43</v>
      </c>
      <c r="D74" s="23" t="s">
        <v>60</v>
      </c>
      <c r="E74" s="18" t="s">
        <v>118</v>
      </c>
      <c r="F74" s="23" t="s">
        <v>521</v>
      </c>
      <c r="G74" s="18" t="s">
        <v>682</v>
      </c>
      <c r="H74" s="24">
        <v>42</v>
      </c>
      <c r="I74" s="17" t="s">
        <v>77</v>
      </c>
      <c r="J74" s="19">
        <v>585</v>
      </c>
      <c r="K74" s="25">
        <v>0</v>
      </c>
      <c r="L74" s="25">
        <v>15</v>
      </c>
      <c r="M74" s="25">
        <f t="shared" si="30"/>
        <v>15</v>
      </c>
      <c r="N74" s="224">
        <f t="shared" si="28"/>
        <v>8775</v>
      </c>
      <c r="O74" s="224">
        <v>8775</v>
      </c>
      <c r="P74" s="225">
        <v>0</v>
      </c>
      <c r="Q74" s="225">
        <v>0</v>
      </c>
      <c r="R74" s="225">
        <v>0.4</v>
      </c>
      <c r="S74" s="225">
        <f t="shared" si="35"/>
        <v>0</v>
      </c>
      <c r="T74" s="225">
        <v>0</v>
      </c>
      <c r="U74" s="225">
        <v>0</v>
      </c>
      <c r="V74" s="224">
        <f t="shared" si="36"/>
        <v>0</v>
      </c>
      <c r="W74" s="224">
        <v>0</v>
      </c>
      <c r="X74" s="292">
        <f t="shared" si="4"/>
        <v>8775</v>
      </c>
      <c r="Y74" s="292">
        <f t="shared" si="39"/>
        <v>8775</v>
      </c>
      <c r="Z74" s="225">
        <f t="shared" si="32"/>
        <v>3000</v>
      </c>
      <c r="AA74" s="225">
        <v>3000</v>
      </c>
      <c r="AB74" s="225">
        <v>0</v>
      </c>
      <c r="AC74" s="225">
        <v>0</v>
      </c>
      <c r="AD74" s="224">
        <f t="shared" si="29"/>
        <v>0</v>
      </c>
      <c r="AE74" s="224">
        <v>0</v>
      </c>
      <c r="AF74" s="225">
        <v>0</v>
      </c>
      <c r="AG74" s="225">
        <v>0</v>
      </c>
      <c r="AH74" s="292">
        <f t="shared" si="33"/>
        <v>3000</v>
      </c>
      <c r="AI74" s="292">
        <f t="shared" si="40"/>
        <v>3000</v>
      </c>
      <c r="AJ74" s="224">
        <f t="shared" si="8"/>
        <v>11775</v>
      </c>
      <c r="AK74" s="224">
        <f t="shared" si="41"/>
        <v>11775</v>
      </c>
      <c r="AL74" s="226"/>
      <c r="AM74" s="203"/>
      <c r="AN74" s="20" t="str">
        <f t="shared" si="38"/>
        <v>611-PR</v>
      </c>
      <c r="AO74" s="243">
        <f t="shared" si="42"/>
        <v>3000</v>
      </c>
      <c r="AP74" s="243">
        <f t="shared" si="43"/>
        <v>8775</v>
      </c>
      <c r="AQ74" s="243">
        <v>0</v>
      </c>
      <c r="AR74" s="243">
        <f t="shared" si="44"/>
        <v>0</v>
      </c>
      <c r="AS74" s="243">
        <f t="shared" si="45"/>
        <v>0</v>
      </c>
      <c r="AT74" s="243">
        <f t="shared" si="46"/>
        <v>0</v>
      </c>
      <c r="AU74" s="243">
        <f t="shared" si="47"/>
        <v>11775</v>
      </c>
      <c r="AV74" s="21"/>
    </row>
    <row r="75" spans="1:48" s="22" customFormat="1" ht="44.25" customHeight="1" x14ac:dyDescent="0.25">
      <c r="A75" s="17" t="s">
        <v>95</v>
      </c>
      <c r="B75" s="26" t="s">
        <v>96</v>
      </c>
      <c r="C75" s="23" t="s">
        <v>43</v>
      </c>
      <c r="D75" s="23" t="s">
        <v>60</v>
      </c>
      <c r="E75" s="18" t="s">
        <v>97</v>
      </c>
      <c r="F75" s="23" t="s">
        <v>521</v>
      </c>
      <c r="G75" s="18" t="s">
        <v>682</v>
      </c>
      <c r="H75" s="24">
        <v>42</v>
      </c>
      <c r="I75" s="17" t="s">
        <v>77</v>
      </c>
      <c r="J75" s="19">
        <v>585</v>
      </c>
      <c r="K75" s="25">
        <v>0</v>
      </c>
      <c r="L75" s="25">
        <v>20</v>
      </c>
      <c r="M75" s="25">
        <f t="shared" si="30"/>
        <v>20</v>
      </c>
      <c r="N75" s="224">
        <f t="shared" si="28"/>
        <v>11700</v>
      </c>
      <c r="O75" s="224">
        <v>11700</v>
      </c>
      <c r="P75" s="225">
        <v>0</v>
      </c>
      <c r="Q75" s="225">
        <v>0</v>
      </c>
      <c r="R75" s="225">
        <v>0.4</v>
      </c>
      <c r="S75" s="225">
        <f t="shared" si="35"/>
        <v>0</v>
      </c>
      <c r="T75" s="225">
        <v>0</v>
      </c>
      <c r="U75" s="225">
        <v>0</v>
      </c>
      <c r="V75" s="224">
        <f t="shared" si="36"/>
        <v>0</v>
      </c>
      <c r="W75" s="224">
        <v>0</v>
      </c>
      <c r="X75" s="292">
        <f t="shared" si="4"/>
        <v>11700</v>
      </c>
      <c r="Y75" s="292">
        <f t="shared" si="39"/>
        <v>11700</v>
      </c>
      <c r="Z75" s="225">
        <f t="shared" si="32"/>
        <v>4000</v>
      </c>
      <c r="AA75" s="225">
        <v>4000</v>
      </c>
      <c r="AB75" s="225">
        <v>0</v>
      </c>
      <c r="AC75" s="225">
        <v>0</v>
      </c>
      <c r="AD75" s="224">
        <f t="shared" si="29"/>
        <v>0</v>
      </c>
      <c r="AE75" s="224">
        <v>0</v>
      </c>
      <c r="AF75" s="225">
        <v>0</v>
      </c>
      <c r="AG75" s="225">
        <v>0</v>
      </c>
      <c r="AH75" s="292">
        <f t="shared" si="33"/>
        <v>4000</v>
      </c>
      <c r="AI75" s="292">
        <f t="shared" si="40"/>
        <v>4000</v>
      </c>
      <c r="AJ75" s="224">
        <f t="shared" si="8"/>
        <v>15700</v>
      </c>
      <c r="AK75" s="224">
        <f t="shared" si="41"/>
        <v>15700</v>
      </c>
      <c r="AL75" s="226"/>
      <c r="AM75" s="203"/>
      <c r="AN75" s="20" t="str">
        <f t="shared" si="38"/>
        <v>611-PR</v>
      </c>
      <c r="AO75" s="243">
        <f t="shared" si="42"/>
        <v>4000</v>
      </c>
      <c r="AP75" s="243">
        <f t="shared" si="43"/>
        <v>11700</v>
      </c>
      <c r="AQ75" s="243">
        <v>0</v>
      </c>
      <c r="AR75" s="243">
        <f t="shared" si="44"/>
        <v>0</v>
      </c>
      <c r="AS75" s="243">
        <f t="shared" si="45"/>
        <v>0</v>
      </c>
      <c r="AT75" s="243">
        <f t="shared" si="46"/>
        <v>0</v>
      </c>
      <c r="AU75" s="243">
        <f t="shared" si="47"/>
        <v>15700</v>
      </c>
      <c r="AV75" s="21"/>
    </row>
    <row r="76" spans="1:48" s="22" customFormat="1" ht="44.25" customHeight="1" x14ac:dyDescent="0.25">
      <c r="A76" s="17" t="s">
        <v>95</v>
      </c>
      <c r="B76" s="26" t="s">
        <v>96</v>
      </c>
      <c r="C76" s="23" t="s">
        <v>43</v>
      </c>
      <c r="D76" s="23" t="s">
        <v>60</v>
      </c>
      <c r="E76" s="18" t="s">
        <v>677</v>
      </c>
      <c r="F76" s="23" t="s">
        <v>520</v>
      </c>
      <c r="G76" s="18" t="s">
        <v>663</v>
      </c>
      <c r="H76" s="24">
        <v>42</v>
      </c>
      <c r="I76" s="17" t="s">
        <v>77</v>
      </c>
      <c r="J76" s="19">
        <v>585</v>
      </c>
      <c r="K76" s="25">
        <v>0</v>
      </c>
      <c r="L76" s="25">
        <v>20</v>
      </c>
      <c r="M76" s="25">
        <f t="shared" si="30"/>
        <v>20</v>
      </c>
      <c r="N76" s="224">
        <f t="shared" si="28"/>
        <v>11700</v>
      </c>
      <c r="O76" s="224">
        <v>11700</v>
      </c>
      <c r="P76" s="225">
        <v>0</v>
      </c>
      <c r="Q76" s="225">
        <v>0</v>
      </c>
      <c r="R76" s="225">
        <v>0.4</v>
      </c>
      <c r="S76" s="225">
        <f t="shared" si="35"/>
        <v>0</v>
      </c>
      <c r="T76" s="225">
        <v>0</v>
      </c>
      <c r="U76" s="225">
        <v>0</v>
      </c>
      <c r="V76" s="224">
        <f t="shared" si="36"/>
        <v>0</v>
      </c>
      <c r="W76" s="224">
        <v>0</v>
      </c>
      <c r="X76" s="292">
        <f t="shared" si="4"/>
        <v>11700</v>
      </c>
      <c r="Y76" s="292">
        <f t="shared" si="39"/>
        <v>11700</v>
      </c>
      <c r="Z76" s="225">
        <f t="shared" si="32"/>
        <v>4000</v>
      </c>
      <c r="AA76" s="225">
        <v>4000</v>
      </c>
      <c r="AB76" s="225">
        <v>0</v>
      </c>
      <c r="AC76" s="225">
        <v>0</v>
      </c>
      <c r="AD76" s="224">
        <f t="shared" si="29"/>
        <v>0</v>
      </c>
      <c r="AE76" s="224">
        <v>0</v>
      </c>
      <c r="AF76" s="225">
        <v>0</v>
      </c>
      <c r="AG76" s="225">
        <v>0</v>
      </c>
      <c r="AH76" s="292">
        <f t="shared" si="33"/>
        <v>4000</v>
      </c>
      <c r="AI76" s="292">
        <f t="shared" si="40"/>
        <v>4000</v>
      </c>
      <c r="AJ76" s="224">
        <f t="shared" si="8"/>
        <v>15700</v>
      </c>
      <c r="AK76" s="224">
        <f t="shared" si="41"/>
        <v>15700</v>
      </c>
      <c r="AL76" s="226"/>
      <c r="AM76" s="203"/>
      <c r="AN76" s="20" t="str">
        <f t="shared" si="38"/>
        <v>611-PR</v>
      </c>
      <c r="AO76" s="243">
        <f t="shared" si="42"/>
        <v>4000</v>
      </c>
      <c r="AP76" s="243">
        <f t="shared" si="43"/>
        <v>11700</v>
      </c>
      <c r="AQ76" s="243">
        <v>0</v>
      </c>
      <c r="AR76" s="243">
        <f t="shared" si="44"/>
        <v>0</v>
      </c>
      <c r="AS76" s="243">
        <f t="shared" si="45"/>
        <v>0</v>
      </c>
      <c r="AT76" s="243">
        <f t="shared" si="46"/>
        <v>0</v>
      </c>
      <c r="AU76" s="243">
        <f t="shared" si="47"/>
        <v>15700</v>
      </c>
      <c r="AV76" s="21"/>
    </row>
    <row r="77" spans="1:48" s="22" customFormat="1" ht="34.9" customHeight="1" x14ac:dyDescent="0.25">
      <c r="A77" s="17" t="s">
        <v>95</v>
      </c>
      <c r="B77" s="26" t="s">
        <v>96</v>
      </c>
      <c r="C77" s="23" t="s">
        <v>43</v>
      </c>
      <c r="D77" s="23" t="s">
        <v>57</v>
      </c>
      <c r="E77" s="18" t="s">
        <v>105</v>
      </c>
      <c r="F77" s="23" t="s">
        <v>683</v>
      </c>
      <c r="G77" s="18" t="s">
        <v>684</v>
      </c>
      <c r="H77" s="24">
        <v>42</v>
      </c>
      <c r="I77" s="17" t="s">
        <v>22</v>
      </c>
      <c r="J77" s="19">
        <v>585</v>
      </c>
      <c r="K77" s="25">
        <v>0</v>
      </c>
      <c r="L77" s="25">
        <v>15</v>
      </c>
      <c r="M77" s="25">
        <f t="shared" si="30"/>
        <v>15</v>
      </c>
      <c r="N77" s="224">
        <f t="shared" si="28"/>
        <v>8775</v>
      </c>
      <c r="O77" s="224">
        <v>8775</v>
      </c>
      <c r="P77" s="225">
        <v>0</v>
      </c>
      <c r="Q77" s="225">
        <v>12</v>
      </c>
      <c r="R77" s="225">
        <v>0.4</v>
      </c>
      <c r="S77" s="225">
        <f t="shared" si="35"/>
        <v>0</v>
      </c>
      <c r="T77" s="225">
        <v>0</v>
      </c>
      <c r="U77" s="225">
        <v>95</v>
      </c>
      <c r="V77" s="224">
        <f t="shared" si="36"/>
        <v>1425</v>
      </c>
      <c r="W77" s="224">
        <v>1425</v>
      </c>
      <c r="X77" s="292">
        <f t="shared" si="4"/>
        <v>10200</v>
      </c>
      <c r="Y77" s="292">
        <f t="shared" si="39"/>
        <v>10200</v>
      </c>
      <c r="Z77" s="225">
        <f t="shared" si="32"/>
        <v>3000</v>
      </c>
      <c r="AA77" s="225">
        <v>3000</v>
      </c>
      <c r="AB77" s="225">
        <v>0</v>
      </c>
      <c r="AC77" s="225">
        <v>135</v>
      </c>
      <c r="AD77" s="224">
        <f t="shared" si="29"/>
        <v>0</v>
      </c>
      <c r="AE77" s="224">
        <v>0</v>
      </c>
      <c r="AF77" s="225">
        <v>0</v>
      </c>
      <c r="AG77" s="225">
        <v>0</v>
      </c>
      <c r="AH77" s="292">
        <f t="shared" si="33"/>
        <v>3000</v>
      </c>
      <c r="AI77" s="292">
        <f t="shared" si="40"/>
        <v>3000</v>
      </c>
      <c r="AJ77" s="224">
        <f t="shared" si="8"/>
        <v>13200</v>
      </c>
      <c r="AK77" s="224">
        <f t="shared" si="41"/>
        <v>13200</v>
      </c>
      <c r="AL77" s="226"/>
      <c r="AM77" s="203"/>
      <c r="AN77" s="20" t="str">
        <f t="shared" si="38"/>
        <v>611-PR</v>
      </c>
      <c r="AO77" s="243">
        <f t="shared" si="42"/>
        <v>3000</v>
      </c>
      <c r="AP77" s="243">
        <f t="shared" si="43"/>
        <v>8775</v>
      </c>
      <c r="AQ77" s="243">
        <v>0</v>
      </c>
      <c r="AR77" s="243">
        <f t="shared" si="44"/>
        <v>0</v>
      </c>
      <c r="AS77" s="243">
        <f t="shared" si="45"/>
        <v>1425</v>
      </c>
      <c r="AT77" s="243">
        <f t="shared" si="46"/>
        <v>0</v>
      </c>
      <c r="AU77" s="243">
        <f t="shared" si="47"/>
        <v>13200</v>
      </c>
      <c r="AV77" s="21"/>
    </row>
    <row r="78" spans="1:48" s="22" customFormat="1" ht="37.9" customHeight="1" x14ac:dyDescent="0.25">
      <c r="A78" s="17" t="s">
        <v>95</v>
      </c>
      <c r="B78" s="26" t="s">
        <v>96</v>
      </c>
      <c r="C78" s="23" t="s">
        <v>43</v>
      </c>
      <c r="D78" s="23" t="s">
        <v>57</v>
      </c>
      <c r="E78" s="18" t="s">
        <v>685</v>
      </c>
      <c r="F78" s="23" t="s">
        <v>236</v>
      </c>
      <c r="G78" s="18" t="s">
        <v>45</v>
      </c>
      <c r="H78" s="24">
        <v>42</v>
      </c>
      <c r="I78" s="17" t="s">
        <v>22</v>
      </c>
      <c r="J78" s="19">
        <v>585</v>
      </c>
      <c r="K78" s="25">
        <v>0</v>
      </c>
      <c r="L78" s="25">
        <v>18</v>
      </c>
      <c r="M78" s="25">
        <f t="shared" si="30"/>
        <v>18</v>
      </c>
      <c r="N78" s="224">
        <f t="shared" si="28"/>
        <v>10530</v>
      </c>
      <c r="O78" s="224">
        <v>10530</v>
      </c>
      <c r="P78" s="225">
        <v>0</v>
      </c>
      <c r="Q78" s="225">
        <v>0</v>
      </c>
      <c r="R78" s="225">
        <v>0.4</v>
      </c>
      <c r="S78" s="225">
        <f t="shared" si="35"/>
        <v>0</v>
      </c>
      <c r="T78" s="225">
        <v>0</v>
      </c>
      <c r="U78" s="225">
        <v>0</v>
      </c>
      <c r="V78" s="224">
        <f t="shared" si="36"/>
        <v>0</v>
      </c>
      <c r="W78" s="224">
        <v>0</v>
      </c>
      <c r="X78" s="292">
        <f t="shared" ref="X78:X131" si="55">N78+S78+V78</f>
        <v>10530</v>
      </c>
      <c r="Y78" s="292">
        <f t="shared" si="39"/>
        <v>10530</v>
      </c>
      <c r="Z78" s="225">
        <f t="shared" si="32"/>
        <v>3600</v>
      </c>
      <c r="AA78" s="225">
        <v>3600</v>
      </c>
      <c r="AB78" s="225">
        <v>0</v>
      </c>
      <c r="AC78" s="225">
        <v>0</v>
      </c>
      <c r="AD78" s="224">
        <f t="shared" si="29"/>
        <v>0</v>
      </c>
      <c r="AE78" s="224">
        <v>0</v>
      </c>
      <c r="AF78" s="225">
        <v>0</v>
      </c>
      <c r="AG78" s="225">
        <v>0</v>
      </c>
      <c r="AH78" s="292">
        <f t="shared" si="33"/>
        <v>3600</v>
      </c>
      <c r="AI78" s="292">
        <f t="shared" si="40"/>
        <v>3600</v>
      </c>
      <c r="AJ78" s="224">
        <f t="shared" ref="AJ78:AJ131" si="56">AH78+X78</f>
        <v>14130</v>
      </c>
      <c r="AK78" s="224">
        <f t="shared" si="41"/>
        <v>14130</v>
      </c>
      <c r="AL78" s="226"/>
      <c r="AM78" s="203"/>
      <c r="AN78" s="20" t="str">
        <f t="shared" si="38"/>
        <v>611-PR</v>
      </c>
      <c r="AO78" s="243">
        <f t="shared" si="42"/>
        <v>3600</v>
      </c>
      <c r="AP78" s="243">
        <f t="shared" si="43"/>
        <v>10530</v>
      </c>
      <c r="AQ78" s="243">
        <v>0</v>
      </c>
      <c r="AR78" s="243">
        <f t="shared" si="44"/>
        <v>0</v>
      </c>
      <c r="AS78" s="243">
        <f t="shared" si="45"/>
        <v>0</v>
      </c>
      <c r="AT78" s="243">
        <f t="shared" si="46"/>
        <v>0</v>
      </c>
      <c r="AU78" s="243">
        <f t="shared" si="47"/>
        <v>14130</v>
      </c>
      <c r="AV78" s="21"/>
    </row>
    <row r="79" spans="1:48" s="36" customFormat="1" ht="42" customHeight="1" x14ac:dyDescent="0.25">
      <c r="A79" s="17" t="s">
        <v>95</v>
      </c>
      <c r="B79" s="26" t="s">
        <v>96</v>
      </c>
      <c r="C79" s="23" t="s">
        <v>43</v>
      </c>
      <c r="D79" s="23" t="s">
        <v>57</v>
      </c>
      <c r="E79" s="18" t="s">
        <v>685</v>
      </c>
      <c r="F79" s="23" t="s">
        <v>236</v>
      </c>
      <c r="G79" s="18" t="s">
        <v>656</v>
      </c>
      <c r="H79" s="24">
        <v>42</v>
      </c>
      <c r="I79" s="17" t="s">
        <v>22</v>
      </c>
      <c r="J79" s="19">
        <v>585</v>
      </c>
      <c r="K79" s="25">
        <v>0</v>
      </c>
      <c r="L79" s="25">
        <v>17</v>
      </c>
      <c r="M79" s="25">
        <f t="shared" si="30"/>
        <v>17</v>
      </c>
      <c r="N79" s="224">
        <f t="shared" si="28"/>
        <v>9945</v>
      </c>
      <c r="O79" s="224">
        <v>9945</v>
      </c>
      <c r="P79" s="225">
        <v>0</v>
      </c>
      <c r="Q79" s="225">
        <v>0</v>
      </c>
      <c r="R79" s="225">
        <v>0.4</v>
      </c>
      <c r="S79" s="225">
        <f t="shared" si="35"/>
        <v>0</v>
      </c>
      <c r="T79" s="225">
        <v>0</v>
      </c>
      <c r="U79" s="225">
        <v>0</v>
      </c>
      <c r="V79" s="224">
        <f t="shared" si="36"/>
        <v>0</v>
      </c>
      <c r="W79" s="224">
        <v>0</v>
      </c>
      <c r="X79" s="292">
        <f t="shared" si="55"/>
        <v>9945</v>
      </c>
      <c r="Y79" s="292">
        <f t="shared" si="39"/>
        <v>9945</v>
      </c>
      <c r="Z79" s="225">
        <f t="shared" si="32"/>
        <v>3400</v>
      </c>
      <c r="AA79" s="225">
        <v>3400</v>
      </c>
      <c r="AB79" s="225">
        <v>0</v>
      </c>
      <c r="AC79" s="225">
        <v>0</v>
      </c>
      <c r="AD79" s="224">
        <f t="shared" si="29"/>
        <v>0</v>
      </c>
      <c r="AE79" s="224">
        <v>0</v>
      </c>
      <c r="AF79" s="225">
        <v>0</v>
      </c>
      <c r="AG79" s="225">
        <v>0</v>
      </c>
      <c r="AH79" s="292">
        <f t="shared" si="33"/>
        <v>3400</v>
      </c>
      <c r="AI79" s="292">
        <f t="shared" si="40"/>
        <v>3400</v>
      </c>
      <c r="AJ79" s="224">
        <f t="shared" si="56"/>
        <v>13345</v>
      </c>
      <c r="AK79" s="224">
        <f t="shared" si="41"/>
        <v>13345</v>
      </c>
      <c r="AL79" s="226"/>
      <c r="AM79" s="203"/>
      <c r="AN79" s="20" t="str">
        <f t="shared" si="38"/>
        <v>611-PR</v>
      </c>
      <c r="AO79" s="243">
        <f t="shared" si="42"/>
        <v>3400</v>
      </c>
      <c r="AP79" s="243">
        <f t="shared" si="43"/>
        <v>9945</v>
      </c>
      <c r="AQ79" s="243">
        <v>0</v>
      </c>
      <c r="AR79" s="243">
        <f t="shared" si="44"/>
        <v>0</v>
      </c>
      <c r="AS79" s="243">
        <f t="shared" si="45"/>
        <v>0</v>
      </c>
      <c r="AT79" s="243">
        <f t="shared" si="46"/>
        <v>0</v>
      </c>
      <c r="AU79" s="243">
        <f t="shared" si="47"/>
        <v>13345</v>
      </c>
      <c r="AV79" s="239"/>
    </row>
    <row r="80" spans="1:48" s="22" customFormat="1" ht="45.6" customHeight="1" x14ac:dyDescent="0.25">
      <c r="A80" s="17" t="s">
        <v>95</v>
      </c>
      <c r="B80" s="26" t="s">
        <v>96</v>
      </c>
      <c r="C80" s="23" t="s">
        <v>43</v>
      </c>
      <c r="D80" s="23" t="s">
        <v>57</v>
      </c>
      <c r="E80" s="18" t="s">
        <v>101</v>
      </c>
      <c r="F80" s="23" t="s">
        <v>531</v>
      </c>
      <c r="G80" s="18" t="s">
        <v>233</v>
      </c>
      <c r="H80" s="24">
        <v>42</v>
      </c>
      <c r="I80" s="17" t="s">
        <v>22</v>
      </c>
      <c r="J80" s="19">
        <v>585</v>
      </c>
      <c r="K80" s="25">
        <v>0</v>
      </c>
      <c r="L80" s="25">
        <v>15</v>
      </c>
      <c r="M80" s="25">
        <f t="shared" si="30"/>
        <v>15</v>
      </c>
      <c r="N80" s="224">
        <f t="shared" si="28"/>
        <v>8775</v>
      </c>
      <c r="O80" s="224">
        <v>8775</v>
      </c>
      <c r="P80" s="225">
        <v>0</v>
      </c>
      <c r="Q80" s="225">
        <v>20</v>
      </c>
      <c r="R80" s="225">
        <v>0.4</v>
      </c>
      <c r="S80" s="225">
        <f t="shared" si="35"/>
        <v>0</v>
      </c>
      <c r="T80" s="225">
        <v>0</v>
      </c>
      <c r="U80" s="225">
        <v>0</v>
      </c>
      <c r="V80" s="224">
        <f t="shared" si="36"/>
        <v>0</v>
      </c>
      <c r="W80" s="224">
        <v>0</v>
      </c>
      <c r="X80" s="292">
        <f t="shared" si="55"/>
        <v>8775</v>
      </c>
      <c r="Y80" s="292">
        <f t="shared" si="39"/>
        <v>8775</v>
      </c>
      <c r="Z80" s="225">
        <f t="shared" si="32"/>
        <v>3000</v>
      </c>
      <c r="AA80" s="225">
        <v>3000</v>
      </c>
      <c r="AB80" s="225">
        <v>0</v>
      </c>
      <c r="AC80" s="225">
        <v>150</v>
      </c>
      <c r="AD80" s="224">
        <f t="shared" si="29"/>
        <v>0</v>
      </c>
      <c r="AE80" s="224">
        <v>0</v>
      </c>
      <c r="AF80" s="225">
        <v>0</v>
      </c>
      <c r="AG80" s="225">
        <v>0</v>
      </c>
      <c r="AH80" s="292">
        <f t="shared" si="33"/>
        <v>3000</v>
      </c>
      <c r="AI80" s="292">
        <f t="shared" si="40"/>
        <v>3000</v>
      </c>
      <c r="AJ80" s="224">
        <f t="shared" si="56"/>
        <v>11775</v>
      </c>
      <c r="AK80" s="224">
        <f t="shared" si="41"/>
        <v>11775</v>
      </c>
      <c r="AL80" s="226"/>
      <c r="AM80" s="203"/>
      <c r="AN80" s="20" t="str">
        <f t="shared" si="38"/>
        <v>611-PR</v>
      </c>
      <c r="AO80" s="243">
        <f t="shared" si="42"/>
        <v>3000</v>
      </c>
      <c r="AP80" s="243">
        <f t="shared" si="43"/>
        <v>8775</v>
      </c>
      <c r="AQ80" s="243">
        <v>0</v>
      </c>
      <c r="AR80" s="243">
        <f t="shared" si="44"/>
        <v>0</v>
      </c>
      <c r="AS80" s="243">
        <f t="shared" si="45"/>
        <v>0</v>
      </c>
      <c r="AT80" s="243">
        <f t="shared" si="46"/>
        <v>0</v>
      </c>
      <c r="AU80" s="243">
        <f t="shared" si="47"/>
        <v>11775</v>
      </c>
      <c r="AV80" s="21"/>
    </row>
    <row r="81" spans="1:48" s="22" customFormat="1" ht="45.6" customHeight="1" x14ac:dyDescent="0.25">
      <c r="A81" s="17" t="s">
        <v>95</v>
      </c>
      <c r="B81" s="26" t="s">
        <v>96</v>
      </c>
      <c r="C81" s="23" t="s">
        <v>43</v>
      </c>
      <c r="D81" s="23" t="s">
        <v>57</v>
      </c>
      <c r="E81" s="18" t="s">
        <v>685</v>
      </c>
      <c r="F81" s="23" t="s">
        <v>531</v>
      </c>
      <c r="G81" s="18" t="s">
        <v>233</v>
      </c>
      <c r="H81" s="24">
        <v>42</v>
      </c>
      <c r="I81" s="17" t="s">
        <v>22</v>
      </c>
      <c r="J81" s="19">
        <v>585</v>
      </c>
      <c r="K81" s="25">
        <v>0</v>
      </c>
      <c r="L81" s="25">
        <v>15</v>
      </c>
      <c r="M81" s="25">
        <f t="shared" si="30"/>
        <v>15</v>
      </c>
      <c r="N81" s="224">
        <f t="shared" si="28"/>
        <v>8775</v>
      </c>
      <c r="O81" s="224">
        <v>8775</v>
      </c>
      <c r="P81" s="225">
        <v>0</v>
      </c>
      <c r="Q81" s="225">
        <v>20</v>
      </c>
      <c r="R81" s="225">
        <v>0.4</v>
      </c>
      <c r="S81" s="225">
        <f t="shared" si="35"/>
        <v>0</v>
      </c>
      <c r="T81" s="225">
        <v>0</v>
      </c>
      <c r="U81" s="225">
        <v>0</v>
      </c>
      <c r="V81" s="224">
        <f t="shared" si="36"/>
        <v>0</v>
      </c>
      <c r="W81" s="224">
        <v>0</v>
      </c>
      <c r="X81" s="292">
        <f t="shared" si="55"/>
        <v>8775</v>
      </c>
      <c r="Y81" s="292">
        <f t="shared" si="39"/>
        <v>8775</v>
      </c>
      <c r="Z81" s="225">
        <f t="shared" si="32"/>
        <v>3000</v>
      </c>
      <c r="AA81" s="225">
        <v>3000</v>
      </c>
      <c r="AB81" s="225">
        <v>0</v>
      </c>
      <c r="AC81" s="225">
        <v>0</v>
      </c>
      <c r="AD81" s="224">
        <f t="shared" si="29"/>
        <v>0</v>
      </c>
      <c r="AE81" s="224">
        <v>0</v>
      </c>
      <c r="AF81" s="225">
        <v>0</v>
      </c>
      <c r="AG81" s="225">
        <v>0</v>
      </c>
      <c r="AH81" s="292">
        <f t="shared" si="33"/>
        <v>3000</v>
      </c>
      <c r="AI81" s="292">
        <f t="shared" si="40"/>
        <v>3000</v>
      </c>
      <c r="AJ81" s="224">
        <f t="shared" si="56"/>
        <v>11775</v>
      </c>
      <c r="AK81" s="224">
        <f t="shared" si="41"/>
        <v>11775</v>
      </c>
      <c r="AL81" s="226"/>
      <c r="AM81" s="203"/>
      <c r="AN81" s="20" t="str">
        <f t="shared" si="38"/>
        <v>611-PR</v>
      </c>
      <c r="AO81" s="243">
        <f t="shared" si="42"/>
        <v>3000</v>
      </c>
      <c r="AP81" s="243">
        <f t="shared" si="43"/>
        <v>8775</v>
      </c>
      <c r="AQ81" s="243">
        <v>0</v>
      </c>
      <c r="AR81" s="243">
        <f t="shared" si="44"/>
        <v>0</v>
      </c>
      <c r="AS81" s="243">
        <f t="shared" si="45"/>
        <v>0</v>
      </c>
      <c r="AT81" s="243">
        <f t="shared" si="46"/>
        <v>0</v>
      </c>
      <c r="AU81" s="243">
        <f t="shared" si="47"/>
        <v>11775</v>
      </c>
      <c r="AV81" s="21"/>
    </row>
    <row r="82" spans="1:48" s="22" customFormat="1" ht="45.6" customHeight="1" x14ac:dyDescent="0.25">
      <c r="A82" s="17" t="s">
        <v>95</v>
      </c>
      <c r="B82" s="26" t="s">
        <v>96</v>
      </c>
      <c r="C82" s="23" t="s">
        <v>43</v>
      </c>
      <c r="D82" s="23" t="s">
        <v>57</v>
      </c>
      <c r="E82" s="18" t="s">
        <v>685</v>
      </c>
      <c r="F82" s="23" t="s">
        <v>531</v>
      </c>
      <c r="G82" s="18" t="s">
        <v>233</v>
      </c>
      <c r="H82" s="24">
        <v>42</v>
      </c>
      <c r="I82" s="17" t="s">
        <v>22</v>
      </c>
      <c r="J82" s="19">
        <v>585</v>
      </c>
      <c r="K82" s="25">
        <v>0</v>
      </c>
      <c r="L82" s="25">
        <v>22</v>
      </c>
      <c r="M82" s="25">
        <f t="shared" si="30"/>
        <v>22</v>
      </c>
      <c r="N82" s="224">
        <f t="shared" si="28"/>
        <v>12870</v>
      </c>
      <c r="O82" s="224">
        <v>12870</v>
      </c>
      <c r="P82" s="225">
        <v>0</v>
      </c>
      <c r="Q82" s="225">
        <v>20</v>
      </c>
      <c r="R82" s="225">
        <v>0.4</v>
      </c>
      <c r="S82" s="225">
        <f t="shared" si="35"/>
        <v>0</v>
      </c>
      <c r="T82" s="225">
        <v>0</v>
      </c>
      <c r="U82" s="225">
        <v>0</v>
      </c>
      <c r="V82" s="224">
        <f t="shared" si="36"/>
        <v>0</v>
      </c>
      <c r="W82" s="224">
        <v>0</v>
      </c>
      <c r="X82" s="292">
        <f t="shared" si="55"/>
        <v>12870</v>
      </c>
      <c r="Y82" s="292">
        <f t="shared" si="39"/>
        <v>12870</v>
      </c>
      <c r="Z82" s="225">
        <f t="shared" si="32"/>
        <v>4400</v>
      </c>
      <c r="AA82" s="225">
        <v>4400</v>
      </c>
      <c r="AB82" s="225">
        <v>0</v>
      </c>
      <c r="AC82" s="225">
        <v>0</v>
      </c>
      <c r="AD82" s="224">
        <f t="shared" si="29"/>
        <v>0</v>
      </c>
      <c r="AE82" s="224">
        <v>0</v>
      </c>
      <c r="AF82" s="225">
        <v>0</v>
      </c>
      <c r="AG82" s="225">
        <v>0</v>
      </c>
      <c r="AH82" s="292">
        <f t="shared" si="33"/>
        <v>4400</v>
      </c>
      <c r="AI82" s="292">
        <f t="shared" si="40"/>
        <v>4400</v>
      </c>
      <c r="AJ82" s="224">
        <f t="shared" si="56"/>
        <v>17270</v>
      </c>
      <c r="AK82" s="224">
        <f t="shared" si="41"/>
        <v>17270</v>
      </c>
      <c r="AL82" s="226"/>
      <c r="AM82" s="203"/>
      <c r="AN82" s="20" t="str">
        <f t="shared" si="38"/>
        <v>611-PR</v>
      </c>
      <c r="AO82" s="243">
        <f t="shared" si="42"/>
        <v>4400</v>
      </c>
      <c r="AP82" s="243">
        <f t="shared" si="43"/>
        <v>12870</v>
      </c>
      <c r="AQ82" s="243">
        <v>0</v>
      </c>
      <c r="AR82" s="243">
        <f t="shared" si="44"/>
        <v>0</v>
      </c>
      <c r="AS82" s="243">
        <f t="shared" si="45"/>
        <v>0</v>
      </c>
      <c r="AT82" s="243">
        <f t="shared" si="46"/>
        <v>0</v>
      </c>
      <c r="AU82" s="243">
        <f t="shared" si="47"/>
        <v>17270</v>
      </c>
      <c r="AV82" s="21"/>
    </row>
    <row r="83" spans="1:48" s="22" customFormat="1" ht="45.6" customHeight="1" x14ac:dyDescent="0.25">
      <c r="A83" s="17" t="s">
        <v>95</v>
      </c>
      <c r="B83" s="26" t="s">
        <v>96</v>
      </c>
      <c r="C83" s="23" t="s">
        <v>43</v>
      </c>
      <c r="D83" s="23" t="s">
        <v>57</v>
      </c>
      <c r="E83" s="18" t="s">
        <v>102</v>
      </c>
      <c r="F83" s="23" t="s">
        <v>686</v>
      </c>
      <c r="G83" s="18" t="s">
        <v>45</v>
      </c>
      <c r="H83" s="24">
        <v>42</v>
      </c>
      <c r="I83" s="17" t="s">
        <v>22</v>
      </c>
      <c r="J83" s="19">
        <v>585</v>
      </c>
      <c r="K83" s="25">
        <v>0</v>
      </c>
      <c r="L83" s="25">
        <v>17</v>
      </c>
      <c r="M83" s="25">
        <f t="shared" si="30"/>
        <v>17</v>
      </c>
      <c r="N83" s="224">
        <f t="shared" si="28"/>
        <v>9945</v>
      </c>
      <c r="O83" s="224">
        <v>9945</v>
      </c>
      <c r="P83" s="225">
        <v>6</v>
      </c>
      <c r="Q83" s="225">
        <v>34</v>
      </c>
      <c r="R83" s="225">
        <v>0.4</v>
      </c>
      <c r="S83" s="225">
        <f t="shared" si="35"/>
        <v>81.600000000000009</v>
      </c>
      <c r="T83" s="225">
        <v>81.600000000000009</v>
      </c>
      <c r="U83" s="225">
        <v>0</v>
      </c>
      <c r="V83" s="224">
        <f t="shared" si="36"/>
        <v>0</v>
      </c>
      <c r="W83" s="224">
        <v>0</v>
      </c>
      <c r="X83" s="292">
        <f t="shared" si="55"/>
        <v>10026.6</v>
      </c>
      <c r="Y83" s="292">
        <f t="shared" si="39"/>
        <v>10026.6</v>
      </c>
      <c r="Z83" s="225">
        <f t="shared" si="32"/>
        <v>3400</v>
      </c>
      <c r="AA83" s="225">
        <v>3400</v>
      </c>
      <c r="AB83" s="225">
        <v>0</v>
      </c>
      <c r="AC83" s="225">
        <v>170</v>
      </c>
      <c r="AD83" s="224">
        <f t="shared" si="29"/>
        <v>0</v>
      </c>
      <c r="AE83" s="224">
        <v>0</v>
      </c>
      <c r="AF83" s="225">
        <v>0</v>
      </c>
      <c r="AG83" s="225">
        <v>0</v>
      </c>
      <c r="AH83" s="292">
        <f t="shared" si="33"/>
        <v>3400</v>
      </c>
      <c r="AI83" s="292">
        <f t="shared" si="40"/>
        <v>3400</v>
      </c>
      <c r="AJ83" s="224">
        <f t="shared" si="56"/>
        <v>13426.6</v>
      </c>
      <c r="AK83" s="224">
        <f t="shared" si="41"/>
        <v>13426.6</v>
      </c>
      <c r="AL83" s="226"/>
      <c r="AM83" s="203"/>
      <c r="AN83" s="20" t="str">
        <f t="shared" si="38"/>
        <v>611-PR</v>
      </c>
      <c r="AO83" s="243">
        <f t="shared" si="42"/>
        <v>3400</v>
      </c>
      <c r="AP83" s="243">
        <f t="shared" si="43"/>
        <v>9945</v>
      </c>
      <c r="AQ83" s="243">
        <v>0</v>
      </c>
      <c r="AR83" s="243">
        <f t="shared" si="44"/>
        <v>81.600000000000009</v>
      </c>
      <c r="AS83" s="243">
        <f t="shared" si="45"/>
        <v>0</v>
      </c>
      <c r="AT83" s="243">
        <f t="shared" si="46"/>
        <v>0</v>
      </c>
      <c r="AU83" s="243">
        <f t="shared" si="47"/>
        <v>13426.6</v>
      </c>
      <c r="AV83" s="21"/>
    </row>
    <row r="84" spans="1:48" s="22" customFormat="1" ht="38.25" customHeight="1" x14ac:dyDescent="0.25">
      <c r="A84" s="17" t="s">
        <v>95</v>
      </c>
      <c r="B84" s="26" t="s">
        <v>96</v>
      </c>
      <c r="C84" s="23" t="s">
        <v>43</v>
      </c>
      <c r="D84" s="23" t="s">
        <v>57</v>
      </c>
      <c r="E84" s="18" t="s">
        <v>107</v>
      </c>
      <c r="F84" s="23" t="s">
        <v>541</v>
      </c>
      <c r="G84" s="18" t="s">
        <v>687</v>
      </c>
      <c r="H84" s="24">
        <v>42</v>
      </c>
      <c r="I84" s="17" t="s">
        <v>22</v>
      </c>
      <c r="J84" s="19">
        <v>585</v>
      </c>
      <c r="K84" s="25">
        <v>0</v>
      </c>
      <c r="L84" s="25">
        <v>15</v>
      </c>
      <c r="M84" s="25">
        <f t="shared" si="30"/>
        <v>15</v>
      </c>
      <c r="N84" s="224">
        <f t="shared" si="28"/>
        <v>8775</v>
      </c>
      <c r="O84" s="224">
        <v>8775</v>
      </c>
      <c r="P84" s="225">
        <v>0</v>
      </c>
      <c r="Q84" s="225">
        <v>55</v>
      </c>
      <c r="R84" s="225">
        <v>0.4</v>
      </c>
      <c r="S84" s="225">
        <f t="shared" si="35"/>
        <v>0</v>
      </c>
      <c r="T84" s="225">
        <v>0</v>
      </c>
      <c r="U84" s="225">
        <v>0</v>
      </c>
      <c r="V84" s="224">
        <f t="shared" si="36"/>
        <v>0</v>
      </c>
      <c r="W84" s="224">
        <v>0</v>
      </c>
      <c r="X84" s="292">
        <f t="shared" si="55"/>
        <v>8775</v>
      </c>
      <c r="Y84" s="292">
        <f t="shared" si="39"/>
        <v>8775</v>
      </c>
      <c r="Z84" s="225">
        <f t="shared" si="32"/>
        <v>3000</v>
      </c>
      <c r="AA84" s="225">
        <v>3000</v>
      </c>
      <c r="AB84" s="225">
        <v>0</v>
      </c>
      <c r="AC84" s="225">
        <v>160</v>
      </c>
      <c r="AD84" s="224">
        <f t="shared" si="29"/>
        <v>0</v>
      </c>
      <c r="AE84" s="224">
        <v>0</v>
      </c>
      <c r="AF84" s="225">
        <v>0</v>
      </c>
      <c r="AG84" s="225">
        <v>0</v>
      </c>
      <c r="AH84" s="292">
        <f t="shared" si="33"/>
        <v>3000</v>
      </c>
      <c r="AI84" s="292">
        <f t="shared" si="40"/>
        <v>3000</v>
      </c>
      <c r="AJ84" s="224">
        <f t="shared" si="56"/>
        <v>11775</v>
      </c>
      <c r="AK84" s="224">
        <f t="shared" si="41"/>
        <v>11775</v>
      </c>
      <c r="AL84" s="226"/>
      <c r="AM84" s="203"/>
      <c r="AN84" s="20" t="str">
        <f t="shared" si="38"/>
        <v>611-PR</v>
      </c>
      <c r="AO84" s="243">
        <f t="shared" si="42"/>
        <v>3000</v>
      </c>
      <c r="AP84" s="243">
        <f t="shared" si="43"/>
        <v>8775</v>
      </c>
      <c r="AQ84" s="243">
        <v>0</v>
      </c>
      <c r="AR84" s="243">
        <f t="shared" si="44"/>
        <v>0</v>
      </c>
      <c r="AS84" s="243">
        <f t="shared" si="45"/>
        <v>0</v>
      </c>
      <c r="AT84" s="243">
        <f t="shared" si="46"/>
        <v>0</v>
      </c>
      <c r="AU84" s="243">
        <f t="shared" si="47"/>
        <v>11775</v>
      </c>
      <c r="AV84" s="21"/>
    </row>
    <row r="85" spans="1:48" s="22" customFormat="1" ht="31.5" customHeight="1" x14ac:dyDescent="0.25">
      <c r="A85" s="17" t="s">
        <v>95</v>
      </c>
      <c r="B85" s="26" t="s">
        <v>96</v>
      </c>
      <c r="C85" s="23" t="s">
        <v>43</v>
      </c>
      <c r="D85" s="23" t="s">
        <v>57</v>
      </c>
      <c r="E85" s="18" t="s">
        <v>101</v>
      </c>
      <c r="F85" s="23" t="s">
        <v>109</v>
      </c>
      <c r="G85" s="18" t="s">
        <v>98</v>
      </c>
      <c r="H85" s="24">
        <v>42</v>
      </c>
      <c r="I85" s="17" t="s">
        <v>22</v>
      </c>
      <c r="J85" s="19">
        <v>585</v>
      </c>
      <c r="K85" s="25">
        <v>0</v>
      </c>
      <c r="L85" s="25">
        <v>15</v>
      </c>
      <c r="M85" s="25">
        <f t="shared" si="30"/>
        <v>15</v>
      </c>
      <c r="N85" s="224">
        <f t="shared" si="28"/>
        <v>8775</v>
      </c>
      <c r="O85" s="224">
        <v>8775</v>
      </c>
      <c r="P85" s="225">
        <v>16</v>
      </c>
      <c r="Q85" s="225">
        <v>20</v>
      </c>
      <c r="R85" s="225">
        <v>0.4</v>
      </c>
      <c r="S85" s="225">
        <f t="shared" si="35"/>
        <v>128</v>
      </c>
      <c r="T85" s="225">
        <v>128</v>
      </c>
      <c r="U85" s="225">
        <v>0</v>
      </c>
      <c r="V85" s="224">
        <f t="shared" si="36"/>
        <v>0</v>
      </c>
      <c r="W85" s="224">
        <v>0</v>
      </c>
      <c r="X85" s="292">
        <f t="shared" si="55"/>
        <v>8903</v>
      </c>
      <c r="Y85" s="292">
        <f t="shared" si="39"/>
        <v>8903</v>
      </c>
      <c r="Z85" s="225">
        <f t="shared" si="32"/>
        <v>3000</v>
      </c>
      <c r="AA85" s="225">
        <v>3000</v>
      </c>
      <c r="AB85" s="225">
        <v>0</v>
      </c>
      <c r="AC85" s="225">
        <v>150</v>
      </c>
      <c r="AD85" s="224">
        <f t="shared" si="29"/>
        <v>0</v>
      </c>
      <c r="AE85" s="224">
        <v>0</v>
      </c>
      <c r="AF85" s="225">
        <v>0</v>
      </c>
      <c r="AG85" s="225">
        <v>0</v>
      </c>
      <c r="AH85" s="292">
        <f t="shared" si="33"/>
        <v>3000</v>
      </c>
      <c r="AI85" s="292">
        <f t="shared" si="40"/>
        <v>3000</v>
      </c>
      <c r="AJ85" s="224">
        <f t="shared" si="56"/>
        <v>11903</v>
      </c>
      <c r="AK85" s="224">
        <f t="shared" si="41"/>
        <v>11903</v>
      </c>
      <c r="AL85" s="226"/>
      <c r="AM85" s="203"/>
      <c r="AN85" s="20" t="str">
        <f t="shared" si="38"/>
        <v>611-PR</v>
      </c>
      <c r="AO85" s="243">
        <f t="shared" si="42"/>
        <v>3000</v>
      </c>
      <c r="AP85" s="243">
        <f t="shared" si="43"/>
        <v>8775</v>
      </c>
      <c r="AQ85" s="243">
        <v>0</v>
      </c>
      <c r="AR85" s="243">
        <f t="shared" si="44"/>
        <v>128</v>
      </c>
      <c r="AS85" s="243">
        <f t="shared" si="45"/>
        <v>0</v>
      </c>
      <c r="AT85" s="243">
        <f t="shared" si="46"/>
        <v>0</v>
      </c>
      <c r="AU85" s="243">
        <f t="shared" si="47"/>
        <v>11903</v>
      </c>
      <c r="AV85" s="21"/>
    </row>
    <row r="86" spans="1:48" s="22" customFormat="1" ht="48.75" customHeight="1" x14ac:dyDescent="0.25">
      <c r="A86" s="17" t="s">
        <v>95</v>
      </c>
      <c r="B86" s="26" t="s">
        <v>96</v>
      </c>
      <c r="C86" s="23" t="s">
        <v>43</v>
      </c>
      <c r="D86" s="23" t="s">
        <v>31</v>
      </c>
      <c r="E86" s="18" t="s">
        <v>87</v>
      </c>
      <c r="F86" s="23" t="s">
        <v>127</v>
      </c>
      <c r="G86" s="18" t="s">
        <v>663</v>
      </c>
      <c r="H86" s="24">
        <v>42</v>
      </c>
      <c r="I86" s="17" t="s">
        <v>22</v>
      </c>
      <c r="J86" s="19">
        <v>585</v>
      </c>
      <c r="K86" s="25">
        <v>0</v>
      </c>
      <c r="L86" s="25">
        <v>25</v>
      </c>
      <c r="M86" s="25">
        <f t="shared" si="30"/>
        <v>25</v>
      </c>
      <c r="N86" s="224">
        <f t="shared" si="28"/>
        <v>14625</v>
      </c>
      <c r="O86" s="224">
        <v>14625</v>
      </c>
      <c r="P86" s="225">
        <v>0</v>
      </c>
      <c r="Q86" s="225">
        <v>28</v>
      </c>
      <c r="R86" s="225">
        <v>0.4</v>
      </c>
      <c r="S86" s="225">
        <f t="shared" si="35"/>
        <v>0</v>
      </c>
      <c r="T86" s="225">
        <v>0</v>
      </c>
      <c r="U86" s="225">
        <v>0</v>
      </c>
      <c r="V86" s="224">
        <f t="shared" si="36"/>
        <v>0</v>
      </c>
      <c r="W86" s="224">
        <v>0</v>
      </c>
      <c r="X86" s="292">
        <f t="shared" si="55"/>
        <v>14625</v>
      </c>
      <c r="Y86" s="292">
        <f t="shared" si="39"/>
        <v>14625</v>
      </c>
      <c r="Z86" s="225">
        <f t="shared" si="32"/>
        <v>5000</v>
      </c>
      <c r="AA86" s="225">
        <v>5000</v>
      </c>
      <c r="AB86" s="225">
        <v>0</v>
      </c>
      <c r="AC86" s="225">
        <v>0</v>
      </c>
      <c r="AD86" s="224">
        <f t="shared" si="29"/>
        <v>0</v>
      </c>
      <c r="AE86" s="224">
        <v>0</v>
      </c>
      <c r="AF86" s="225">
        <v>0</v>
      </c>
      <c r="AG86" s="225">
        <v>0</v>
      </c>
      <c r="AH86" s="292">
        <f t="shared" si="33"/>
        <v>5000</v>
      </c>
      <c r="AI86" s="292">
        <f t="shared" si="40"/>
        <v>5000</v>
      </c>
      <c r="AJ86" s="224">
        <f t="shared" si="56"/>
        <v>19625</v>
      </c>
      <c r="AK86" s="224">
        <f t="shared" si="41"/>
        <v>19625</v>
      </c>
      <c r="AL86" s="226"/>
      <c r="AM86" s="203"/>
      <c r="AN86" s="20" t="str">
        <f t="shared" si="38"/>
        <v>611-PR</v>
      </c>
      <c r="AO86" s="243">
        <f t="shared" si="42"/>
        <v>5000</v>
      </c>
      <c r="AP86" s="243">
        <f t="shared" si="43"/>
        <v>14625</v>
      </c>
      <c r="AQ86" s="243">
        <v>0</v>
      </c>
      <c r="AR86" s="243">
        <f t="shared" si="44"/>
        <v>0</v>
      </c>
      <c r="AS86" s="243">
        <f t="shared" si="45"/>
        <v>0</v>
      </c>
      <c r="AT86" s="243">
        <f t="shared" si="46"/>
        <v>0</v>
      </c>
      <c r="AU86" s="243">
        <f t="shared" si="47"/>
        <v>19625</v>
      </c>
      <c r="AV86" s="21"/>
    </row>
    <row r="87" spans="1:48" s="22" customFormat="1" ht="48.75" customHeight="1" x14ac:dyDescent="0.25">
      <c r="A87" s="17" t="s">
        <v>95</v>
      </c>
      <c r="B87" s="26" t="s">
        <v>96</v>
      </c>
      <c r="C87" s="23" t="s">
        <v>43</v>
      </c>
      <c r="D87" s="23" t="s">
        <v>31</v>
      </c>
      <c r="E87" s="18" t="s">
        <v>87</v>
      </c>
      <c r="F87" s="23" t="s">
        <v>93</v>
      </c>
      <c r="G87" s="18" t="s">
        <v>522</v>
      </c>
      <c r="H87" s="24">
        <v>42</v>
      </c>
      <c r="I87" s="17" t="s">
        <v>22</v>
      </c>
      <c r="J87" s="19">
        <v>585</v>
      </c>
      <c r="K87" s="25">
        <v>0</v>
      </c>
      <c r="L87" s="25">
        <v>20</v>
      </c>
      <c r="M87" s="25">
        <f t="shared" si="30"/>
        <v>20</v>
      </c>
      <c r="N87" s="224">
        <f t="shared" si="28"/>
        <v>11700</v>
      </c>
      <c r="O87" s="224">
        <v>11700</v>
      </c>
      <c r="P87" s="225">
        <v>20</v>
      </c>
      <c r="Q87" s="225">
        <v>22</v>
      </c>
      <c r="R87" s="225">
        <v>0.4</v>
      </c>
      <c r="S87" s="225">
        <f t="shared" si="35"/>
        <v>176</v>
      </c>
      <c r="T87" s="225">
        <v>176</v>
      </c>
      <c r="U87" s="225">
        <v>0</v>
      </c>
      <c r="V87" s="224">
        <f t="shared" si="36"/>
        <v>0</v>
      </c>
      <c r="W87" s="224">
        <v>0</v>
      </c>
      <c r="X87" s="292">
        <f t="shared" si="55"/>
        <v>11876</v>
      </c>
      <c r="Y87" s="292">
        <f t="shared" si="39"/>
        <v>11876</v>
      </c>
      <c r="Z87" s="225">
        <f t="shared" si="32"/>
        <v>4000</v>
      </c>
      <c r="AA87" s="225">
        <v>4000</v>
      </c>
      <c r="AB87" s="225">
        <v>0</v>
      </c>
      <c r="AC87" s="225">
        <v>0</v>
      </c>
      <c r="AD87" s="224">
        <f t="shared" si="29"/>
        <v>0</v>
      </c>
      <c r="AE87" s="224">
        <v>0</v>
      </c>
      <c r="AF87" s="225">
        <v>0</v>
      </c>
      <c r="AG87" s="225">
        <v>0</v>
      </c>
      <c r="AH87" s="292">
        <f t="shared" si="33"/>
        <v>4000</v>
      </c>
      <c r="AI87" s="292">
        <f t="shared" si="40"/>
        <v>4000</v>
      </c>
      <c r="AJ87" s="224">
        <f t="shared" si="56"/>
        <v>15876</v>
      </c>
      <c r="AK87" s="224">
        <f t="shared" si="41"/>
        <v>15876</v>
      </c>
      <c r="AL87" s="226"/>
      <c r="AM87" s="203"/>
      <c r="AN87" s="20" t="str">
        <f t="shared" si="38"/>
        <v>611-PR</v>
      </c>
      <c r="AO87" s="243">
        <f t="shared" si="42"/>
        <v>4000</v>
      </c>
      <c r="AP87" s="243">
        <f t="shared" si="43"/>
        <v>11700</v>
      </c>
      <c r="AQ87" s="243">
        <v>0</v>
      </c>
      <c r="AR87" s="243">
        <f t="shared" si="44"/>
        <v>176</v>
      </c>
      <c r="AS87" s="243">
        <f t="shared" si="45"/>
        <v>0</v>
      </c>
      <c r="AT87" s="243">
        <f t="shared" si="46"/>
        <v>0</v>
      </c>
      <c r="AU87" s="243">
        <f t="shared" si="47"/>
        <v>15876</v>
      </c>
      <c r="AV87" s="21"/>
    </row>
    <row r="88" spans="1:48" s="22" customFormat="1" ht="48.75" customHeight="1" x14ac:dyDescent="0.25">
      <c r="A88" s="17" t="s">
        <v>95</v>
      </c>
      <c r="B88" s="26" t="s">
        <v>96</v>
      </c>
      <c r="C88" s="23" t="s">
        <v>43</v>
      </c>
      <c r="D88" s="23" t="s">
        <v>31</v>
      </c>
      <c r="E88" s="18" t="s">
        <v>688</v>
      </c>
      <c r="F88" s="23" t="s">
        <v>661</v>
      </c>
      <c r="G88" s="18" t="s">
        <v>662</v>
      </c>
      <c r="H88" s="24">
        <v>42</v>
      </c>
      <c r="I88" s="17" t="s">
        <v>77</v>
      </c>
      <c r="J88" s="19">
        <v>585</v>
      </c>
      <c r="K88" s="25">
        <v>0</v>
      </c>
      <c r="L88" s="25">
        <v>27</v>
      </c>
      <c r="M88" s="25">
        <f t="shared" si="30"/>
        <v>27</v>
      </c>
      <c r="N88" s="224">
        <f t="shared" si="28"/>
        <v>15795</v>
      </c>
      <c r="O88" s="224">
        <v>15795</v>
      </c>
      <c r="P88" s="225">
        <v>0</v>
      </c>
      <c r="Q88" s="225">
        <v>0</v>
      </c>
      <c r="R88" s="225">
        <v>0.4</v>
      </c>
      <c r="S88" s="225">
        <f t="shared" si="35"/>
        <v>0</v>
      </c>
      <c r="T88" s="225">
        <v>0</v>
      </c>
      <c r="U88" s="225">
        <v>0</v>
      </c>
      <c r="V88" s="224">
        <f t="shared" si="36"/>
        <v>0</v>
      </c>
      <c r="W88" s="224">
        <v>0</v>
      </c>
      <c r="X88" s="292">
        <f t="shared" si="55"/>
        <v>15795</v>
      </c>
      <c r="Y88" s="292">
        <f t="shared" si="39"/>
        <v>15795</v>
      </c>
      <c r="Z88" s="225">
        <f t="shared" si="32"/>
        <v>5400</v>
      </c>
      <c r="AA88" s="225">
        <v>5400</v>
      </c>
      <c r="AB88" s="225">
        <v>0</v>
      </c>
      <c r="AC88" s="225">
        <v>0</v>
      </c>
      <c r="AD88" s="224">
        <f t="shared" si="29"/>
        <v>0</v>
      </c>
      <c r="AE88" s="224">
        <v>0</v>
      </c>
      <c r="AF88" s="225">
        <v>0</v>
      </c>
      <c r="AG88" s="225">
        <v>0</v>
      </c>
      <c r="AH88" s="292">
        <f t="shared" si="33"/>
        <v>5400</v>
      </c>
      <c r="AI88" s="292">
        <f t="shared" si="40"/>
        <v>5400</v>
      </c>
      <c r="AJ88" s="224">
        <f t="shared" si="56"/>
        <v>21195</v>
      </c>
      <c r="AK88" s="224">
        <f t="shared" si="41"/>
        <v>21195</v>
      </c>
      <c r="AL88" s="226"/>
      <c r="AM88" s="203"/>
      <c r="AN88" s="20" t="str">
        <f t="shared" si="38"/>
        <v>611-PR</v>
      </c>
      <c r="AO88" s="243">
        <f t="shared" si="42"/>
        <v>5400</v>
      </c>
      <c r="AP88" s="243">
        <f t="shared" si="43"/>
        <v>15795</v>
      </c>
      <c r="AQ88" s="243">
        <v>0</v>
      </c>
      <c r="AR88" s="243">
        <f t="shared" si="44"/>
        <v>0</v>
      </c>
      <c r="AS88" s="243">
        <f t="shared" si="45"/>
        <v>0</v>
      </c>
      <c r="AT88" s="243">
        <f t="shared" si="46"/>
        <v>0</v>
      </c>
      <c r="AU88" s="243">
        <f t="shared" si="47"/>
        <v>21195</v>
      </c>
      <c r="AV88" s="21"/>
    </row>
    <row r="89" spans="1:48" s="22" customFormat="1" ht="39" customHeight="1" x14ac:dyDescent="0.25">
      <c r="A89" s="17" t="s">
        <v>95</v>
      </c>
      <c r="B89" s="26" t="s">
        <v>96</v>
      </c>
      <c r="C89" s="23" t="s">
        <v>43</v>
      </c>
      <c r="D89" s="23" t="s">
        <v>60</v>
      </c>
      <c r="E89" s="18" t="s">
        <v>183</v>
      </c>
      <c r="F89" s="23" t="s">
        <v>689</v>
      </c>
      <c r="G89" s="18" t="s">
        <v>690</v>
      </c>
      <c r="H89" s="24">
        <v>42</v>
      </c>
      <c r="I89" s="17" t="s">
        <v>22</v>
      </c>
      <c r="J89" s="19">
        <v>585</v>
      </c>
      <c r="K89" s="25">
        <v>0</v>
      </c>
      <c r="L89" s="25">
        <v>20</v>
      </c>
      <c r="M89" s="25">
        <f>K89+L89</f>
        <v>20</v>
      </c>
      <c r="N89" s="224">
        <f>(J89*M89)</f>
        <v>11700</v>
      </c>
      <c r="O89" s="224">
        <v>11700</v>
      </c>
      <c r="P89" s="225">
        <v>10</v>
      </c>
      <c r="Q89" s="225">
        <v>20</v>
      </c>
      <c r="R89" s="225">
        <v>0.4</v>
      </c>
      <c r="S89" s="225">
        <f>SUM(Q89*R89*P89)</f>
        <v>80</v>
      </c>
      <c r="T89" s="225">
        <v>80</v>
      </c>
      <c r="U89" s="225">
        <v>0</v>
      </c>
      <c r="V89" s="224">
        <f>(M89*U89)</f>
        <v>0</v>
      </c>
      <c r="W89" s="224">
        <v>0</v>
      </c>
      <c r="X89" s="292">
        <f>N89+S89+V89</f>
        <v>11780</v>
      </c>
      <c r="Y89" s="292">
        <f t="shared" si="39"/>
        <v>11780</v>
      </c>
      <c r="Z89" s="225">
        <f>M89*200</f>
        <v>4000</v>
      </c>
      <c r="AA89" s="225">
        <v>4000</v>
      </c>
      <c r="AB89" s="225">
        <v>0</v>
      </c>
      <c r="AC89" s="225">
        <v>155</v>
      </c>
      <c r="AD89" s="224">
        <f>SUM(AC89*AB89)</f>
        <v>0</v>
      </c>
      <c r="AE89" s="224">
        <v>0</v>
      </c>
      <c r="AF89" s="225">
        <v>0</v>
      </c>
      <c r="AG89" s="225">
        <v>0</v>
      </c>
      <c r="AH89" s="292">
        <f>Z89+AD89+AF89</f>
        <v>4000</v>
      </c>
      <c r="AI89" s="292">
        <f t="shared" si="40"/>
        <v>4000</v>
      </c>
      <c r="AJ89" s="224">
        <f>AH89+X89</f>
        <v>15780</v>
      </c>
      <c r="AK89" s="224">
        <f t="shared" si="41"/>
        <v>15780</v>
      </c>
      <c r="AL89" s="226"/>
      <c r="AM89" s="203"/>
      <c r="AN89" s="20" t="str">
        <f t="shared" si="38"/>
        <v>611-PR</v>
      </c>
      <c r="AO89" s="243">
        <f t="shared" si="42"/>
        <v>4000</v>
      </c>
      <c r="AP89" s="243">
        <f t="shared" si="43"/>
        <v>11700</v>
      </c>
      <c r="AQ89" s="243">
        <v>0</v>
      </c>
      <c r="AR89" s="243">
        <f t="shared" si="44"/>
        <v>80</v>
      </c>
      <c r="AS89" s="243">
        <f t="shared" si="45"/>
        <v>0</v>
      </c>
      <c r="AT89" s="243">
        <f t="shared" si="46"/>
        <v>0</v>
      </c>
      <c r="AU89" s="243">
        <f t="shared" si="47"/>
        <v>15780</v>
      </c>
      <c r="AV89" s="21"/>
    </row>
    <row r="90" spans="1:48" s="22" customFormat="1" ht="39" customHeight="1" x14ac:dyDescent="0.25">
      <c r="A90" s="17" t="s">
        <v>95</v>
      </c>
      <c r="B90" s="26" t="s">
        <v>96</v>
      </c>
      <c r="C90" s="23" t="s">
        <v>43</v>
      </c>
      <c r="D90" s="23" t="s">
        <v>60</v>
      </c>
      <c r="E90" s="18" t="s">
        <v>216</v>
      </c>
      <c r="F90" s="23" t="s">
        <v>532</v>
      </c>
      <c r="G90" s="18" t="s">
        <v>656</v>
      </c>
      <c r="H90" s="24">
        <v>42</v>
      </c>
      <c r="I90" s="17" t="s">
        <v>22</v>
      </c>
      <c r="J90" s="19">
        <v>585</v>
      </c>
      <c r="K90" s="25">
        <v>20</v>
      </c>
      <c r="L90" s="25">
        <v>0</v>
      </c>
      <c r="M90" s="25">
        <f t="shared" ref="M90:M95" si="57">K90+L90</f>
        <v>20</v>
      </c>
      <c r="N90" s="224">
        <f t="shared" ref="N90:N95" si="58">(J90*M90)</f>
        <v>11700</v>
      </c>
      <c r="O90" s="224">
        <v>11700</v>
      </c>
      <c r="P90" s="225">
        <v>15</v>
      </c>
      <c r="Q90" s="225">
        <v>38</v>
      </c>
      <c r="R90" s="225">
        <v>0.4</v>
      </c>
      <c r="S90" s="225">
        <f t="shared" ref="S90:S95" si="59">SUM(Q90*R90*P90)</f>
        <v>228.00000000000003</v>
      </c>
      <c r="T90" s="225">
        <v>228.00000000000003</v>
      </c>
      <c r="U90" s="225">
        <v>0</v>
      </c>
      <c r="V90" s="224">
        <f t="shared" ref="V90:V95" si="60">(M90*U90)</f>
        <v>0</v>
      </c>
      <c r="W90" s="224">
        <v>0</v>
      </c>
      <c r="X90" s="292">
        <f t="shared" ref="X90:X95" si="61">N90+S90+V90</f>
        <v>11928</v>
      </c>
      <c r="Y90" s="292">
        <f t="shared" si="39"/>
        <v>11928</v>
      </c>
      <c r="Z90" s="225">
        <f t="shared" ref="Z90:Z95" si="62">M90*200</f>
        <v>4000</v>
      </c>
      <c r="AA90" s="225">
        <v>4000</v>
      </c>
      <c r="AB90" s="225">
        <v>0</v>
      </c>
      <c r="AC90" s="225">
        <v>155</v>
      </c>
      <c r="AD90" s="224">
        <f t="shared" ref="AD90:AD95" si="63">SUM(AC90*AB90)</f>
        <v>0</v>
      </c>
      <c r="AE90" s="224">
        <v>0</v>
      </c>
      <c r="AF90" s="225">
        <v>0</v>
      </c>
      <c r="AG90" s="225">
        <v>0</v>
      </c>
      <c r="AH90" s="292">
        <f t="shared" ref="AH90:AH95" si="64">Z90+AD90+AF90</f>
        <v>4000</v>
      </c>
      <c r="AI90" s="292">
        <f t="shared" si="40"/>
        <v>4000</v>
      </c>
      <c r="AJ90" s="224">
        <f t="shared" ref="AJ90:AJ95" si="65">AH90+X90</f>
        <v>15928</v>
      </c>
      <c r="AK90" s="224">
        <f t="shared" si="41"/>
        <v>15928</v>
      </c>
      <c r="AL90" s="226"/>
      <c r="AM90" s="203"/>
      <c r="AN90" s="20" t="str">
        <f t="shared" si="38"/>
        <v>611-PR</v>
      </c>
      <c r="AO90" s="243">
        <f t="shared" si="42"/>
        <v>4000</v>
      </c>
      <c r="AP90" s="243">
        <f t="shared" si="43"/>
        <v>11700</v>
      </c>
      <c r="AQ90" s="243">
        <v>0</v>
      </c>
      <c r="AR90" s="243">
        <f t="shared" si="44"/>
        <v>228.00000000000003</v>
      </c>
      <c r="AS90" s="243">
        <f t="shared" si="45"/>
        <v>0</v>
      </c>
      <c r="AT90" s="243">
        <f t="shared" si="46"/>
        <v>0</v>
      </c>
      <c r="AU90" s="243">
        <f t="shared" si="47"/>
        <v>15928</v>
      </c>
      <c r="AV90" s="21"/>
    </row>
    <row r="91" spans="1:48" s="22" customFormat="1" ht="39" customHeight="1" x14ac:dyDescent="0.25">
      <c r="A91" s="17" t="s">
        <v>95</v>
      </c>
      <c r="B91" s="26" t="s">
        <v>96</v>
      </c>
      <c r="C91" s="23" t="s">
        <v>43</v>
      </c>
      <c r="D91" s="23" t="s">
        <v>60</v>
      </c>
      <c r="E91" s="18" t="s">
        <v>216</v>
      </c>
      <c r="F91" s="23" t="s">
        <v>532</v>
      </c>
      <c r="G91" s="18" t="s">
        <v>656</v>
      </c>
      <c r="H91" s="24">
        <v>42</v>
      </c>
      <c r="I91" s="17" t="s">
        <v>22</v>
      </c>
      <c r="J91" s="19">
        <v>585</v>
      </c>
      <c r="K91" s="25">
        <v>0</v>
      </c>
      <c r="L91" s="25">
        <v>20</v>
      </c>
      <c r="M91" s="25">
        <f t="shared" si="57"/>
        <v>20</v>
      </c>
      <c r="N91" s="224">
        <f t="shared" si="58"/>
        <v>11700</v>
      </c>
      <c r="O91" s="224">
        <v>11700</v>
      </c>
      <c r="P91" s="225">
        <v>0</v>
      </c>
      <c r="Q91" s="225">
        <v>53</v>
      </c>
      <c r="R91" s="225">
        <v>0.4</v>
      </c>
      <c r="S91" s="225">
        <f t="shared" si="59"/>
        <v>0</v>
      </c>
      <c r="T91" s="225">
        <v>0</v>
      </c>
      <c r="U91" s="225">
        <v>0</v>
      </c>
      <c r="V91" s="224">
        <f t="shared" si="60"/>
        <v>0</v>
      </c>
      <c r="W91" s="224">
        <v>0</v>
      </c>
      <c r="X91" s="292">
        <f t="shared" si="61"/>
        <v>11700</v>
      </c>
      <c r="Y91" s="292">
        <f t="shared" si="39"/>
        <v>11700</v>
      </c>
      <c r="Z91" s="225">
        <f t="shared" si="62"/>
        <v>4000</v>
      </c>
      <c r="AA91" s="225">
        <v>4000</v>
      </c>
      <c r="AB91" s="225">
        <v>0</v>
      </c>
      <c r="AC91" s="225">
        <v>0</v>
      </c>
      <c r="AD91" s="224">
        <f t="shared" si="63"/>
        <v>0</v>
      </c>
      <c r="AE91" s="224">
        <v>0</v>
      </c>
      <c r="AF91" s="225">
        <v>0</v>
      </c>
      <c r="AG91" s="225">
        <v>0</v>
      </c>
      <c r="AH91" s="292">
        <f t="shared" si="64"/>
        <v>4000</v>
      </c>
      <c r="AI91" s="292">
        <f t="shared" si="40"/>
        <v>4000</v>
      </c>
      <c r="AJ91" s="224">
        <f t="shared" si="65"/>
        <v>15700</v>
      </c>
      <c r="AK91" s="224">
        <f t="shared" si="41"/>
        <v>15700</v>
      </c>
      <c r="AL91" s="226"/>
      <c r="AM91" s="203"/>
      <c r="AN91" s="20" t="str">
        <f t="shared" si="38"/>
        <v>611-PR</v>
      </c>
      <c r="AO91" s="243">
        <f t="shared" si="42"/>
        <v>4000</v>
      </c>
      <c r="AP91" s="243">
        <f t="shared" si="43"/>
        <v>11700</v>
      </c>
      <c r="AQ91" s="243">
        <v>0</v>
      </c>
      <c r="AR91" s="243">
        <f t="shared" si="44"/>
        <v>0</v>
      </c>
      <c r="AS91" s="243">
        <f t="shared" si="45"/>
        <v>0</v>
      </c>
      <c r="AT91" s="243">
        <f t="shared" si="46"/>
        <v>0</v>
      </c>
      <c r="AU91" s="243">
        <f t="shared" si="47"/>
        <v>15700</v>
      </c>
      <c r="AV91" s="21"/>
    </row>
    <row r="92" spans="1:48" s="22" customFormat="1" ht="39" customHeight="1" x14ac:dyDescent="0.25">
      <c r="A92" s="17" t="s">
        <v>95</v>
      </c>
      <c r="B92" s="26" t="s">
        <v>96</v>
      </c>
      <c r="C92" s="23" t="s">
        <v>43</v>
      </c>
      <c r="D92" s="23" t="s">
        <v>60</v>
      </c>
      <c r="E92" s="18" t="s">
        <v>677</v>
      </c>
      <c r="F92" s="23" t="s">
        <v>48</v>
      </c>
      <c r="G92" s="18" t="s">
        <v>656</v>
      </c>
      <c r="H92" s="24">
        <v>42</v>
      </c>
      <c r="I92" s="17" t="s">
        <v>77</v>
      </c>
      <c r="J92" s="19">
        <v>585</v>
      </c>
      <c r="K92" s="25">
        <v>0</v>
      </c>
      <c r="L92" s="25">
        <v>25</v>
      </c>
      <c r="M92" s="25">
        <f t="shared" si="57"/>
        <v>25</v>
      </c>
      <c r="N92" s="224">
        <f t="shared" si="58"/>
        <v>14625</v>
      </c>
      <c r="O92" s="224">
        <v>14625</v>
      </c>
      <c r="P92" s="225">
        <v>0</v>
      </c>
      <c r="Q92" s="225">
        <v>0</v>
      </c>
      <c r="R92" s="225">
        <v>0.4</v>
      </c>
      <c r="S92" s="225">
        <f t="shared" si="59"/>
        <v>0</v>
      </c>
      <c r="T92" s="225">
        <v>0</v>
      </c>
      <c r="U92" s="225">
        <v>0</v>
      </c>
      <c r="V92" s="224">
        <f t="shared" si="60"/>
        <v>0</v>
      </c>
      <c r="W92" s="224">
        <v>0</v>
      </c>
      <c r="X92" s="292">
        <f t="shared" si="61"/>
        <v>14625</v>
      </c>
      <c r="Y92" s="292">
        <f t="shared" si="39"/>
        <v>14625</v>
      </c>
      <c r="Z92" s="225">
        <f t="shared" si="62"/>
        <v>5000</v>
      </c>
      <c r="AA92" s="225">
        <v>5000</v>
      </c>
      <c r="AB92" s="225">
        <v>0</v>
      </c>
      <c r="AC92" s="225">
        <v>0</v>
      </c>
      <c r="AD92" s="224">
        <f t="shared" si="63"/>
        <v>0</v>
      </c>
      <c r="AE92" s="224">
        <v>0</v>
      </c>
      <c r="AF92" s="225">
        <v>0</v>
      </c>
      <c r="AG92" s="225">
        <v>0</v>
      </c>
      <c r="AH92" s="292">
        <f t="shared" si="64"/>
        <v>5000</v>
      </c>
      <c r="AI92" s="292">
        <f t="shared" si="40"/>
        <v>5000</v>
      </c>
      <c r="AJ92" s="224">
        <f t="shared" si="65"/>
        <v>19625</v>
      </c>
      <c r="AK92" s="224">
        <f t="shared" si="41"/>
        <v>19625</v>
      </c>
      <c r="AL92" s="226"/>
      <c r="AM92" s="203"/>
      <c r="AN92" s="20" t="str">
        <f t="shared" si="38"/>
        <v>611-PR</v>
      </c>
      <c r="AO92" s="243">
        <f t="shared" si="42"/>
        <v>5000</v>
      </c>
      <c r="AP92" s="243">
        <f t="shared" si="43"/>
        <v>14625</v>
      </c>
      <c r="AQ92" s="243">
        <v>0</v>
      </c>
      <c r="AR92" s="243">
        <f t="shared" si="44"/>
        <v>0</v>
      </c>
      <c r="AS92" s="243">
        <f t="shared" si="45"/>
        <v>0</v>
      </c>
      <c r="AT92" s="243">
        <f t="shared" si="46"/>
        <v>0</v>
      </c>
      <c r="AU92" s="243">
        <f t="shared" si="47"/>
        <v>19625</v>
      </c>
      <c r="AV92" s="21"/>
    </row>
    <row r="93" spans="1:48" s="22" customFormat="1" ht="39" customHeight="1" x14ac:dyDescent="0.25">
      <c r="A93" s="17" t="s">
        <v>95</v>
      </c>
      <c r="B93" s="26" t="s">
        <v>96</v>
      </c>
      <c r="C93" s="23" t="s">
        <v>43</v>
      </c>
      <c r="D93" s="23" t="s">
        <v>60</v>
      </c>
      <c r="E93" s="18" t="s">
        <v>163</v>
      </c>
      <c r="F93" s="23" t="s">
        <v>691</v>
      </c>
      <c r="G93" s="18" t="s">
        <v>663</v>
      </c>
      <c r="H93" s="24">
        <v>42</v>
      </c>
      <c r="I93" s="17" t="s">
        <v>22</v>
      </c>
      <c r="J93" s="19">
        <v>585</v>
      </c>
      <c r="K93" s="25">
        <v>22</v>
      </c>
      <c r="L93" s="25">
        <v>0</v>
      </c>
      <c r="M93" s="25">
        <f t="shared" si="57"/>
        <v>22</v>
      </c>
      <c r="N93" s="224">
        <f t="shared" si="58"/>
        <v>12870</v>
      </c>
      <c r="O93" s="224">
        <v>12870</v>
      </c>
      <c r="P93" s="225">
        <v>11</v>
      </c>
      <c r="Q93" s="225">
        <v>10</v>
      </c>
      <c r="R93" s="225">
        <v>0.4</v>
      </c>
      <c r="S93" s="225">
        <f t="shared" si="59"/>
        <v>44</v>
      </c>
      <c r="T93" s="225">
        <v>44</v>
      </c>
      <c r="U93" s="225">
        <v>0</v>
      </c>
      <c r="V93" s="224">
        <f t="shared" si="60"/>
        <v>0</v>
      </c>
      <c r="W93" s="224">
        <v>0</v>
      </c>
      <c r="X93" s="292">
        <f t="shared" si="61"/>
        <v>12914</v>
      </c>
      <c r="Y93" s="292">
        <f t="shared" si="39"/>
        <v>12914</v>
      </c>
      <c r="Z93" s="225">
        <f t="shared" si="62"/>
        <v>4400</v>
      </c>
      <c r="AA93" s="225">
        <v>4400</v>
      </c>
      <c r="AB93" s="225">
        <v>0</v>
      </c>
      <c r="AC93" s="225">
        <v>155</v>
      </c>
      <c r="AD93" s="224">
        <f t="shared" si="63"/>
        <v>0</v>
      </c>
      <c r="AE93" s="224">
        <v>0</v>
      </c>
      <c r="AF93" s="225">
        <v>0</v>
      </c>
      <c r="AG93" s="225">
        <v>0</v>
      </c>
      <c r="AH93" s="292">
        <f t="shared" si="64"/>
        <v>4400</v>
      </c>
      <c r="AI93" s="292">
        <f t="shared" si="40"/>
        <v>4400</v>
      </c>
      <c r="AJ93" s="224">
        <f t="shared" si="65"/>
        <v>17314</v>
      </c>
      <c r="AK93" s="224">
        <f t="shared" si="41"/>
        <v>17314</v>
      </c>
      <c r="AL93" s="226"/>
      <c r="AM93" s="203"/>
      <c r="AN93" s="20" t="str">
        <f t="shared" si="38"/>
        <v>611-PR</v>
      </c>
      <c r="AO93" s="243">
        <f t="shared" si="42"/>
        <v>4400</v>
      </c>
      <c r="AP93" s="243">
        <f t="shared" si="43"/>
        <v>12870</v>
      </c>
      <c r="AQ93" s="243">
        <v>0</v>
      </c>
      <c r="AR93" s="243">
        <f t="shared" si="44"/>
        <v>44</v>
      </c>
      <c r="AS93" s="243">
        <f t="shared" si="45"/>
        <v>0</v>
      </c>
      <c r="AT93" s="243">
        <f t="shared" si="46"/>
        <v>0</v>
      </c>
      <c r="AU93" s="243">
        <f t="shared" si="47"/>
        <v>17314</v>
      </c>
      <c r="AV93" s="21"/>
    </row>
    <row r="94" spans="1:48" s="22" customFormat="1" ht="48.75" customHeight="1" x14ac:dyDescent="0.25">
      <c r="A94" s="17" t="s">
        <v>95</v>
      </c>
      <c r="B94" s="26" t="s">
        <v>96</v>
      </c>
      <c r="C94" s="23" t="s">
        <v>43</v>
      </c>
      <c r="D94" s="23" t="s">
        <v>60</v>
      </c>
      <c r="E94" s="18" t="s">
        <v>163</v>
      </c>
      <c r="F94" s="23" t="s">
        <v>691</v>
      </c>
      <c r="G94" s="18" t="s">
        <v>663</v>
      </c>
      <c r="H94" s="24">
        <v>42</v>
      </c>
      <c r="I94" s="17" t="s">
        <v>22</v>
      </c>
      <c r="J94" s="19">
        <v>585</v>
      </c>
      <c r="K94" s="25">
        <v>0</v>
      </c>
      <c r="L94" s="25">
        <v>18</v>
      </c>
      <c r="M94" s="25">
        <f t="shared" si="57"/>
        <v>18</v>
      </c>
      <c r="N94" s="224">
        <f t="shared" si="58"/>
        <v>10530</v>
      </c>
      <c r="O94" s="224">
        <v>10530</v>
      </c>
      <c r="P94" s="225">
        <v>0</v>
      </c>
      <c r="Q94" s="225">
        <v>24</v>
      </c>
      <c r="R94" s="225">
        <v>0.4</v>
      </c>
      <c r="S94" s="225">
        <f t="shared" si="59"/>
        <v>0</v>
      </c>
      <c r="T94" s="225">
        <v>0</v>
      </c>
      <c r="U94" s="225">
        <v>0</v>
      </c>
      <c r="V94" s="224">
        <f t="shared" si="60"/>
        <v>0</v>
      </c>
      <c r="W94" s="224">
        <v>0</v>
      </c>
      <c r="X94" s="292">
        <f t="shared" si="61"/>
        <v>10530</v>
      </c>
      <c r="Y94" s="292">
        <f t="shared" si="39"/>
        <v>10530</v>
      </c>
      <c r="Z94" s="225">
        <f t="shared" si="62"/>
        <v>3600</v>
      </c>
      <c r="AA94" s="225">
        <v>3600</v>
      </c>
      <c r="AB94" s="225">
        <v>0</v>
      </c>
      <c r="AC94" s="225">
        <v>0</v>
      </c>
      <c r="AD94" s="224">
        <f t="shared" si="63"/>
        <v>0</v>
      </c>
      <c r="AE94" s="224">
        <v>0</v>
      </c>
      <c r="AF94" s="225">
        <v>0</v>
      </c>
      <c r="AG94" s="225">
        <v>0</v>
      </c>
      <c r="AH94" s="292">
        <f t="shared" si="64"/>
        <v>3600</v>
      </c>
      <c r="AI94" s="292">
        <f t="shared" si="40"/>
        <v>3600</v>
      </c>
      <c r="AJ94" s="224">
        <f t="shared" si="65"/>
        <v>14130</v>
      </c>
      <c r="AK94" s="224">
        <f t="shared" si="41"/>
        <v>14130</v>
      </c>
      <c r="AL94" s="226"/>
      <c r="AM94" s="203"/>
      <c r="AN94" s="20" t="str">
        <f t="shared" si="38"/>
        <v>611-PR</v>
      </c>
      <c r="AO94" s="243">
        <f t="shared" si="42"/>
        <v>3600</v>
      </c>
      <c r="AP94" s="243">
        <f t="shared" si="43"/>
        <v>10530</v>
      </c>
      <c r="AQ94" s="243">
        <v>0</v>
      </c>
      <c r="AR94" s="243">
        <f t="shared" si="44"/>
        <v>0</v>
      </c>
      <c r="AS94" s="243">
        <f t="shared" si="45"/>
        <v>0</v>
      </c>
      <c r="AT94" s="243">
        <f t="shared" si="46"/>
        <v>0</v>
      </c>
      <c r="AU94" s="243">
        <f t="shared" si="47"/>
        <v>14130</v>
      </c>
      <c r="AV94" s="21"/>
    </row>
    <row r="95" spans="1:48" s="22" customFormat="1" ht="39" customHeight="1" x14ac:dyDescent="0.25">
      <c r="A95" s="17" t="s">
        <v>95</v>
      </c>
      <c r="B95" s="26" t="s">
        <v>96</v>
      </c>
      <c r="C95" s="23" t="s">
        <v>43</v>
      </c>
      <c r="D95" s="23" t="s">
        <v>60</v>
      </c>
      <c r="E95" s="18" t="s">
        <v>677</v>
      </c>
      <c r="F95" s="23" t="s">
        <v>659</v>
      </c>
      <c r="G95" s="18" t="s">
        <v>660</v>
      </c>
      <c r="H95" s="24">
        <v>42</v>
      </c>
      <c r="I95" s="17" t="s">
        <v>77</v>
      </c>
      <c r="J95" s="19">
        <v>585</v>
      </c>
      <c r="K95" s="25">
        <v>0</v>
      </c>
      <c r="L95" s="25">
        <v>25</v>
      </c>
      <c r="M95" s="25">
        <f t="shared" si="57"/>
        <v>25</v>
      </c>
      <c r="N95" s="224">
        <f t="shared" si="58"/>
        <v>14625</v>
      </c>
      <c r="O95" s="224">
        <v>14625</v>
      </c>
      <c r="P95" s="225">
        <v>0</v>
      </c>
      <c r="Q95" s="225">
        <v>24</v>
      </c>
      <c r="R95" s="225">
        <v>0.4</v>
      </c>
      <c r="S95" s="225">
        <f t="shared" si="59"/>
        <v>0</v>
      </c>
      <c r="T95" s="225">
        <v>0</v>
      </c>
      <c r="U95" s="225">
        <v>0</v>
      </c>
      <c r="V95" s="224">
        <f t="shared" si="60"/>
        <v>0</v>
      </c>
      <c r="W95" s="224">
        <v>0</v>
      </c>
      <c r="X95" s="292">
        <f t="shared" si="61"/>
        <v>14625</v>
      </c>
      <c r="Y95" s="292">
        <f t="shared" si="39"/>
        <v>14625</v>
      </c>
      <c r="Z95" s="225">
        <f t="shared" si="62"/>
        <v>5000</v>
      </c>
      <c r="AA95" s="225">
        <v>5000</v>
      </c>
      <c r="AB95" s="225">
        <v>0</v>
      </c>
      <c r="AC95" s="225">
        <v>0</v>
      </c>
      <c r="AD95" s="224">
        <f t="shared" si="63"/>
        <v>0</v>
      </c>
      <c r="AE95" s="224">
        <v>0</v>
      </c>
      <c r="AF95" s="225">
        <v>0</v>
      </c>
      <c r="AG95" s="225">
        <v>0</v>
      </c>
      <c r="AH95" s="292">
        <f t="shared" si="64"/>
        <v>5000</v>
      </c>
      <c r="AI95" s="292">
        <f t="shared" si="40"/>
        <v>5000</v>
      </c>
      <c r="AJ95" s="224">
        <f t="shared" si="65"/>
        <v>19625</v>
      </c>
      <c r="AK95" s="224">
        <f t="shared" si="41"/>
        <v>19625</v>
      </c>
      <c r="AL95" s="226"/>
      <c r="AM95" s="203"/>
      <c r="AN95" s="20" t="str">
        <f t="shared" si="38"/>
        <v>611-PR</v>
      </c>
      <c r="AO95" s="243">
        <f t="shared" si="42"/>
        <v>5000</v>
      </c>
      <c r="AP95" s="243">
        <f t="shared" si="43"/>
        <v>14625</v>
      </c>
      <c r="AQ95" s="243">
        <v>0</v>
      </c>
      <c r="AR95" s="243">
        <f t="shared" si="44"/>
        <v>0</v>
      </c>
      <c r="AS95" s="243">
        <f t="shared" si="45"/>
        <v>0</v>
      </c>
      <c r="AT95" s="243">
        <f t="shared" si="46"/>
        <v>0</v>
      </c>
      <c r="AU95" s="243">
        <f t="shared" si="47"/>
        <v>19625</v>
      </c>
      <c r="AV95" s="21"/>
    </row>
    <row r="96" spans="1:48" s="22" customFormat="1" ht="33.75" customHeight="1" x14ac:dyDescent="0.25">
      <c r="A96" s="17" t="s">
        <v>111</v>
      </c>
      <c r="B96" s="26" t="s">
        <v>112</v>
      </c>
      <c r="C96" s="23" t="s">
        <v>18</v>
      </c>
      <c r="D96" s="23" t="s">
        <v>25</v>
      </c>
      <c r="E96" s="18" t="s">
        <v>692</v>
      </c>
      <c r="F96" s="23" t="s">
        <v>693</v>
      </c>
      <c r="G96" s="18" t="s">
        <v>114</v>
      </c>
      <c r="H96" s="24">
        <v>45</v>
      </c>
      <c r="I96" s="17" t="s">
        <v>115</v>
      </c>
      <c r="J96" s="19">
        <v>765</v>
      </c>
      <c r="K96" s="25">
        <v>0</v>
      </c>
      <c r="L96" s="25">
        <v>17</v>
      </c>
      <c r="M96" s="25">
        <f t="shared" si="30"/>
        <v>17</v>
      </c>
      <c r="N96" s="224">
        <f t="shared" si="28"/>
        <v>13005</v>
      </c>
      <c r="O96" s="224">
        <v>13005</v>
      </c>
      <c r="P96" s="225">
        <v>7</v>
      </c>
      <c r="Q96" s="225">
        <v>10</v>
      </c>
      <c r="R96" s="225">
        <v>0.4</v>
      </c>
      <c r="S96" s="224">
        <f t="shared" si="35"/>
        <v>28</v>
      </c>
      <c r="T96" s="224">
        <v>28</v>
      </c>
      <c r="U96" s="224">
        <v>300</v>
      </c>
      <c r="V96" s="224">
        <f t="shared" si="36"/>
        <v>5100</v>
      </c>
      <c r="W96" s="224">
        <v>5100</v>
      </c>
      <c r="X96" s="292">
        <f t="shared" si="55"/>
        <v>18133</v>
      </c>
      <c r="Y96" s="292">
        <f t="shared" si="39"/>
        <v>18133</v>
      </c>
      <c r="Z96" s="224">
        <f t="shared" si="32"/>
        <v>3400</v>
      </c>
      <c r="AA96" s="224">
        <v>3400</v>
      </c>
      <c r="AB96" s="224">
        <v>20</v>
      </c>
      <c r="AC96" s="224">
        <v>120</v>
      </c>
      <c r="AD96" s="296">
        <f t="shared" si="29"/>
        <v>2400</v>
      </c>
      <c r="AE96" s="296">
        <v>0</v>
      </c>
      <c r="AF96" s="224">
        <v>0</v>
      </c>
      <c r="AG96" s="224">
        <v>0</v>
      </c>
      <c r="AH96" s="292">
        <f t="shared" si="33"/>
        <v>5800</v>
      </c>
      <c r="AI96" s="292">
        <f t="shared" si="40"/>
        <v>3400</v>
      </c>
      <c r="AJ96" s="224">
        <f t="shared" si="56"/>
        <v>23933</v>
      </c>
      <c r="AK96" s="224">
        <f t="shared" si="41"/>
        <v>21533</v>
      </c>
      <c r="AL96" s="226">
        <f>SUM(AJ96:AJ100)</f>
        <v>96746.2</v>
      </c>
      <c r="AM96" s="203">
        <f>SUM(M96:M100)</f>
        <v>67</v>
      </c>
      <c r="AN96" s="20" t="str">
        <f t="shared" si="38"/>
        <v>612-PR</v>
      </c>
      <c r="AO96" s="243">
        <f t="shared" si="42"/>
        <v>3400</v>
      </c>
      <c r="AP96" s="243">
        <f t="shared" si="43"/>
        <v>13005</v>
      </c>
      <c r="AQ96" s="243">
        <v>0</v>
      </c>
      <c r="AR96" s="243">
        <f t="shared" si="44"/>
        <v>28</v>
      </c>
      <c r="AS96" s="243">
        <f t="shared" si="45"/>
        <v>5100</v>
      </c>
      <c r="AT96" s="243">
        <f t="shared" si="46"/>
        <v>2400</v>
      </c>
      <c r="AU96" s="243">
        <f t="shared" si="47"/>
        <v>21533</v>
      </c>
      <c r="AV96" s="21"/>
    </row>
    <row r="97" spans="1:48" s="22" customFormat="1" ht="33.75" customHeight="1" x14ac:dyDescent="0.25">
      <c r="A97" s="17" t="s">
        <v>111</v>
      </c>
      <c r="B97" s="26" t="s">
        <v>112</v>
      </c>
      <c r="C97" s="23" t="s">
        <v>18</v>
      </c>
      <c r="D97" s="23" t="s">
        <v>25</v>
      </c>
      <c r="E97" s="18" t="s">
        <v>26</v>
      </c>
      <c r="F97" s="23" t="s">
        <v>548</v>
      </c>
      <c r="G97" s="18" t="s">
        <v>114</v>
      </c>
      <c r="H97" s="24">
        <v>45</v>
      </c>
      <c r="I97" s="17" t="s">
        <v>22</v>
      </c>
      <c r="J97" s="19">
        <v>585</v>
      </c>
      <c r="K97" s="25">
        <v>0</v>
      </c>
      <c r="L97" s="25">
        <v>16</v>
      </c>
      <c r="M97" s="25">
        <f t="shared" si="30"/>
        <v>16</v>
      </c>
      <c r="N97" s="224">
        <f t="shared" si="28"/>
        <v>9360</v>
      </c>
      <c r="O97" s="224">
        <v>9360</v>
      </c>
      <c r="P97" s="225">
        <v>7</v>
      </c>
      <c r="Q97" s="225">
        <v>10</v>
      </c>
      <c r="R97" s="225">
        <v>0.4</v>
      </c>
      <c r="S97" s="224">
        <f t="shared" si="35"/>
        <v>28</v>
      </c>
      <c r="T97" s="224">
        <v>28</v>
      </c>
      <c r="U97" s="224">
        <v>300</v>
      </c>
      <c r="V97" s="224">
        <f t="shared" si="36"/>
        <v>4800</v>
      </c>
      <c r="W97" s="224">
        <v>4800</v>
      </c>
      <c r="X97" s="292">
        <f t="shared" si="55"/>
        <v>14188</v>
      </c>
      <c r="Y97" s="292">
        <f t="shared" si="39"/>
        <v>14188</v>
      </c>
      <c r="Z97" s="224">
        <f t="shared" si="32"/>
        <v>3200</v>
      </c>
      <c r="AA97" s="224">
        <v>3200</v>
      </c>
      <c r="AB97" s="224">
        <v>0</v>
      </c>
      <c r="AC97" s="224">
        <v>0</v>
      </c>
      <c r="AD97" s="224">
        <f t="shared" si="29"/>
        <v>0</v>
      </c>
      <c r="AE97" s="224">
        <v>0</v>
      </c>
      <c r="AF97" s="224">
        <v>0</v>
      </c>
      <c r="AG97" s="224">
        <v>0</v>
      </c>
      <c r="AH97" s="292">
        <f t="shared" si="33"/>
        <v>3200</v>
      </c>
      <c r="AI97" s="292">
        <f t="shared" si="40"/>
        <v>3200</v>
      </c>
      <c r="AJ97" s="224">
        <f t="shared" si="56"/>
        <v>17388</v>
      </c>
      <c r="AK97" s="224">
        <f t="shared" si="41"/>
        <v>17388</v>
      </c>
      <c r="AL97" s="226"/>
      <c r="AM97" s="203"/>
      <c r="AN97" s="20" t="str">
        <f t="shared" si="38"/>
        <v>612-PR</v>
      </c>
      <c r="AO97" s="243">
        <f t="shared" si="42"/>
        <v>3200</v>
      </c>
      <c r="AP97" s="243">
        <f t="shared" si="43"/>
        <v>9360</v>
      </c>
      <c r="AQ97" s="243">
        <v>0</v>
      </c>
      <c r="AR97" s="243">
        <f t="shared" si="44"/>
        <v>28</v>
      </c>
      <c r="AS97" s="243">
        <f t="shared" si="45"/>
        <v>4800</v>
      </c>
      <c r="AT97" s="243">
        <f t="shared" si="46"/>
        <v>0</v>
      </c>
      <c r="AU97" s="243">
        <f t="shared" si="47"/>
        <v>17388</v>
      </c>
      <c r="AV97" s="21"/>
    </row>
    <row r="98" spans="1:48" s="22" customFormat="1" ht="61.5" customHeight="1" x14ac:dyDescent="0.25">
      <c r="A98" s="17" t="s">
        <v>111</v>
      </c>
      <c r="B98" s="26" t="s">
        <v>112</v>
      </c>
      <c r="C98" s="23" t="s">
        <v>18</v>
      </c>
      <c r="D98" s="23" t="s">
        <v>19</v>
      </c>
      <c r="E98" s="18" t="s">
        <v>58</v>
      </c>
      <c r="F98" s="23" t="s">
        <v>117</v>
      </c>
      <c r="G98" s="18" t="s">
        <v>694</v>
      </c>
      <c r="H98" s="24">
        <v>45</v>
      </c>
      <c r="I98" s="17" t="s">
        <v>38</v>
      </c>
      <c r="J98" s="19">
        <v>753</v>
      </c>
      <c r="K98" s="25">
        <v>17</v>
      </c>
      <c r="L98" s="25">
        <v>0</v>
      </c>
      <c r="M98" s="25">
        <f t="shared" si="30"/>
        <v>17</v>
      </c>
      <c r="N98" s="224">
        <f t="shared" si="28"/>
        <v>12801</v>
      </c>
      <c r="O98" s="224">
        <v>12801</v>
      </c>
      <c r="P98" s="225">
        <v>8</v>
      </c>
      <c r="Q98" s="225">
        <v>88</v>
      </c>
      <c r="R98" s="225">
        <v>0.4</v>
      </c>
      <c r="S98" s="224">
        <f t="shared" si="35"/>
        <v>281.60000000000002</v>
      </c>
      <c r="T98" s="224">
        <v>281.60000000000002</v>
      </c>
      <c r="U98" s="224">
        <v>300</v>
      </c>
      <c r="V98" s="224">
        <f t="shared" si="36"/>
        <v>5100</v>
      </c>
      <c r="W98" s="224">
        <v>5100</v>
      </c>
      <c r="X98" s="292">
        <f t="shared" si="55"/>
        <v>18182.599999999999</v>
      </c>
      <c r="Y98" s="292">
        <f t="shared" si="39"/>
        <v>18182.599999999999</v>
      </c>
      <c r="Z98" s="224">
        <f t="shared" si="32"/>
        <v>3400</v>
      </c>
      <c r="AA98" s="224">
        <v>3400</v>
      </c>
      <c r="AB98" s="224">
        <v>0</v>
      </c>
      <c r="AC98" s="224">
        <v>182</v>
      </c>
      <c r="AD98" s="224">
        <f t="shared" si="29"/>
        <v>0</v>
      </c>
      <c r="AE98" s="224">
        <v>0</v>
      </c>
      <c r="AF98" s="225">
        <v>1960</v>
      </c>
      <c r="AG98" s="225">
        <v>1960</v>
      </c>
      <c r="AH98" s="292">
        <f t="shared" si="33"/>
        <v>5360</v>
      </c>
      <c r="AI98" s="292">
        <f t="shared" si="40"/>
        <v>5360</v>
      </c>
      <c r="AJ98" s="224">
        <f t="shared" si="56"/>
        <v>23542.6</v>
      </c>
      <c r="AK98" s="224">
        <f t="shared" si="41"/>
        <v>23542.6</v>
      </c>
      <c r="AL98" s="226"/>
      <c r="AM98" s="203"/>
      <c r="AN98" s="20" t="str">
        <f t="shared" si="38"/>
        <v>612-PR</v>
      </c>
      <c r="AO98" s="243">
        <f t="shared" si="42"/>
        <v>3400</v>
      </c>
      <c r="AP98" s="243">
        <f t="shared" si="43"/>
        <v>12801</v>
      </c>
      <c r="AQ98" s="243">
        <v>0</v>
      </c>
      <c r="AR98" s="243">
        <f t="shared" si="44"/>
        <v>281.60000000000002</v>
      </c>
      <c r="AS98" s="243">
        <f t="shared" si="45"/>
        <v>7060</v>
      </c>
      <c r="AT98" s="243">
        <f t="shared" si="46"/>
        <v>0</v>
      </c>
      <c r="AU98" s="243">
        <f t="shared" si="47"/>
        <v>23542.6</v>
      </c>
      <c r="AV98" s="21"/>
    </row>
    <row r="99" spans="1:48" s="22" customFormat="1" ht="37.9" customHeight="1" x14ac:dyDescent="0.25">
      <c r="A99" s="17" t="s">
        <v>111</v>
      </c>
      <c r="B99" s="26" t="s">
        <v>112</v>
      </c>
      <c r="C99" s="23" t="s">
        <v>18</v>
      </c>
      <c r="D99" s="23" t="s">
        <v>19</v>
      </c>
      <c r="E99" s="18" t="s">
        <v>58</v>
      </c>
      <c r="F99" s="23" t="s">
        <v>119</v>
      </c>
      <c r="G99" s="18" t="s">
        <v>114</v>
      </c>
      <c r="H99" s="24">
        <v>45</v>
      </c>
      <c r="I99" s="17" t="s">
        <v>38</v>
      </c>
      <c r="J99" s="19">
        <v>753</v>
      </c>
      <c r="K99" s="25">
        <v>0</v>
      </c>
      <c r="L99" s="25">
        <v>17</v>
      </c>
      <c r="M99" s="25">
        <f t="shared" si="30"/>
        <v>17</v>
      </c>
      <c r="N99" s="224">
        <f t="shared" si="28"/>
        <v>12801</v>
      </c>
      <c r="O99" s="224">
        <v>12801</v>
      </c>
      <c r="P99" s="225">
        <v>8</v>
      </c>
      <c r="Q99" s="225">
        <v>88</v>
      </c>
      <c r="R99" s="225">
        <v>0.4</v>
      </c>
      <c r="S99" s="224">
        <f t="shared" si="35"/>
        <v>281.60000000000002</v>
      </c>
      <c r="T99" s="224">
        <v>281.60000000000002</v>
      </c>
      <c r="U99" s="224">
        <v>300</v>
      </c>
      <c r="V99" s="224">
        <f t="shared" si="36"/>
        <v>5100</v>
      </c>
      <c r="W99" s="224">
        <v>5100</v>
      </c>
      <c r="X99" s="292">
        <f t="shared" si="55"/>
        <v>18182.599999999999</v>
      </c>
      <c r="Y99" s="292">
        <f t="shared" si="39"/>
        <v>18182.599999999999</v>
      </c>
      <c r="Z99" s="224">
        <f t="shared" si="32"/>
        <v>3400</v>
      </c>
      <c r="AA99" s="224">
        <v>3400</v>
      </c>
      <c r="AB99" s="224">
        <v>8</v>
      </c>
      <c r="AC99" s="224">
        <v>400</v>
      </c>
      <c r="AD99" s="224">
        <f t="shared" si="29"/>
        <v>3200</v>
      </c>
      <c r="AE99" s="224">
        <v>3200</v>
      </c>
      <c r="AF99" s="225">
        <v>0</v>
      </c>
      <c r="AG99" s="225">
        <v>0</v>
      </c>
      <c r="AH99" s="292">
        <f t="shared" si="33"/>
        <v>6600</v>
      </c>
      <c r="AI99" s="292">
        <f t="shared" si="40"/>
        <v>6600</v>
      </c>
      <c r="AJ99" s="224">
        <f t="shared" si="56"/>
        <v>24782.6</v>
      </c>
      <c r="AK99" s="224">
        <f t="shared" si="41"/>
        <v>24782.6</v>
      </c>
      <c r="AL99" s="226"/>
      <c r="AM99" s="203"/>
      <c r="AN99" s="20" t="str">
        <f t="shared" si="38"/>
        <v>612-PR</v>
      </c>
      <c r="AO99" s="243">
        <f t="shared" si="42"/>
        <v>3400</v>
      </c>
      <c r="AP99" s="243">
        <f t="shared" si="43"/>
        <v>12801</v>
      </c>
      <c r="AQ99" s="243">
        <v>0</v>
      </c>
      <c r="AR99" s="243">
        <f t="shared" si="44"/>
        <v>3481.6</v>
      </c>
      <c r="AS99" s="243">
        <f t="shared" si="45"/>
        <v>5100</v>
      </c>
      <c r="AT99" s="243">
        <f t="shared" si="46"/>
        <v>0</v>
      </c>
      <c r="AU99" s="243">
        <f t="shared" si="47"/>
        <v>24782.6</v>
      </c>
      <c r="AV99" s="21"/>
    </row>
    <row r="100" spans="1:48" s="22" customFormat="1" ht="34.5" x14ac:dyDescent="0.25">
      <c r="A100" s="17" t="s">
        <v>111</v>
      </c>
      <c r="B100" s="26" t="s">
        <v>112</v>
      </c>
      <c r="C100" s="23" t="s">
        <v>18</v>
      </c>
      <c r="D100" s="23" t="s">
        <v>31</v>
      </c>
      <c r="E100" s="18" t="s">
        <v>79</v>
      </c>
      <c r="F100" s="23" t="s">
        <v>119</v>
      </c>
      <c r="G100" s="18" t="s">
        <v>114</v>
      </c>
      <c r="H100" s="24">
        <v>45</v>
      </c>
      <c r="I100" s="17" t="s">
        <v>38</v>
      </c>
      <c r="J100" s="19">
        <v>753</v>
      </c>
      <c r="K100" s="25">
        <v>0</v>
      </c>
      <c r="L100" s="25">
        <v>0</v>
      </c>
      <c r="M100" s="25">
        <f t="shared" si="30"/>
        <v>0</v>
      </c>
      <c r="N100" s="224">
        <f t="shared" si="28"/>
        <v>0</v>
      </c>
      <c r="O100" s="224">
        <v>0</v>
      </c>
      <c r="P100" s="225">
        <v>0</v>
      </c>
      <c r="Q100" s="225">
        <v>0</v>
      </c>
      <c r="R100" s="225">
        <v>0.4</v>
      </c>
      <c r="S100" s="225">
        <f t="shared" si="35"/>
        <v>0</v>
      </c>
      <c r="T100" s="225">
        <v>0</v>
      </c>
      <c r="U100" s="225">
        <v>0</v>
      </c>
      <c r="V100" s="224">
        <v>5967</v>
      </c>
      <c r="W100" s="224">
        <v>5967</v>
      </c>
      <c r="X100" s="292">
        <f t="shared" si="55"/>
        <v>5967</v>
      </c>
      <c r="Y100" s="292">
        <f t="shared" si="39"/>
        <v>5967</v>
      </c>
      <c r="Z100" s="224">
        <f t="shared" si="32"/>
        <v>0</v>
      </c>
      <c r="AA100" s="224">
        <v>0</v>
      </c>
      <c r="AB100" s="224">
        <v>0</v>
      </c>
      <c r="AC100" s="224">
        <v>120</v>
      </c>
      <c r="AD100" s="224">
        <f t="shared" si="29"/>
        <v>0</v>
      </c>
      <c r="AE100" s="224">
        <v>0</v>
      </c>
      <c r="AF100" s="225">
        <v>1133</v>
      </c>
      <c r="AG100" s="225">
        <v>1133</v>
      </c>
      <c r="AH100" s="292">
        <f t="shared" si="33"/>
        <v>1133</v>
      </c>
      <c r="AI100" s="292">
        <f t="shared" si="40"/>
        <v>1133</v>
      </c>
      <c r="AJ100" s="224">
        <f t="shared" si="56"/>
        <v>7100</v>
      </c>
      <c r="AK100" s="224">
        <f t="shared" si="41"/>
        <v>7100</v>
      </c>
      <c r="AL100" s="226"/>
      <c r="AM100" s="203"/>
      <c r="AN100" s="20" t="str">
        <f t="shared" si="38"/>
        <v>612-PR</v>
      </c>
      <c r="AO100" s="243">
        <f t="shared" si="42"/>
        <v>0</v>
      </c>
      <c r="AP100" s="243">
        <f t="shared" si="43"/>
        <v>0</v>
      </c>
      <c r="AQ100" s="243">
        <v>0</v>
      </c>
      <c r="AR100" s="243">
        <f t="shared" si="44"/>
        <v>0</v>
      </c>
      <c r="AS100" s="243">
        <f t="shared" si="45"/>
        <v>7100</v>
      </c>
      <c r="AT100" s="243">
        <f t="shared" si="46"/>
        <v>0</v>
      </c>
      <c r="AU100" s="243">
        <f t="shared" si="47"/>
        <v>7100</v>
      </c>
      <c r="AV100" s="21"/>
    </row>
    <row r="101" spans="1:48" s="22" customFormat="1" ht="47.25" customHeight="1" x14ac:dyDescent="0.25">
      <c r="A101" s="17" t="s">
        <v>122</v>
      </c>
      <c r="B101" s="26" t="s">
        <v>123</v>
      </c>
      <c r="C101" s="23" t="s">
        <v>18</v>
      </c>
      <c r="D101" s="23" t="s">
        <v>31</v>
      </c>
      <c r="E101" s="18" t="s">
        <v>78</v>
      </c>
      <c r="F101" s="23" t="s">
        <v>124</v>
      </c>
      <c r="G101" s="18" t="s">
        <v>126</v>
      </c>
      <c r="H101" s="24">
        <v>45</v>
      </c>
      <c r="I101" s="17" t="s">
        <v>22</v>
      </c>
      <c r="J101" s="19">
        <v>585</v>
      </c>
      <c r="K101" s="25">
        <v>22</v>
      </c>
      <c r="L101" s="25">
        <v>0</v>
      </c>
      <c r="M101" s="25">
        <f t="shared" si="30"/>
        <v>22</v>
      </c>
      <c r="N101" s="224">
        <f t="shared" si="28"/>
        <v>12870</v>
      </c>
      <c r="O101" s="224">
        <v>12870</v>
      </c>
      <c r="P101" s="225">
        <v>30</v>
      </c>
      <c r="Q101" s="225">
        <v>22</v>
      </c>
      <c r="R101" s="225">
        <v>0.4</v>
      </c>
      <c r="S101" s="224">
        <f t="shared" si="35"/>
        <v>264</v>
      </c>
      <c r="T101" s="224">
        <v>264</v>
      </c>
      <c r="U101" s="224">
        <v>0</v>
      </c>
      <c r="V101" s="224">
        <f t="shared" si="36"/>
        <v>0</v>
      </c>
      <c r="W101" s="224">
        <v>0</v>
      </c>
      <c r="X101" s="292">
        <f t="shared" si="55"/>
        <v>13134</v>
      </c>
      <c r="Y101" s="292">
        <f t="shared" si="39"/>
        <v>13134</v>
      </c>
      <c r="Z101" s="224">
        <f t="shared" si="32"/>
        <v>4400</v>
      </c>
      <c r="AA101" s="224">
        <v>4400</v>
      </c>
      <c r="AB101" s="225">
        <v>0</v>
      </c>
      <c r="AC101" s="225">
        <v>120</v>
      </c>
      <c r="AD101" s="225">
        <f t="shared" si="29"/>
        <v>0</v>
      </c>
      <c r="AE101" s="225">
        <v>0</v>
      </c>
      <c r="AF101" s="224">
        <v>0</v>
      </c>
      <c r="AG101" s="224">
        <v>0</v>
      </c>
      <c r="AH101" s="292">
        <f t="shared" si="33"/>
        <v>4400</v>
      </c>
      <c r="AI101" s="292">
        <f t="shared" si="40"/>
        <v>4400</v>
      </c>
      <c r="AJ101" s="224">
        <f t="shared" si="56"/>
        <v>17534</v>
      </c>
      <c r="AK101" s="224">
        <f t="shared" si="41"/>
        <v>17534</v>
      </c>
      <c r="AL101" s="226">
        <f>SUM(AJ101:AJ109)</f>
        <v>142652.4</v>
      </c>
      <c r="AM101" s="203">
        <f>SUM(M101:M109)</f>
        <v>172</v>
      </c>
      <c r="AN101" s="20" t="str">
        <f t="shared" si="38"/>
        <v>613-PR</v>
      </c>
      <c r="AO101" s="243">
        <f t="shared" si="42"/>
        <v>4400</v>
      </c>
      <c r="AP101" s="243">
        <f t="shared" si="43"/>
        <v>12870</v>
      </c>
      <c r="AQ101" s="243">
        <v>0</v>
      </c>
      <c r="AR101" s="243">
        <f t="shared" si="44"/>
        <v>264</v>
      </c>
      <c r="AS101" s="243">
        <f t="shared" si="45"/>
        <v>0</v>
      </c>
      <c r="AT101" s="243">
        <f t="shared" si="46"/>
        <v>0</v>
      </c>
      <c r="AU101" s="243">
        <f t="shared" si="47"/>
        <v>17534</v>
      </c>
      <c r="AV101" s="21"/>
    </row>
    <row r="102" spans="1:48" s="22" customFormat="1" ht="39" customHeight="1" x14ac:dyDescent="0.25">
      <c r="A102" s="17" t="s">
        <v>122</v>
      </c>
      <c r="B102" s="26" t="s">
        <v>123</v>
      </c>
      <c r="C102" s="23" t="s">
        <v>18</v>
      </c>
      <c r="D102" s="23" t="s">
        <v>19</v>
      </c>
      <c r="E102" s="18" t="s">
        <v>58</v>
      </c>
      <c r="F102" s="23" t="s">
        <v>88</v>
      </c>
      <c r="G102" s="18" t="s">
        <v>86</v>
      </c>
      <c r="H102" s="24">
        <v>45</v>
      </c>
      <c r="I102" s="17" t="s">
        <v>77</v>
      </c>
      <c r="J102" s="19">
        <v>585</v>
      </c>
      <c r="K102" s="25">
        <v>22</v>
      </c>
      <c r="L102" s="25">
        <v>0</v>
      </c>
      <c r="M102" s="25">
        <f t="shared" si="30"/>
        <v>22</v>
      </c>
      <c r="N102" s="224">
        <f t="shared" si="28"/>
        <v>12870</v>
      </c>
      <c r="O102" s="224">
        <v>12870</v>
      </c>
      <c r="P102" s="225">
        <v>0</v>
      </c>
      <c r="Q102" s="225">
        <v>0</v>
      </c>
      <c r="R102" s="225">
        <v>0</v>
      </c>
      <c r="S102" s="224">
        <f t="shared" si="35"/>
        <v>0</v>
      </c>
      <c r="T102" s="224">
        <v>0</v>
      </c>
      <c r="U102" s="224">
        <v>0</v>
      </c>
      <c r="V102" s="224">
        <f t="shared" si="36"/>
        <v>0</v>
      </c>
      <c r="W102" s="224">
        <v>0</v>
      </c>
      <c r="X102" s="292">
        <f t="shared" si="55"/>
        <v>12870</v>
      </c>
      <c r="Y102" s="292">
        <f t="shared" si="39"/>
        <v>12870</v>
      </c>
      <c r="Z102" s="224">
        <f t="shared" si="32"/>
        <v>4400</v>
      </c>
      <c r="AA102" s="224">
        <v>4400</v>
      </c>
      <c r="AB102" s="224">
        <v>0</v>
      </c>
      <c r="AC102" s="224">
        <v>0</v>
      </c>
      <c r="AD102" s="224">
        <f t="shared" si="29"/>
        <v>0</v>
      </c>
      <c r="AE102" s="224">
        <v>0</v>
      </c>
      <c r="AF102" s="225">
        <v>0</v>
      </c>
      <c r="AG102" s="225">
        <v>0</v>
      </c>
      <c r="AH102" s="292">
        <f t="shared" si="33"/>
        <v>4400</v>
      </c>
      <c r="AI102" s="292">
        <f t="shared" si="40"/>
        <v>4400</v>
      </c>
      <c r="AJ102" s="224">
        <f t="shared" si="56"/>
        <v>17270</v>
      </c>
      <c r="AK102" s="224">
        <f t="shared" si="41"/>
        <v>17270</v>
      </c>
      <c r="AL102" s="226"/>
      <c r="AM102" s="203"/>
      <c r="AN102" s="20" t="str">
        <f t="shared" si="38"/>
        <v>613-PR</v>
      </c>
      <c r="AO102" s="243">
        <f t="shared" si="42"/>
        <v>4400</v>
      </c>
      <c r="AP102" s="243">
        <f t="shared" si="43"/>
        <v>12870</v>
      </c>
      <c r="AQ102" s="243">
        <v>0</v>
      </c>
      <c r="AR102" s="243">
        <f t="shared" si="44"/>
        <v>0</v>
      </c>
      <c r="AS102" s="243">
        <f t="shared" si="45"/>
        <v>0</v>
      </c>
      <c r="AT102" s="243">
        <f t="shared" si="46"/>
        <v>0</v>
      </c>
      <c r="AU102" s="243">
        <f t="shared" si="47"/>
        <v>17270</v>
      </c>
      <c r="AV102" s="21"/>
    </row>
    <row r="103" spans="1:48" s="22" customFormat="1" ht="51.75" customHeight="1" x14ac:dyDescent="0.25">
      <c r="A103" s="17" t="s">
        <v>122</v>
      </c>
      <c r="B103" s="26" t="s">
        <v>123</v>
      </c>
      <c r="C103" s="23" t="s">
        <v>18</v>
      </c>
      <c r="D103" s="23" t="s">
        <v>19</v>
      </c>
      <c r="E103" s="18" t="s">
        <v>58</v>
      </c>
      <c r="F103" s="23" t="s">
        <v>672</v>
      </c>
      <c r="G103" s="18" t="s">
        <v>673</v>
      </c>
      <c r="H103" s="24">
        <v>45</v>
      </c>
      <c r="I103" s="17" t="s">
        <v>77</v>
      </c>
      <c r="J103" s="19">
        <v>585</v>
      </c>
      <c r="K103" s="25">
        <v>0</v>
      </c>
      <c r="L103" s="25">
        <v>20</v>
      </c>
      <c r="M103" s="25">
        <f t="shared" si="30"/>
        <v>20</v>
      </c>
      <c r="N103" s="224">
        <f t="shared" si="28"/>
        <v>11700</v>
      </c>
      <c r="O103" s="224">
        <v>11700</v>
      </c>
      <c r="P103" s="225">
        <v>0</v>
      </c>
      <c r="Q103" s="225">
        <v>0</v>
      </c>
      <c r="R103" s="225">
        <v>0</v>
      </c>
      <c r="S103" s="224">
        <f t="shared" si="35"/>
        <v>0</v>
      </c>
      <c r="T103" s="224">
        <v>0</v>
      </c>
      <c r="U103" s="224">
        <v>0</v>
      </c>
      <c r="V103" s="224">
        <f t="shared" si="36"/>
        <v>0</v>
      </c>
      <c r="W103" s="224">
        <v>0</v>
      </c>
      <c r="X103" s="292">
        <f t="shared" si="55"/>
        <v>11700</v>
      </c>
      <c r="Y103" s="292">
        <f t="shared" si="39"/>
        <v>11700</v>
      </c>
      <c r="Z103" s="224">
        <f t="shared" si="32"/>
        <v>4000</v>
      </c>
      <c r="AA103" s="224">
        <v>4000</v>
      </c>
      <c r="AB103" s="224">
        <v>0</v>
      </c>
      <c r="AC103" s="224">
        <v>0</v>
      </c>
      <c r="AD103" s="224">
        <f t="shared" si="29"/>
        <v>0</v>
      </c>
      <c r="AE103" s="224">
        <v>0</v>
      </c>
      <c r="AF103" s="225">
        <v>0</v>
      </c>
      <c r="AG103" s="225">
        <v>0</v>
      </c>
      <c r="AH103" s="292">
        <f t="shared" si="33"/>
        <v>4000</v>
      </c>
      <c r="AI103" s="292">
        <f t="shared" si="40"/>
        <v>4000</v>
      </c>
      <c r="AJ103" s="224">
        <f t="shared" si="56"/>
        <v>15700</v>
      </c>
      <c r="AK103" s="224">
        <f t="shared" si="41"/>
        <v>15700</v>
      </c>
      <c r="AL103" s="226"/>
      <c r="AM103" s="203"/>
      <c r="AN103" s="20" t="str">
        <f t="shared" si="38"/>
        <v>613-PR</v>
      </c>
      <c r="AO103" s="243">
        <f t="shared" si="42"/>
        <v>4000</v>
      </c>
      <c r="AP103" s="243">
        <f t="shared" si="43"/>
        <v>11700</v>
      </c>
      <c r="AQ103" s="243">
        <v>0</v>
      </c>
      <c r="AR103" s="243">
        <f t="shared" si="44"/>
        <v>0</v>
      </c>
      <c r="AS103" s="243">
        <f t="shared" si="45"/>
        <v>0</v>
      </c>
      <c r="AT103" s="243">
        <f t="shared" si="46"/>
        <v>0</v>
      </c>
      <c r="AU103" s="243">
        <f t="shared" si="47"/>
        <v>15700</v>
      </c>
      <c r="AV103" s="21"/>
    </row>
    <row r="104" spans="1:48" s="22" customFormat="1" ht="42" customHeight="1" x14ac:dyDescent="0.25">
      <c r="A104" s="17" t="s">
        <v>122</v>
      </c>
      <c r="B104" s="26" t="s">
        <v>123</v>
      </c>
      <c r="C104" s="23" t="s">
        <v>18</v>
      </c>
      <c r="D104" s="23" t="s">
        <v>19</v>
      </c>
      <c r="E104" s="18" t="s">
        <v>58</v>
      </c>
      <c r="F104" s="23" t="s">
        <v>680</v>
      </c>
      <c r="G104" s="18" t="s">
        <v>681</v>
      </c>
      <c r="H104" s="24">
        <v>45</v>
      </c>
      <c r="I104" s="17" t="s">
        <v>38</v>
      </c>
      <c r="J104" s="19">
        <v>1200</v>
      </c>
      <c r="K104" s="25">
        <v>0</v>
      </c>
      <c r="L104" s="25">
        <v>6</v>
      </c>
      <c r="M104" s="25">
        <f t="shared" si="30"/>
        <v>6</v>
      </c>
      <c r="N104" s="224">
        <f t="shared" si="28"/>
        <v>7200</v>
      </c>
      <c r="O104" s="224">
        <v>7200</v>
      </c>
      <c r="P104" s="225">
        <v>0</v>
      </c>
      <c r="Q104" s="225">
        <v>0</v>
      </c>
      <c r="R104" s="225">
        <v>0</v>
      </c>
      <c r="S104" s="224">
        <f t="shared" si="35"/>
        <v>0</v>
      </c>
      <c r="T104" s="224">
        <v>0</v>
      </c>
      <c r="U104" s="224">
        <v>0</v>
      </c>
      <c r="V104" s="224">
        <f t="shared" si="36"/>
        <v>0</v>
      </c>
      <c r="W104" s="224">
        <v>0</v>
      </c>
      <c r="X104" s="292">
        <f t="shared" si="55"/>
        <v>7200</v>
      </c>
      <c r="Y104" s="292">
        <f t="shared" si="39"/>
        <v>7200</v>
      </c>
      <c r="Z104" s="224">
        <f t="shared" si="32"/>
        <v>1200</v>
      </c>
      <c r="AA104" s="224">
        <v>1200</v>
      </c>
      <c r="AB104" s="224">
        <v>0</v>
      </c>
      <c r="AC104" s="224">
        <v>0</v>
      </c>
      <c r="AD104" s="224">
        <f t="shared" si="29"/>
        <v>0</v>
      </c>
      <c r="AE104" s="224">
        <v>0</v>
      </c>
      <c r="AF104" s="225">
        <v>0</v>
      </c>
      <c r="AG104" s="225">
        <v>0</v>
      </c>
      <c r="AH104" s="292">
        <f t="shared" si="33"/>
        <v>1200</v>
      </c>
      <c r="AI104" s="292">
        <f t="shared" si="40"/>
        <v>1200</v>
      </c>
      <c r="AJ104" s="224">
        <f t="shared" si="56"/>
        <v>8400</v>
      </c>
      <c r="AK104" s="224">
        <f t="shared" si="41"/>
        <v>8400</v>
      </c>
      <c r="AL104" s="226"/>
      <c r="AM104" s="203"/>
      <c r="AN104" s="20" t="str">
        <f t="shared" si="38"/>
        <v>613-PR</v>
      </c>
      <c r="AO104" s="243">
        <f t="shared" si="42"/>
        <v>1200</v>
      </c>
      <c r="AP104" s="243">
        <f t="shared" si="43"/>
        <v>7200</v>
      </c>
      <c r="AQ104" s="243">
        <v>0</v>
      </c>
      <c r="AR104" s="243">
        <f t="shared" si="44"/>
        <v>0</v>
      </c>
      <c r="AS104" s="243">
        <f t="shared" si="45"/>
        <v>0</v>
      </c>
      <c r="AT104" s="243">
        <f t="shared" si="46"/>
        <v>0</v>
      </c>
      <c r="AU104" s="243">
        <f t="shared" si="47"/>
        <v>8400</v>
      </c>
      <c r="AV104" s="21"/>
    </row>
    <row r="105" spans="1:48" s="22" customFormat="1" ht="49.15" customHeight="1" x14ac:dyDescent="0.25">
      <c r="A105" s="17" t="s">
        <v>122</v>
      </c>
      <c r="B105" s="26" t="s">
        <v>123</v>
      </c>
      <c r="C105" s="23" t="s">
        <v>18</v>
      </c>
      <c r="D105" s="23" t="s">
        <v>31</v>
      </c>
      <c r="E105" s="18" t="s">
        <v>84</v>
      </c>
      <c r="F105" s="23" t="s">
        <v>124</v>
      </c>
      <c r="G105" s="18" t="s">
        <v>126</v>
      </c>
      <c r="H105" s="24">
        <v>60</v>
      </c>
      <c r="I105" s="17" t="s">
        <v>22</v>
      </c>
      <c r="J105" s="19">
        <v>585</v>
      </c>
      <c r="K105" s="25">
        <v>20</v>
      </c>
      <c r="L105" s="25">
        <v>0</v>
      </c>
      <c r="M105" s="25">
        <f t="shared" si="30"/>
        <v>20</v>
      </c>
      <c r="N105" s="224">
        <f t="shared" si="28"/>
        <v>11700</v>
      </c>
      <c r="O105" s="224">
        <v>11700</v>
      </c>
      <c r="P105" s="225">
        <v>30</v>
      </c>
      <c r="Q105" s="225">
        <v>8</v>
      </c>
      <c r="R105" s="225">
        <v>0.4</v>
      </c>
      <c r="S105" s="224">
        <f t="shared" si="35"/>
        <v>96</v>
      </c>
      <c r="T105" s="224">
        <v>96</v>
      </c>
      <c r="U105" s="224">
        <v>0</v>
      </c>
      <c r="V105" s="224">
        <f t="shared" si="36"/>
        <v>0</v>
      </c>
      <c r="W105" s="224">
        <v>0</v>
      </c>
      <c r="X105" s="292">
        <f t="shared" si="55"/>
        <v>11796</v>
      </c>
      <c r="Y105" s="292">
        <f t="shared" si="39"/>
        <v>11796</v>
      </c>
      <c r="Z105" s="224">
        <f t="shared" si="32"/>
        <v>4000</v>
      </c>
      <c r="AA105" s="224">
        <v>4000</v>
      </c>
      <c r="AB105" s="224">
        <v>6</v>
      </c>
      <c r="AC105" s="224">
        <v>120</v>
      </c>
      <c r="AD105" s="296">
        <f t="shared" si="29"/>
        <v>720</v>
      </c>
      <c r="AE105" s="296">
        <v>0</v>
      </c>
      <c r="AF105" s="225">
        <v>0</v>
      </c>
      <c r="AG105" s="225">
        <v>0</v>
      </c>
      <c r="AH105" s="292">
        <f t="shared" si="33"/>
        <v>4720</v>
      </c>
      <c r="AI105" s="292">
        <f t="shared" si="40"/>
        <v>4000</v>
      </c>
      <c r="AJ105" s="224">
        <f t="shared" si="56"/>
        <v>16516</v>
      </c>
      <c r="AK105" s="224">
        <f t="shared" si="41"/>
        <v>15796</v>
      </c>
      <c r="AL105" s="226"/>
      <c r="AM105" s="203"/>
      <c r="AN105" s="20" t="str">
        <f t="shared" si="38"/>
        <v>613-PR</v>
      </c>
      <c r="AO105" s="243">
        <f t="shared" si="42"/>
        <v>4000</v>
      </c>
      <c r="AP105" s="243">
        <f t="shared" si="43"/>
        <v>11700</v>
      </c>
      <c r="AQ105" s="243">
        <v>0</v>
      </c>
      <c r="AR105" s="243">
        <f t="shared" si="44"/>
        <v>96</v>
      </c>
      <c r="AS105" s="243">
        <f t="shared" si="45"/>
        <v>0</v>
      </c>
      <c r="AT105" s="243">
        <f t="shared" si="46"/>
        <v>720</v>
      </c>
      <c r="AU105" s="243">
        <f t="shared" si="47"/>
        <v>15796</v>
      </c>
      <c r="AV105" s="21"/>
    </row>
    <row r="106" spans="1:48" s="22" customFormat="1" ht="48.75" customHeight="1" x14ac:dyDescent="0.25">
      <c r="A106" s="17" t="s">
        <v>122</v>
      </c>
      <c r="B106" s="26" t="s">
        <v>123</v>
      </c>
      <c r="C106" s="23" t="s">
        <v>18</v>
      </c>
      <c r="D106" s="23" t="s">
        <v>31</v>
      </c>
      <c r="E106" s="18" t="s">
        <v>128</v>
      </c>
      <c r="F106" s="23" t="s">
        <v>124</v>
      </c>
      <c r="G106" s="18" t="s">
        <v>126</v>
      </c>
      <c r="H106" s="24">
        <v>60</v>
      </c>
      <c r="I106" s="17" t="s">
        <v>22</v>
      </c>
      <c r="J106" s="19">
        <v>585</v>
      </c>
      <c r="K106" s="25">
        <v>22</v>
      </c>
      <c r="L106" s="25">
        <v>0</v>
      </c>
      <c r="M106" s="25">
        <f t="shared" si="30"/>
        <v>22</v>
      </c>
      <c r="N106" s="224">
        <f t="shared" si="28"/>
        <v>12870</v>
      </c>
      <c r="O106" s="224">
        <v>12870</v>
      </c>
      <c r="P106" s="225">
        <v>14</v>
      </c>
      <c r="Q106" s="225">
        <v>22</v>
      </c>
      <c r="R106" s="225">
        <v>0.4</v>
      </c>
      <c r="S106" s="224">
        <f t="shared" si="35"/>
        <v>123.20000000000002</v>
      </c>
      <c r="T106" s="224">
        <v>123.20000000000002</v>
      </c>
      <c r="U106" s="224">
        <v>0</v>
      </c>
      <c r="V106" s="224">
        <f t="shared" si="36"/>
        <v>0</v>
      </c>
      <c r="W106" s="224">
        <v>0</v>
      </c>
      <c r="X106" s="292">
        <f t="shared" si="55"/>
        <v>12993.2</v>
      </c>
      <c r="Y106" s="292">
        <f t="shared" si="39"/>
        <v>12993.2</v>
      </c>
      <c r="Z106" s="224">
        <f t="shared" si="32"/>
        <v>4400</v>
      </c>
      <c r="AA106" s="224">
        <v>4400</v>
      </c>
      <c r="AB106" s="224">
        <v>0</v>
      </c>
      <c r="AC106" s="224">
        <v>120</v>
      </c>
      <c r="AD106" s="224">
        <f t="shared" si="29"/>
        <v>0</v>
      </c>
      <c r="AE106" s="224">
        <v>0</v>
      </c>
      <c r="AF106" s="225">
        <v>0</v>
      </c>
      <c r="AG106" s="225">
        <v>0</v>
      </c>
      <c r="AH106" s="292">
        <f t="shared" si="33"/>
        <v>4400</v>
      </c>
      <c r="AI106" s="292">
        <f t="shared" si="40"/>
        <v>4400</v>
      </c>
      <c r="AJ106" s="224">
        <f t="shared" si="56"/>
        <v>17393.2</v>
      </c>
      <c r="AK106" s="224">
        <f t="shared" si="41"/>
        <v>17393.2</v>
      </c>
      <c r="AL106" s="226"/>
      <c r="AM106" s="203"/>
      <c r="AN106" s="20" t="str">
        <f t="shared" si="38"/>
        <v>613-PR</v>
      </c>
      <c r="AO106" s="243">
        <f t="shared" si="42"/>
        <v>4400</v>
      </c>
      <c r="AP106" s="243">
        <f t="shared" si="43"/>
        <v>12870</v>
      </c>
      <c r="AQ106" s="243">
        <v>0</v>
      </c>
      <c r="AR106" s="243">
        <f t="shared" si="44"/>
        <v>123.20000000000002</v>
      </c>
      <c r="AS106" s="243">
        <f t="shared" si="45"/>
        <v>0</v>
      </c>
      <c r="AT106" s="243">
        <f t="shared" si="46"/>
        <v>0</v>
      </c>
      <c r="AU106" s="243">
        <f t="shared" si="47"/>
        <v>17393.2</v>
      </c>
      <c r="AV106" s="21"/>
    </row>
    <row r="107" spans="1:48" s="22" customFormat="1" ht="45.75" x14ac:dyDescent="0.25">
      <c r="A107" s="17" t="s">
        <v>122</v>
      </c>
      <c r="B107" s="26" t="s">
        <v>123</v>
      </c>
      <c r="C107" s="23" t="s">
        <v>18</v>
      </c>
      <c r="D107" s="23" t="s">
        <v>60</v>
      </c>
      <c r="E107" s="18" t="s">
        <v>100</v>
      </c>
      <c r="F107" s="23" t="s">
        <v>150</v>
      </c>
      <c r="G107" s="18" t="s">
        <v>126</v>
      </c>
      <c r="H107" s="24">
        <v>60</v>
      </c>
      <c r="I107" s="17" t="s">
        <v>22</v>
      </c>
      <c r="J107" s="19">
        <v>585</v>
      </c>
      <c r="K107" s="25">
        <v>0</v>
      </c>
      <c r="L107" s="25">
        <v>20</v>
      </c>
      <c r="M107" s="25">
        <f t="shared" si="30"/>
        <v>20</v>
      </c>
      <c r="N107" s="224">
        <f t="shared" si="28"/>
        <v>11700</v>
      </c>
      <c r="O107" s="224">
        <v>11700</v>
      </c>
      <c r="P107" s="225">
        <v>16</v>
      </c>
      <c r="Q107" s="225">
        <v>132</v>
      </c>
      <c r="R107" s="225">
        <v>0.4</v>
      </c>
      <c r="S107" s="224">
        <f t="shared" si="35"/>
        <v>844.80000000000007</v>
      </c>
      <c r="T107" s="224">
        <v>844.80000000000007</v>
      </c>
      <c r="U107" s="225">
        <v>0</v>
      </c>
      <c r="V107" s="224">
        <f t="shared" si="36"/>
        <v>0</v>
      </c>
      <c r="W107" s="224">
        <v>0</v>
      </c>
      <c r="X107" s="292">
        <f t="shared" si="55"/>
        <v>12544.8</v>
      </c>
      <c r="Y107" s="292">
        <f t="shared" si="39"/>
        <v>12544.8</v>
      </c>
      <c r="Z107" s="224">
        <f t="shared" si="32"/>
        <v>4000</v>
      </c>
      <c r="AA107" s="224">
        <v>4000</v>
      </c>
      <c r="AB107" s="224">
        <v>0</v>
      </c>
      <c r="AC107" s="224">
        <v>395</v>
      </c>
      <c r="AD107" s="224">
        <f t="shared" si="29"/>
        <v>0</v>
      </c>
      <c r="AE107" s="224">
        <v>0</v>
      </c>
      <c r="AF107" s="225">
        <v>0</v>
      </c>
      <c r="AG107" s="225">
        <v>0</v>
      </c>
      <c r="AH107" s="292">
        <f t="shared" si="33"/>
        <v>4000</v>
      </c>
      <c r="AI107" s="292">
        <f t="shared" si="40"/>
        <v>4000</v>
      </c>
      <c r="AJ107" s="224">
        <f t="shared" si="56"/>
        <v>16544.8</v>
      </c>
      <c r="AK107" s="224">
        <f t="shared" si="41"/>
        <v>16544.8</v>
      </c>
      <c r="AL107" s="226"/>
      <c r="AM107" s="203"/>
      <c r="AN107" s="20" t="str">
        <f t="shared" si="38"/>
        <v>613-PR</v>
      </c>
      <c r="AO107" s="243">
        <f t="shared" si="42"/>
        <v>4000</v>
      </c>
      <c r="AP107" s="243">
        <f t="shared" si="43"/>
        <v>11700</v>
      </c>
      <c r="AQ107" s="243">
        <v>0</v>
      </c>
      <c r="AR107" s="243">
        <f t="shared" si="44"/>
        <v>844.80000000000007</v>
      </c>
      <c r="AS107" s="243">
        <f t="shared" si="45"/>
        <v>0</v>
      </c>
      <c r="AT107" s="243">
        <f t="shared" si="46"/>
        <v>0</v>
      </c>
      <c r="AU107" s="243">
        <f t="shared" si="47"/>
        <v>16544.8</v>
      </c>
      <c r="AV107" s="21"/>
    </row>
    <row r="108" spans="1:48" s="22" customFormat="1" ht="57" customHeight="1" x14ac:dyDescent="0.25">
      <c r="A108" s="17" t="s">
        <v>122</v>
      </c>
      <c r="B108" s="26" t="s">
        <v>123</v>
      </c>
      <c r="C108" s="23" t="s">
        <v>18</v>
      </c>
      <c r="D108" s="23" t="s">
        <v>60</v>
      </c>
      <c r="E108" s="18" t="s">
        <v>695</v>
      </c>
      <c r="F108" s="23" t="s">
        <v>150</v>
      </c>
      <c r="G108" s="18" t="s">
        <v>126</v>
      </c>
      <c r="H108" s="24">
        <v>60</v>
      </c>
      <c r="I108" s="17" t="s">
        <v>22</v>
      </c>
      <c r="J108" s="19">
        <v>585</v>
      </c>
      <c r="K108" s="25">
        <v>0</v>
      </c>
      <c r="L108" s="25">
        <v>20</v>
      </c>
      <c r="M108" s="25">
        <f t="shared" si="30"/>
        <v>20</v>
      </c>
      <c r="N108" s="224">
        <f t="shared" si="28"/>
        <v>11700</v>
      </c>
      <c r="O108" s="224">
        <v>11700</v>
      </c>
      <c r="P108" s="225">
        <v>16</v>
      </c>
      <c r="Q108" s="225">
        <v>148</v>
      </c>
      <c r="R108" s="225">
        <v>0.4</v>
      </c>
      <c r="S108" s="224">
        <f t="shared" si="35"/>
        <v>947.2</v>
      </c>
      <c r="T108" s="224">
        <v>947.2</v>
      </c>
      <c r="U108" s="225">
        <v>0</v>
      </c>
      <c r="V108" s="224">
        <f t="shared" si="36"/>
        <v>0</v>
      </c>
      <c r="W108" s="224">
        <v>0</v>
      </c>
      <c r="X108" s="292">
        <f t="shared" si="55"/>
        <v>12647.2</v>
      </c>
      <c r="Y108" s="292">
        <f t="shared" si="39"/>
        <v>12647.2</v>
      </c>
      <c r="Z108" s="224">
        <f t="shared" si="32"/>
        <v>4000</v>
      </c>
      <c r="AA108" s="224">
        <v>4000</v>
      </c>
      <c r="AB108" s="224">
        <v>0</v>
      </c>
      <c r="AC108" s="224">
        <v>395</v>
      </c>
      <c r="AD108" s="224">
        <f t="shared" si="29"/>
        <v>0</v>
      </c>
      <c r="AE108" s="224">
        <v>0</v>
      </c>
      <c r="AF108" s="225">
        <v>0</v>
      </c>
      <c r="AG108" s="225">
        <v>0</v>
      </c>
      <c r="AH108" s="292">
        <f t="shared" si="33"/>
        <v>4000</v>
      </c>
      <c r="AI108" s="292">
        <f t="shared" si="40"/>
        <v>4000</v>
      </c>
      <c r="AJ108" s="224">
        <f t="shared" si="56"/>
        <v>16647.2</v>
      </c>
      <c r="AK108" s="224">
        <f t="shared" si="41"/>
        <v>16647.2</v>
      </c>
      <c r="AL108" s="226"/>
      <c r="AM108" s="203"/>
      <c r="AN108" s="20" t="str">
        <f t="shared" si="38"/>
        <v>613-PR</v>
      </c>
      <c r="AO108" s="243">
        <f t="shared" si="42"/>
        <v>4000</v>
      </c>
      <c r="AP108" s="243">
        <f t="shared" si="43"/>
        <v>11700</v>
      </c>
      <c r="AQ108" s="243">
        <v>0</v>
      </c>
      <c r="AR108" s="243">
        <f t="shared" si="44"/>
        <v>947.2</v>
      </c>
      <c r="AS108" s="243">
        <f t="shared" si="45"/>
        <v>0</v>
      </c>
      <c r="AT108" s="243">
        <f t="shared" si="46"/>
        <v>0</v>
      </c>
      <c r="AU108" s="243">
        <f t="shared" si="47"/>
        <v>16647.2</v>
      </c>
      <c r="AV108" s="21"/>
    </row>
    <row r="109" spans="1:48" s="22" customFormat="1" ht="48" customHeight="1" x14ac:dyDescent="0.25">
      <c r="A109" s="17" t="s">
        <v>122</v>
      </c>
      <c r="B109" s="26" t="s">
        <v>123</v>
      </c>
      <c r="C109" s="23" t="s">
        <v>18</v>
      </c>
      <c r="D109" s="23" t="s">
        <v>60</v>
      </c>
      <c r="E109" s="18" t="s">
        <v>695</v>
      </c>
      <c r="F109" s="23" t="s">
        <v>150</v>
      </c>
      <c r="G109" s="18" t="s">
        <v>126</v>
      </c>
      <c r="H109" s="24">
        <v>45</v>
      </c>
      <c r="I109" s="17" t="s">
        <v>22</v>
      </c>
      <c r="J109" s="19">
        <v>585</v>
      </c>
      <c r="K109" s="25">
        <v>0</v>
      </c>
      <c r="L109" s="25">
        <v>20</v>
      </c>
      <c r="M109" s="25">
        <f t="shared" si="30"/>
        <v>20</v>
      </c>
      <c r="N109" s="224">
        <f t="shared" si="28"/>
        <v>11700</v>
      </c>
      <c r="O109" s="224">
        <v>11700</v>
      </c>
      <c r="P109" s="225">
        <v>16</v>
      </c>
      <c r="Q109" s="225">
        <v>148</v>
      </c>
      <c r="R109" s="225">
        <v>0.4</v>
      </c>
      <c r="S109" s="224">
        <f t="shared" si="35"/>
        <v>947.2</v>
      </c>
      <c r="T109" s="224">
        <v>947.2</v>
      </c>
      <c r="U109" s="225">
        <v>0</v>
      </c>
      <c r="V109" s="224">
        <f t="shared" si="36"/>
        <v>0</v>
      </c>
      <c r="W109" s="224">
        <v>0</v>
      </c>
      <c r="X109" s="292">
        <f t="shared" si="55"/>
        <v>12647.2</v>
      </c>
      <c r="Y109" s="292">
        <f t="shared" si="39"/>
        <v>12647.2</v>
      </c>
      <c r="Z109" s="224">
        <f t="shared" si="32"/>
        <v>4000</v>
      </c>
      <c r="AA109" s="224">
        <v>4000</v>
      </c>
      <c r="AB109" s="224">
        <v>0</v>
      </c>
      <c r="AC109" s="224">
        <v>395</v>
      </c>
      <c r="AD109" s="224">
        <f t="shared" si="29"/>
        <v>0</v>
      </c>
      <c r="AE109" s="224">
        <v>0</v>
      </c>
      <c r="AF109" s="225">
        <v>0</v>
      </c>
      <c r="AG109" s="225">
        <v>0</v>
      </c>
      <c r="AH109" s="292">
        <f t="shared" si="33"/>
        <v>4000</v>
      </c>
      <c r="AI109" s="292">
        <f t="shared" si="40"/>
        <v>4000</v>
      </c>
      <c r="AJ109" s="224">
        <f t="shared" si="56"/>
        <v>16647.2</v>
      </c>
      <c r="AK109" s="224">
        <f t="shared" si="41"/>
        <v>16647.2</v>
      </c>
      <c r="AL109" s="226"/>
      <c r="AM109" s="203"/>
      <c r="AN109" s="20" t="str">
        <f t="shared" si="38"/>
        <v>613-PR</v>
      </c>
      <c r="AO109" s="243">
        <f t="shared" si="42"/>
        <v>4000</v>
      </c>
      <c r="AP109" s="243">
        <f t="shared" si="43"/>
        <v>11700</v>
      </c>
      <c r="AQ109" s="243">
        <v>0</v>
      </c>
      <c r="AR109" s="243">
        <f t="shared" si="44"/>
        <v>947.2</v>
      </c>
      <c r="AS109" s="243">
        <f t="shared" si="45"/>
        <v>0</v>
      </c>
      <c r="AT109" s="243">
        <f t="shared" si="46"/>
        <v>0</v>
      </c>
      <c r="AU109" s="243">
        <f t="shared" si="47"/>
        <v>16647.2</v>
      </c>
      <c r="AV109" s="21"/>
    </row>
    <row r="110" spans="1:48" s="22" customFormat="1" ht="49.5" customHeight="1" x14ac:dyDescent="0.25">
      <c r="A110" s="17" t="s">
        <v>129</v>
      </c>
      <c r="B110" s="26" t="s">
        <v>130</v>
      </c>
      <c r="C110" s="23" t="s">
        <v>18</v>
      </c>
      <c r="D110" s="23" t="s">
        <v>31</v>
      </c>
      <c r="E110" s="18" t="s">
        <v>79</v>
      </c>
      <c r="F110" s="23" t="s">
        <v>131</v>
      </c>
      <c r="G110" s="18" t="s">
        <v>83</v>
      </c>
      <c r="H110" s="24">
        <v>45</v>
      </c>
      <c r="I110" s="17" t="s">
        <v>38</v>
      </c>
      <c r="J110" s="19">
        <v>1200</v>
      </c>
      <c r="K110" s="25">
        <v>0</v>
      </c>
      <c r="L110" s="25">
        <v>17</v>
      </c>
      <c r="M110" s="25">
        <f t="shared" si="30"/>
        <v>17</v>
      </c>
      <c r="N110" s="224">
        <f t="shared" si="28"/>
        <v>20400</v>
      </c>
      <c r="O110" s="224">
        <v>20400</v>
      </c>
      <c r="P110" s="225">
        <v>12</v>
      </c>
      <c r="Q110" s="225">
        <v>16</v>
      </c>
      <c r="R110" s="225">
        <v>0.4</v>
      </c>
      <c r="S110" s="225">
        <f t="shared" si="35"/>
        <v>76.800000000000011</v>
      </c>
      <c r="T110" s="225">
        <v>76.800000000000011</v>
      </c>
      <c r="U110" s="225">
        <v>0</v>
      </c>
      <c r="V110" s="224">
        <f t="shared" si="36"/>
        <v>0</v>
      </c>
      <c r="W110" s="224">
        <v>0</v>
      </c>
      <c r="X110" s="292">
        <f t="shared" si="55"/>
        <v>20476.8</v>
      </c>
      <c r="Y110" s="292">
        <f t="shared" si="39"/>
        <v>20476.8</v>
      </c>
      <c r="Z110" s="224">
        <f t="shared" si="32"/>
        <v>3400</v>
      </c>
      <c r="AA110" s="224">
        <v>3400</v>
      </c>
      <c r="AB110" s="224">
        <v>0</v>
      </c>
      <c r="AC110" s="224">
        <v>120</v>
      </c>
      <c r="AD110" s="224">
        <f t="shared" si="29"/>
        <v>0</v>
      </c>
      <c r="AE110" s="224">
        <v>0</v>
      </c>
      <c r="AF110" s="225">
        <v>0</v>
      </c>
      <c r="AG110" s="225">
        <v>0</v>
      </c>
      <c r="AH110" s="292">
        <f t="shared" si="33"/>
        <v>3400</v>
      </c>
      <c r="AI110" s="292">
        <f t="shared" si="40"/>
        <v>3400</v>
      </c>
      <c r="AJ110" s="224">
        <f t="shared" si="56"/>
        <v>23876.799999999999</v>
      </c>
      <c r="AK110" s="224">
        <f t="shared" si="41"/>
        <v>23876.799999999999</v>
      </c>
      <c r="AL110" s="226">
        <f>SUM(AJ110:AJ113)</f>
        <v>60961.8</v>
      </c>
      <c r="AM110" s="203">
        <f>SUM(M110:M113)</f>
        <v>44</v>
      </c>
      <c r="AN110" s="20" t="str">
        <f t="shared" si="38"/>
        <v>615-PR</v>
      </c>
      <c r="AO110" s="243">
        <f t="shared" si="42"/>
        <v>3400</v>
      </c>
      <c r="AP110" s="243">
        <f t="shared" si="43"/>
        <v>20400</v>
      </c>
      <c r="AQ110" s="243">
        <v>0</v>
      </c>
      <c r="AR110" s="243">
        <f t="shared" si="44"/>
        <v>76.800000000000011</v>
      </c>
      <c r="AS110" s="243">
        <f t="shared" si="45"/>
        <v>0</v>
      </c>
      <c r="AT110" s="243">
        <f t="shared" si="46"/>
        <v>0</v>
      </c>
      <c r="AU110" s="243">
        <f t="shared" si="47"/>
        <v>23876.799999999999</v>
      </c>
      <c r="AV110" s="21"/>
    </row>
    <row r="111" spans="1:48" s="22" customFormat="1" ht="36.6" customHeight="1" x14ac:dyDescent="0.25">
      <c r="A111" s="17" t="s">
        <v>129</v>
      </c>
      <c r="B111" s="26" t="s">
        <v>130</v>
      </c>
      <c r="C111" s="23" t="s">
        <v>18</v>
      </c>
      <c r="D111" s="23" t="s">
        <v>31</v>
      </c>
      <c r="E111" s="18" t="s">
        <v>128</v>
      </c>
      <c r="F111" s="23" t="s">
        <v>131</v>
      </c>
      <c r="G111" s="18" t="s">
        <v>83</v>
      </c>
      <c r="H111" s="24">
        <v>45</v>
      </c>
      <c r="I111" s="17" t="s">
        <v>77</v>
      </c>
      <c r="J111" s="19">
        <v>585</v>
      </c>
      <c r="K111" s="25">
        <v>0</v>
      </c>
      <c r="L111" s="25">
        <v>0</v>
      </c>
      <c r="M111" s="25">
        <f t="shared" si="30"/>
        <v>0</v>
      </c>
      <c r="N111" s="224">
        <f t="shared" si="28"/>
        <v>0</v>
      </c>
      <c r="O111" s="224">
        <v>0</v>
      </c>
      <c r="P111" s="225">
        <v>0</v>
      </c>
      <c r="Q111" s="225">
        <v>22</v>
      </c>
      <c r="R111" s="225">
        <v>0.4</v>
      </c>
      <c r="S111" s="225">
        <f t="shared" si="35"/>
        <v>0</v>
      </c>
      <c r="T111" s="225">
        <v>0</v>
      </c>
      <c r="U111" s="225">
        <v>300</v>
      </c>
      <c r="V111" s="224">
        <v>6490</v>
      </c>
      <c r="W111" s="224">
        <v>6490</v>
      </c>
      <c r="X111" s="292">
        <f t="shared" si="55"/>
        <v>6490</v>
      </c>
      <c r="Y111" s="292">
        <f t="shared" si="39"/>
        <v>6490</v>
      </c>
      <c r="Z111" s="224">
        <f t="shared" si="32"/>
        <v>0</v>
      </c>
      <c r="AA111" s="224">
        <v>0</v>
      </c>
      <c r="AB111" s="224">
        <v>0</v>
      </c>
      <c r="AC111" s="224">
        <v>120</v>
      </c>
      <c r="AD111" s="224">
        <v>1467</v>
      </c>
      <c r="AE111" s="224">
        <v>1467</v>
      </c>
      <c r="AF111" s="225">
        <v>0</v>
      </c>
      <c r="AG111" s="225">
        <v>0</v>
      </c>
      <c r="AH111" s="292">
        <f t="shared" si="33"/>
        <v>1467</v>
      </c>
      <c r="AI111" s="292">
        <f t="shared" si="40"/>
        <v>1467</v>
      </c>
      <c r="AJ111" s="224">
        <f t="shared" si="56"/>
        <v>7957</v>
      </c>
      <c r="AK111" s="224">
        <f t="shared" si="41"/>
        <v>7957</v>
      </c>
      <c r="AL111" s="226"/>
      <c r="AM111" s="203"/>
      <c r="AN111" s="20" t="str">
        <f t="shared" si="38"/>
        <v>615-PR</v>
      </c>
      <c r="AO111" s="243">
        <f t="shared" si="42"/>
        <v>0</v>
      </c>
      <c r="AP111" s="243">
        <f t="shared" si="43"/>
        <v>0</v>
      </c>
      <c r="AQ111" s="243">
        <v>0</v>
      </c>
      <c r="AR111" s="243">
        <f t="shared" si="44"/>
        <v>1467</v>
      </c>
      <c r="AS111" s="243">
        <f t="shared" si="45"/>
        <v>6490</v>
      </c>
      <c r="AT111" s="243">
        <f t="shared" si="46"/>
        <v>0</v>
      </c>
      <c r="AU111" s="243">
        <f t="shared" si="47"/>
        <v>7957</v>
      </c>
      <c r="AV111" s="21"/>
    </row>
    <row r="112" spans="1:48" s="22" customFormat="1" ht="48.75" customHeight="1" x14ac:dyDescent="0.25">
      <c r="A112" s="17" t="s">
        <v>129</v>
      </c>
      <c r="B112" s="26" t="s">
        <v>130</v>
      </c>
      <c r="C112" s="23" t="s">
        <v>18</v>
      </c>
      <c r="D112" s="23" t="s">
        <v>31</v>
      </c>
      <c r="E112" s="18" t="s">
        <v>79</v>
      </c>
      <c r="F112" s="23" t="s">
        <v>132</v>
      </c>
      <c r="G112" s="18" t="s">
        <v>534</v>
      </c>
      <c r="H112" s="24">
        <v>45</v>
      </c>
      <c r="I112" s="17" t="s">
        <v>38</v>
      </c>
      <c r="J112" s="19">
        <v>1200</v>
      </c>
      <c r="K112" s="25">
        <v>0</v>
      </c>
      <c r="L112" s="25">
        <v>0</v>
      </c>
      <c r="M112" s="25">
        <f t="shared" si="30"/>
        <v>0</v>
      </c>
      <c r="N112" s="224">
        <f t="shared" si="28"/>
        <v>0</v>
      </c>
      <c r="O112" s="224">
        <v>0</v>
      </c>
      <c r="P112" s="225">
        <v>0</v>
      </c>
      <c r="Q112" s="225">
        <v>0</v>
      </c>
      <c r="R112" s="225">
        <v>0.4</v>
      </c>
      <c r="S112" s="225">
        <f t="shared" si="35"/>
        <v>0</v>
      </c>
      <c r="T112" s="225">
        <v>0</v>
      </c>
      <c r="U112" s="225">
        <v>0</v>
      </c>
      <c r="V112" s="224">
        <v>6800</v>
      </c>
      <c r="W112" s="224">
        <v>6800</v>
      </c>
      <c r="X112" s="292">
        <f t="shared" si="55"/>
        <v>6800</v>
      </c>
      <c r="Y112" s="292">
        <f t="shared" si="39"/>
        <v>6800</v>
      </c>
      <c r="Z112" s="224">
        <f t="shared" si="32"/>
        <v>0</v>
      </c>
      <c r="AA112" s="224">
        <v>0</v>
      </c>
      <c r="AB112" s="224">
        <v>0</v>
      </c>
      <c r="AC112" s="224">
        <v>120</v>
      </c>
      <c r="AD112" s="224">
        <v>1133</v>
      </c>
      <c r="AE112" s="224">
        <v>1133</v>
      </c>
      <c r="AF112" s="225">
        <v>0</v>
      </c>
      <c r="AG112" s="225">
        <v>0</v>
      </c>
      <c r="AH112" s="292">
        <f t="shared" si="33"/>
        <v>1133</v>
      </c>
      <c r="AI112" s="292">
        <f t="shared" si="40"/>
        <v>1133</v>
      </c>
      <c r="AJ112" s="224">
        <f t="shared" si="56"/>
        <v>7933</v>
      </c>
      <c r="AK112" s="224">
        <f t="shared" si="41"/>
        <v>7933</v>
      </c>
      <c r="AL112" s="226"/>
      <c r="AM112" s="203"/>
      <c r="AN112" s="20" t="str">
        <f t="shared" si="38"/>
        <v>615-PR</v>
      </c>
      <c r="AO112" s="243">
        <f t="shared" si="42"/>
        <v>0</v>
      </c>
      <c r="AP112" s="243">
        <f t="shared" si="43"/>
        <v>0</v>
      </c>
      <c r="AQ112" s="243">
        <v>0</v>
      </c>
      <c r="AR112" s="243">
        <f t="shared" si="44"/>
        <v>1133</v>
      </c>
      <c r="AS112" s="243">
        <f t="shared" si="45"/>
        <v>6800</v>
      </c>
      <c r="AT112" s="243">
        <f t="shared" si="46"/>
        <v>0</v>
      </c>
      <c r="AU112" s="243">
        <f t="shared" si="47"/>
        <v>7933</v>
      </c>
      <c r="AV112" s="21"/>
    </row>
    <row r="113" spans="1:48" s="36" customFormat="1" ht="42" customHeight="1" x14ac:dyDescent="0.25">
      <c r="A113" s="17" t="s">
        <v>129</v>
      </c>
      <c r="B113" s="26" t="s">
        <v>130</v>
      </c>
      <c r="C113" s="23" t="s">
        <v>18</v>
      </c>
      <c r="D113" s="23" t="s">
        <v>60</v>
      </c>
      <c r="E113" s="18" t="s">
        <v>677</v>
      </c>
      <c r="F113" s="23" t="s">
        <v>537</v>
      </c>
      <c r="G113" s="18" t="s">
        <v>696</v>
      </c>
      <c r="H113" s="24">
        <v>45</v>
      </c>
      <c r="I113" s="17" t="s">
        <v>77</v>
      </c>
      <c r="J113" s="19">
        <v>585</v>
      </c>
      <c r="K113" s="25">
        <v>0</v>
      </c>
      <c r="L113" s="25">
        <v>27</v>
      </c>
      <c r="M113" s="25">
        <f t="shared" ref="M113:M176" si="66">K113+L113</f>
        <v>27</v>
      </c>
      <c r="N113" s="224">
        <f t="shared" ref="N113:N126" si="67">(J113*M113)</f>
        <v>15795</v>
      </c>
      <c r="O113" s="224">
        <v>15795</v>
      </c>
      <c r="P113" s="225">
        <v>0</v>
      </c>
      <c r="Q113" s="225">
        <v>0</v>
      </c>
      <c r="R113" s="225">
        <v>0.4</v>
      </c>
      <c r="S113" s="225">
        <f t="shared" si="35"/>
        <v>0</v>
      </c>
      <c r="T113" s="225">
        <v>0</v>
      </c>
      <c r="U113" s="225">
        <v>0</v>
      </c>
      <c r="V113" s="224">
        <f t="shared" si="36"/>
        <v>0</v>
      </c>
      <c r="W113" s="224">
        <v>0</v>
      </c>
      <c r="X113" s="292">
        <f t="shared" si="55"/>
        <v>15795</v>
      </c>
      <c r="Y113" s="292">
        <f t="shared" si="39"/>
        <v>15795</v>
      </c>
      <c r="Z113" s="224">
        <f t="shared" ref="Z113:Z126" si="68">M113*200</f>
        <v>5400</v>
      </c>
      <c r="AA113" s="224">
        <v>5400</v>
      </c>
      <c r="AB113" s="224">
        <v>0</v>
      </c>
      <c r="AC113" s="224">
        <v>0</v>
      </c>
      <c r="AD113" s="224">
        <f t="shared" ref="AD113:AD122" si="69">SUM(AC113*AB113)</f>
        <v>0</v>
      </c>
      <c r="AE113" s="224">
        <v>0</v>
      </c>
      <c r="AF113" s="225">
        <v>0</v>
      </c>
      <c r="AG113" s="225">
        <v>0</v>
      </c>
      <c r="AH113" s="292">
        <f t="shared" ref="AH113:AH176" si="70">Z113+AD113+AF113</f>
        <v>5400</v>
      </c>
      <c r="AI113" s="292">
        <f t="shared" si="40"/>
        <v>5400</v>
      </c>
      <c r="AJ113" s="224">
        <f t="shared" si="56"/>
        <v>21195</v>
      </c>
      <c r="AK113" s="224">
        <f t="shared" si="41"/>
        <v>21195</v>
      </c>
      <c r="AL113" s="226"/>
      <c r="AM113" s="203"/>
      <c r="AN113" s="20" t="str">
        <f t="shared" si="38"/>
        <v>615-PR</v>
      </c>
      <c r="AO113" s="243">
        <f t="shared" si="42"/>
        <v>5400</v>
      </c>
      <c r="AP113" s="243">
        <f t="shared" si="43"/>
        <v>15795</v>
      </c>
      <c r="AQ113" s="243">
        <v>0</v>
      </c>
      <c r="AR113" s="243">
        <f t="shared" si="44"/>
        <v>0</v>
      </c>
      <c r="AS113" s="243">
        <f t="shared" si="45"/>
        <v>0</v>
      </c>
      <c r="AT113" s="243">
        <f t="shared" si="46"/>
        <v>0</v>
      </c>
      <c r="AU113" s="243">
        <f t="shared" si="47"/>
        <v>21195</v>
      </c>
      <c r="AV113" s="239"/>
    </row>
    <row r="114" spans="1:48" s="22" customFormat="1" ht="44.25" customHeight="1" x14ac:dyDescent="0.25">
      <c r="A114" s="17" t="s">
        <v>535</v>
      </c>
      <c r="B114" s="26" t="s">
        <v>536</v>
      </c>
      <c r="C114" s="23" t="s">
        <v>18</v>
      </c>
      <c r="D114" s="23" t="s">
        <v>19</v>
      </c>
      <c r="E114" s="18" t="s">
        <v>20</v>
      </c>
      <c r="F114" s="23" t="s">
        <v>227</v>
      </c>
      <c r="G114" s="18" t="s">
        <v>228</v>
      </c>
      <c r="H114" s="24">
        <v>45</v>
      </c>
      <c r="I114" s="17" t="s">
        <v>38</v>
      </c>
      <c r="J114" s="19">
        <v>1200</v>
      </c>
      <c r="K114" s="25">
        <v>0</v>
      </c>
      <c r="L114" s="25">
        <v>23</v>
      </c>
      <c r="M114" s="25">
        <f t="shared" si="66"/>
        <v>23</v>
      </c>
      <c r="N114" s="224">
        <f t="shared" si="67"/>
        <v>27600</v>
      </c>
      <c r="O114" s="224">
        <v>27600</v>
      </c>
      <c r="P114" s="225">
        <v>14</v>
      </c>
      <c r="Q114" s="225">
        <v>130</v>
      </c>
      <c r="R114" s="225">
        <v>0.4</v>
      </c>
      <c r="S114" s="225">
        <f t="shared" si="35"/>
        <v>728</v>
      </c>
      <c r="T114" s="225">
        <v>728</v>
      </c>
      <c r="U114" s="225">
        <v>0</v>
      </c>
      <c r="V114" s="224">
        <f t="shared" si="36"/>
        <v>0</v>
      </c>
      <c r="W114" s="224">
        <v>0</v>
      </c>
      <c r="X114" s="292">
        <f t="shared" si="55"/>
        <v>28328</v>
      </c>
      <c r="Y114" s="292">
        <f t="shared" si="39"/>
        <v>28328</v>
      </c>
      <c r="Z114" s="224">
        <f t="shared" si="68"/>
        <v>4600</v>
      </c>
      <c r="AA114" s="224">
        <v>4600</v>
      </c>
      <c r="AB114" s="224">
        <v>0</v>
      </c>
      <c r="AC114" s="224">
        <v>0</v>
      </c>
      <c r="AD114" s="224">
        <f t="shared" si="69"/>
        <v>0</v>
      </c>
      <c r="AE114" s="224">
        <v>0</v>
      </c>
      <c r="AF114" s="225">
        <v>0</v>
      </c>
      <c r="AG114" s="225">
        <v>0</v>
      </c>
      <c r="AH114" s="292">
        <f t="shared" si="70"/>
        <v>4600</v>
      </c>
      <c r="AI114" s="292">
        <f t="shared" si="40"/>
        <v>4600</v>
      </c>
      <c r="AJ114" s="224">
        <f t="shared" si="56"/>
        <v>32928</v>
      </c>
      <c r="AK114" s="224">
        <f t="shared" si="41"/>
        <v>32928</v>
      </c>
      <c r="AL114" s="226">
        <f>SUM(AJ114:AJ114)</f>
        <v>32928</v>
      </c>
      <c r="AM114" s="203">
        <f>SUM(M114:M114)</f>
        <v>23</v>
      </c>
      <c r="AN114" s="20" t="str">
        <f t="shared" si="38"/>
        <v>616-PR</v>
      </c>
      <c r="AO114" s="243">
        <f t="shared" si="42"/>
        <v>4600</v>
      </c>
      <c r="AP114" s="243">
        <f t="shared" si="43"/>
        <v>27600</v>
      </c>
      <c r="AQ114" s="243">
        <v>0</v>
      </c>
      <c r="AR114" s="243">
        <f t="shared" si="44"/>
        <v>728</v>
      </c>
      <c r="AS114" s="243">
        <f t="shared" si="45"/>
        <v>0</v>
      </c>
      <c r="AT114" s="243">
        <f t="shared" si="46"/>
        <v>0</v>
      </c>
      <c r="AU114" s="243">
        <f t="shared" si="47"/>
        <v>32928</v>
      </c>
      <c r="AV114" s="21"/>
    </row>
    <row r="115" spans="1:48" s="41" customFormat="1" ht="45" customHeight="1" x14ac:dyDescent="0.25">
      <c r="A115" s="17" t="s">
        <v>138</v>
      </c>
      <c r="B115" s="26" t="s">
        <v>139</v>
      </c>
      <c r="C115" s="32" t="s">
        <v>18</v>
      </c>
      <c r="D115" s="32" t="s">
        <v>60</v>
      </c>
      <c r="E115" s="33" t="s">
        <v>141</v>
      </c>
      <c r="F115" s="32" t="s">
        <v>140</v>
      </c>
      <c r="G115" s="33" t="s">
        <v>67</v>
      </c>
      <c r="H115" s="24">
        <v>60</v>
      </c>
      <c r="I115" s="34" t="s">
        <v>22</v>
      </c>
      <c r="J115" s="19">
        <v>585</v>
      </c>
      <c r="K115" s="25">
        <v>20</v>
      </c>
      <c r="L115" s="25">
        <v>0</v>
      </c>
      <c r="M115" s="25">
        <f t="shared" si="66"/>
        <v>20</v>
      </c>
      <c r="N115" s="224">
        <f t="shared" si="67"/>
        <v>11700</v>
      </c>
      <c r="O115" s="224">
        <v>11700</v>
      </c>
      <c r="P115" s="225">
        <v>0</v>
      </c>
      <c r="Q115" s="225">
        <v>0</v>
      </c>
      <c r="R115" s="225">
        <v>0.4</v>
      </c>
      <c r="S115" s="225">
        <f t="shared" si="35"/>
        <v>0</v>
      </c>
      <c r="T115" s="225">
        <v>0</v>
      </c>
      <c r="U115" s="225">
        <v>300</v>
      </c>
      <c r="V115" s="224">
        <f t="shared" si="36"/>
        <v>6000</v>
      </c>
      <c r="W115" s="224">
        <v>6000</v>
      </c>
      <c r="X115" s="292">
        <f t="shared" si="55"/>
        <v>17700</v>
      </c>
      <c r="Y115" s="292">
        <f t="shared" si="39"/>
        <v>17700</v>
      </c>
      <c r="Z115" s="224">
        <f t="shared" si="68"/>
        <v>4000</v>
      </c>
      <c r="AA115" s="224">
        <v>4000</v>
      </c>
      <c r="AB115" s="224">
        <v>0</v>
      </c>
      <c r="AC115" s="224">
        <v>0</v>
      </c>
      <c r="AD115" s="224">
        <f t="shared" si="69"/>
        <v>0</v>
      </c>
      <c r="AE115" s="224">
        <v>0</v>
      </c>
      <c r="AF115" s="225">
        <v>0</v>
      </c>
      <c r="AG115" s="225">
        <v>0</v>
      </c>
      <c r="AH115" s="292">
        <f t="shared" si="70"/>
        <v>4000</v>
      </c>
      <c r="AI115" s="292">
        <f t="shared" si="40"/>
        <v>4000</v>
      </c>
      <c r="AJ115" s="224">
        <f t="shared" si="56"/>
        <v>21700</v>
      </c>
      <c r="AK115" s="224">
        <f t="shared" si="41"/>
        <v>21700</v>
      </c>
      <c r="AL115" s="226">
        <f>SUM(AJ115:AJ118)</f>
        <v>104097.4</v>
      </c>
      <c r="AM115" s="203">
        <f>SUM(M115:M118)</f>
        <v>74</v>
      </c>
      <c r="AN115" s="20" t="s">
        <v>138</v>
      </c>
      <c r="AO115" s="243">
        <f t="shared" si="42"/>
        <v>4000</v>
      </c>
      <c r="AP115" s="243">
        <f t="shared" si="43"/>
        <v>11700</v>
      </c>
      <c r="AQ115" s="243">
        <v>0</v>
      </c>
      <c r="AR115" s="243">
        <f t="shared" si="44"/>
        <v>0</v>
      </c>
      <c r="AS115" s="243">
        <f t="shared" si="45"/>
        <v>6000</v>
      </c>
      <c r="AT115" s="243">
        <f t="shared" si="46"/>
        <v>0</v>
      </c>
      <c r="AU115" s="243">
        <f t="shared" si="47"/>
        <v>21700</v>
      </c>
      <c r="AV115" s="240"/>
    </row>
    <row r="116" spans="1:48" s="41" customFormat="1" ht="45" customHeight="1" x14ac:dyDescent="0.25">
      <c r="A116" s="17" t="s">
        <v>138</v>
      </c>
      <c r="B116" s="26" t="s">
        <v>139</v>
      </c>
      <c r="C116" s="32" t="s">
        <v>18</v>
      </c>
      <c r="D116" s="32" t="s">
        <v>25</v>
      </c>
      <c r="E116" s="33" t="s">
        <v>692</v>
      </c>
      <c r="F116" s="32" t="s">
        <v>136</v>
      </c>
      <c r="G116" s="33" t="s">
        <v>67</v>
      </c>
      <c r="H116" s="24">
        <v>60</v>
      </c>
      <c r="I116" s="34" t="s">
        <v>22</v>
      </c>
      <c r="J116" s="19">
        <v>585</v>
      </c>
      <c r="K116" s="25">
        <v>0</v>
      </c>
      <c r="L116" s="25">
        <v>17</v>
      </c>
      <c r="M116" s="25">
        <f t="shared" si="66"/>
        <v>17</v>
      </c>
      <c r="N116" s="224">
        <f t="shared" si="67"/>
        <v>9945</v>
      </c>
      <c r="O116" s="224">
        <v>9945</v>
      </c>
      <c r="P116" s="225">
        <v>0</v>
      </c>
      <c r="Q116" s="225">
        <v>98</v>
      </c>
      <c r="R116" s="225">
        <v>0.4</v>
      </c>
      <c r="S116" s="225">
        <f t="shared" si="35"/>
        <v>0</v>
      </c>
      <c r="T116" s="225">
        <v>0</v>
      </c>
      <c r="U116" s="225">
        <v>300</v>
      </c>
      <c r="V116" s="224">
        <f t="shared" si="36"/>
        <v>5100</v>
      </c>
      <c r="W116" s="224">
        <v>5100</v>
      </c>
      <c r="X116" s="292">
        <f t="shared" si="55"/>
        <v>15045</v>
      </c>
      <c r="Y116" s="292">
        <f t="shared" si="39"/>
        <v>15045</v>
      </c>
      <c r="Z116" s="224">
        <f t="shared" si="68"/>
        <v>3400</v>
      </c>
      <c r="AA116" s="224">
        <v>3400</v>
      </c>
      <c r="AB116" s="224">
        <v>0</v>
      </c>
      <c r="AC116" s="224">
        <v>500</v>
      </c>
      <c r="AD116" s="224">
        <f t="shared" si="69"/>
        <v>0</v>
      </c>
      <c r="AE116" s="224">
        <v>0</v>
      </c>
      <c r="AF116" s="225">
        <v>0</v>
      </c>
      <c r="AG116" s="225">
        <v>0</v>
      </c>
      <c r="AH116" s="292">
        <f t="shared" si="70"/>
        <v>3400</v>
      </c>
      <c r="AI116" s="292">
        <f t="shared" si="40"/>
        <v>3400</v>
      </c>
      <c r="AJ116" s="224">
        <f t="shared" si="56"/>
        <v>18445</v>
      </c>
      <c r="AK116" s="224">
        <f t="shared" si="41"/>
        <v>18445</v>
      </c>
      <c r="AL116" s="226"/>
      <c r="AM116" s="203"/>
      <c r="AN116" s="20" t="s">
        <v>138</v>
      </c>
      <c r="AO116" s="243">
        <f t="shared" si="42"/>
        <v>3400</v>
      </c>
      <c r="AP116" s="243">
        <f t="shared" si="43"/>
        <v>9945</v>
      </c>
      <c r="AQ116" s="243">
        <v>0</v>
      </c>
      <c r="AR116" s="243">
        <f t="shared" si="44"/>
        <v>0</v>
      </c>
      <c r="AS116" s="243">
        <f t="shared" si="45"/>
        <v>5100</v>
      </c>
      <c r="AT116" s="243">
        <f t="shared" si="46"/>
        <v>0</v>
      </c>
      <c r="AU116" s="243">
        <f t="shared" si="47"/>
        <v>18445</v>
      </c>
      <c r="AV116" s="240"/>
    </row>
    <row r="117" spans="1:48" s="41" customFormat="1" ht="45" customHeight="1" x14ac:dyDescent="0.25">
      <c r="A117" s="17" t="s">
        <v>138</v>
      </c>
      <c r="B117" s="26" t="s">
        <v>139</v>
      </c>
      <c r="C117" s="32" t="s">
        <v>18</v>
      </c>
      <c r="D117" s="32" t="s">
        <v>19</v>
      </c>
      <c r="E117" s="18" t="s">
        <v>58</v>
      </c>
      <c r="F117" s="32" t="s">
        <v>66</v>
      </c>
      <c r="G117" s="33" t="s">
        <v>67</v>
      </c>
      <c r="H117" s="24">
        <v>60</v>
      </c>
      <c r="I117" s="34" t="s">
        <v>38</v>
      </c>
      <c r="J117" s="19">
        <v>1200</v>
      </c>
      <c r="K117" s="25">
        <v>17</v>
      </c>
      <c r="L117" s="25">
        <v>0</v>
      </c>
      <c r="M117" s="25">
        <f t="shared" si="66"/>
        <v>17</v>
      </c>
      <c r="N117" s="224">
        <f t="shared" si="67"/>
        <v>20400</v>
      </c>
      <c r="O117" s="224">
        <v>20400</v>
      </c>
      <c r="P117" s="225">
        <v>12</v>
      </c>
      <c r="Q117" s="225">
        <v>88</v>
      </c>
      <c r="R117" s="225">
        <v>0.4</v>
      </c>
      <c r="S117" s="225">
        <f t="shared" si="35"/>
        <v>422.40000000000003</v>
      </c>
      <c r="T117" s="225">
        <v>422.40000000000003</v>
      </c>
      <c r="U117" s="225">
        <v>300</v>
      </c>
      <c r="V117" s="224">
        <f t="shared" si="36"/>
        <v>5100</v>
      </c>
      <c r="W117" s="224">
        <v>5100</v>
      </c>
      <c r="X117" s="292">
        <f t="shared" si="55"/>
        <v>25922.400000000001</v>
      </c>
      <c r="Y117" s="292">
        <f t="shared" si="39"/>
        <v>25922.400000000001</v>
      </c>
      <c r="Z117" s="224">
        <f t="shared" si="68"/>
        <v>3400</v>
      </c>
      <c r="AA117" s="224">
        <v>3400</v>
      </c>
      <c r="AB117" s="224">
        <v>15</v>
      </c>
      <c r="AC117" s="224">
        <v>442</v>
      </c>
      <c r="AD117" s="224">
        <f t="shared" si="69"/>
        <v>6630</v>
      </c>
      <c r="AE117" s="224">
        <v>6630</v>
      </c>
      <c r="AF117" s="225">
        <v>0</v>
      </c>
      <c r="AG117" s="225">
        <v>0</v>
      </c>
      <c r="AH117" s="292">
        <f t="shared" si="70"/>
        <v>10030</v>
      </c>
      <c r="AI117" s="292">
        <f t="shared" si="40"/>
        <v>10030</v>
      </c>
      <c r="AJ117" s="224">
        <f t="shared" si="56"/>
        <v>35952.400000000001</v>
      </c>
      <c r="AK117" s="224">
        <f t="shared" si="41"/>
        <v>35952.400000000001</v>
      </c>
      <c r="AL117" s="226"/>
      <c r="AM117" s="203"/>
      <c r="AN117" s="20" t="s">
        <v>138</v>
      </c>
      <c r="AO117" s="243">
        <f t="shared" si="42"/>
        <v>3400</v>
      </c>
      <c r="AP117" s="243">
        <f t="shared" si="43"/>
        <v>20400</v>
      </c>
      <c r="AQ117" s="243">
        <v>0</v>
      </c>
      <c r="AR117" s="243">
        <f t="shared" si="44"/>
        <v>7052.4</v>
      </c>
      <c r="AS117" s="243">
        <f t="shared" si="45"/>
        <v>5100</v>
      </c>
      <c r="AT117" s="243">
        <f t="shared" si="46"/>
        <v>0</v>
      </c>
      <c r="AU117" s="243">
        <f t="shared" si="47"/>
        <v>35952.400000000001</v>
      </c>
      <c r="AV117" s="240"/>
    </row>
    <row r="118" spans="1:48" s="41" customFormat="1" ht="45" customHeight="1" x14ac:dyDescent="0.25">
      <c r="A118" s="17" t="s">
        <v>138</v>
      </c>
      <c r="B118" s="26" t="s">
        <v>139</v>
      </c>
      <c r="C118" s="32" t="s">
        <v>18</v>
      </c>
      <c r="D118" s="32" t="s">
        <v>19</v>
      </c>
      <c r="E118" s="18" t="s">
        <v>20</v>
      </c>
      <c r="F118" s="32" t="s">
        <v>66</v>
      </c>
      <c r="G118" s="33" t="s">
        <v>67</v>
      </c>
      <c r="H118" s="24">
        <v>60</v>
      </c>
      <c r="I118" s="34" t="s">
        <v>38</v>
      </c>
      <c r="J118" s="19">
        <v>1200</v>
      </c>
      <c r="K118" s="25">
        <v>0</v>
      </c>
      <c r="L118" s="25">
        <v>20</v>
      </c>
      <c r="M118" s="25">
        <f t="shared" si="66"/>
        <v>20</v>
      </c>
      <c r="N118" s="224">
        <f t="shared" si="67"/>
        <v>24000</v>
      </c>
      <c r="O118" s="224">
        <v>24000</v>
      </c>
      <c r="P118" s="225">
        <v>0</v>
      </c>
      <c r="Q118" s="225">
        <v>130</v>
      </c>
      <c r="R118" s="225">
        <v>0.4</v>
      </c>
      <c r="S118" s="225">
        <f t="shared" si="35"/>
        <v>0</v>
      </c>
      <c r="T118" s="225">
        <v>0</v>
      </c>
      <c r="U118" s="225">
        <v>0</v>
      </c>
      <c r="V118" s="224">
        <f t="shared" si="36"/>
        <v>0</v>
      </c>
      <c r="W118" s="224">
        <v>0</v>
      </c>
      <c r="X118" s="292">
        <f t="shared" si="55"/>
        <v>24000</v>
      </c>
      <c r="Y118" s="292">
        <f t="shared" si="39"/>
        <v>24000</v>
      </c>
      <c r="Z118" s="224">
        <f t="shared" si="68"/>
        <v>4000</v>
      </c>
      <c r="AA118" s="224">
        <v>4000</v>
      </c>
      <c r="AB118" s="224">
        <v>0</v>
      </c>
      <c r="AC118" s="224">
        <v>220</v>
      </c>
      <c r="AD118" s="224">
        <f t="shared" si="69"/>
        <v>0</v>
      </c>
      <c r="AE118" s="224">
        <v>0</v>
      </c>
      <c r="AF118" s="225">
        <v>0</v>
      </c>
      <c r="AG118" s="225">
        <v>0</v>
      </c>
      <c r="AH118" s="292">
        <f t="shared" si="70"/>
        <v>4000</v>
      </c>
      <c r="AI118" s="292">
        <f t="shared" si="40"/>
        <v>4000</v>
      </c>
      <c r="AJ118" s="224">
        <f t="shared" si="56"/>
        <v>28000</v>
      </c>
      <c r="AK118" s="224">
        <f t="shared" si="41"/>
        <v>28000</v>
      </c>
      <c r="AL118" s="226"/>
      <c r="AM118" s="203"/>
      <c r="AN118" s="20" t="s">
        <v>138</v>
      </c>
      <c r="AO118" s="243">
        <f t="shared" si="42"/>
        <v>4000</v>
      </c>
      <c r="AP118" s="243">
        <f t="shared" si="43"/>
        <v>24000</v>
      </c>
      <c r="AQ118" s="243">
        <v>0</v>
      </c>
      <c r="AR118" s="243">
        <f t="shared" si="44"/>
        <v>0</v>
      </c>
      <c r="AS118" s="243">
        <f t="shared" si="45"/>
        <v>0</v>
      </c>
      <c r="AT118" s="243">
        <f t="shared" si="46"/>
        <v>0</v>
      </c>
      <c r="AU118" s="243">
        <f t="shared" si="47"/>
        <v>28000</v>
      </c>
      <c r="AV118" s="240"/>
    </row>
    <row r="119" spans="1:48" s="41" customFormat="1" ht="42.75" customHeight="1" x14ac:dyDescent="0.25">
      <c r="A119" s="31" t="s">
        <v>133</v>
      </c>
      <c r="B119" s="26" t="s">
        <v>134</v>
      </c>
      <c r="C119" s="32" t="s">
        <v>18</v>
      </c>
      <c r="D119" s="32" t="s">
        <v>60</v>
      </c>
      <c r="E119" s="33" t="s">
        <v>135</v>
      </c>
      <c r="F119" s="32" t="s">
        <v>136</v>
      </c>
      <c r="G119" s="33" t="s">
        <v>67</v>
      </c>
      <c r="H119" s="24">
        <v>60</v>
      </c>
      <c r="I119" s="34" t="s">
        <v>22</v>
      </c>
      <c r="J119" s="19">
        <v>585</v>
      </c>
      <c r="K119" s="25">
        <v>20</v>
      </c>
      <c r="L119" s="25">
        <v>0</v>
      </c>
      <c r="M119" s="25">
        <f t="shared" si="66"/>
        <v>20</v>
      </c>
      <c r="N119" s="224">
        <f t="shared" si="67"/>
        <v>11700</v>
      </c>
      <c r="O119" s="224">
        <v>11700</v>
      </c>
      <c r="P119" s="225">
        <v>8</v>
      </c>
      <c r="Q119" s="225">
        <v>154</v>
      </c>
      <c r="R119" s="225">
        <v>0.4</v>
      </c>
      <c r="S119" s="225">
        <f t="shared" si="35"/>
        <v>492.8</v>
      </c>
      <c r="T119" s="225">
        <v>492.8</v>
      </c>
      <c r="U119" s="225">
        <v>300</v>
      </c>
      <c r="V119" s="224">
        <f t="shared" si="36"/>
        <v>6000</v>
      </c>
      <c r="W119" s="224">
        <v>6000</v>
      </c>
      <c r="X119" s="292">
        <f t="shared" si="55"/>
        <v>18192.8</v>
      </c>
      <c r="Y119" s="292">
        <f t="shared" si="39"/>
        <v>18192.8</v>
      </c>
      <c r="Z119" s="224">
        <f t="shared" si="68"/>
        <v>4000</v>
      </c>
      <c r="AA119" s="224">
        <v>4000</v>
      </c>
      <c r="AB119" s="224">
        <v>0</v>
      </c>
      <c r="AC119" s="224">
        <v>0</v>
      </c>
      <c r="AD119" s="224">
        <f t="shared" si="69"/>
        <v>0</v>
      </c>
      <c r="AE119" s="224">
        <v>0</v>
      </c>
      <c r="AF119" s="225">
        <v>0</v>
      </c>
      <c r="AG119" s="225">
        <v>0</v>
      </c>
      <c r="AH119" s="292">
        <f t="shared" si="70"/>
        <v>4000</v>
      </c>
      <c r="AI119" s="292">
        <f t="shared" si="40"/>
        <v>4000</v>
      </c>
      <c r="AJ119" s="224">
        <f t="shared" si="56"/>
        <v>22192.799999999999</v>
      </c>
      <c r="AK119" s="224">
        <f t="shared" si="41"/>
        <v>22192.799999999999</v>
      </c>
      <c r="AL119" s="226">
        <f>SUM(AJ119:AJ121)</f>
        <v>68637.8</v>
      </c>
      <c r="AM119" s="203">
        <f>SUM(M119:M121)</f>
        <v>47</v>
      </c>
      <c r="AN119" s="20" t="str">
        <f t="shared" ref="AN119:AN138" si="71">A119</f>
        <v>617-SH</v>
      </c>
      <c r="AO119" s="243">
        <f t="shared" si="42"/>
        <v>4000</v>
      </c>
      <c r="AP119" s="243">
        <f t="shared" si="43"/>
        <v>11700</v>
      </c>
      <c r="AQ119" s="243">
        <v>0</v>
      </c>
      <c r="AR119" s="243">
        <f t="shared" si="44"/>
        <v>492.8</v>
      </c>
      <c r="AS119" s="243">
        <f t="shared" si="45"/>
        <v>6000</v>
      </c>
      <c r="AT119" s="243">
        <f t="shared" si="46"/>
        <v>0</v>
      </c>
      <c r="AU119" s="243">
        <f t="shared" si="47"/>
        <v>22192.799999999999</v>
      </c>
      <c r="AV119" s="240"/>
    </row>
    <row r="120" spans="1:48" s="41" customFormat="1" ht="39" customHeight="1" x14ac:dyDescent="0.25">
      <c r="A120" s="17" t="s">
        <v>133</v>
      </c>
      <c r="B120" s="26" t="s">
        <v>134</v>
      </c>
      <c r="C120" s="23" t="s">
        <v>18</v>
      </c>
      <c r="D120" s="23" t="s">
        <v>19</v>
      </c>
      <c r="E120" s="18" t="s">
        <v>90</v>
      </c>
      <c r="F120" s="23" t="s">
        <v>697</v>
      </c>
      <c r="G120" s="33" t="s">
        <v>67</v>
      </c>
      <c r="H120" s="24">
        <v>60</v>
      </c>
      <c r="I120" s="17" t="s">
        <v>22</v>
      </c>
      <c r="J120" s="19">
        <v>585</v>
      </c>
      <c r="K120" s="25">
        <v>0</v>
      </c>
      <c r="L120" s="25">
        <v>17</v>
      </c>
      <c r="M120" s="25">
        <f t="shared" si="66"/>
        <v>17</v>
      </c>
      <c r="N120" s="224">
        <f t="shared" si="67"/>
        <v>9945</v>
      </c>
      <c r="O120" s="224">
        <v>9945</v>
      </c>
      <c r="P120" s="225">
        <v>0</v>
      </c>
      <c r="Q120" s="225">
        <v>214</v>
      </c>
      <c r="R120" s="225">
        <v>0.4</v>
      </c>
      <c r="S120" s="225">
        <f t="shared" si="35"/>
        <v>0</v>
      </c>
      <c r="T120" s="225">
        <v>0</v>
      </c>
      <c r="U120" s="225">
        <v>300</v>
      </c>
      <c r="V120" s="224">
        <f t="shared" si="36"/>
        <v>5100</v>
      </c>
      <c r="W120" s="224">
        <v>5100</v>
      </c>
      <c r="X120" s="292">
        <f t="shared" si="55"/>
        <v>15045</v>
      </c>
      <c r="Y120" s="292">
        <f t="shared" si="39"/>
        <v>15045</v>
      </c>
      <c r="Z120" s="224">
        <f t="shared" si="68"/>
        <v>3400</v>
      </c>
      <c r="AA120" s="224">
        <v>3400</v>
      </c>
      <c r="AB120" s="224">
        <v>0</v>
      </c>
      <c r="AC120" s="224">
        <v>0</v>
      </c>
      <c r="AD120" s="224">
        <f t="shared" si="69"/>
        <v>0</v>
      </c>
      <c r="AE120" s="224">
        <v>0</v>
      </c>
      <c r="AF120" s="225">
        <v>0</v>
      </c>
      <c r="AG120" s="225">
        <v>0</v>
      </c>
      <c r="AH120" s="292">
        <f t="shared" si="70"/>
        <v>3400</v>
      </c>
      <c r="AI120" s="292">
        <f t="shared" si="40"/>
        <v>3400</v>
      </c>
      <c r="AJ120" s="224">
        <f t="shared" si="56"/>
        <v>18445</v>
      </c>
      <c r="AK120" s="224">
        <f t="shared" si="41"/>
        <v>18445</v>
      </c>
      <c r="AL120" s="226"/>
      <c r="AM120" s="203"/>
      <c r="AN120" s="20" t="str">
        <f t="shared" si="71"/>
        <v>617-SH</v>
      </c>
      <c r="AO120" s="243">
        <f t="shared" si="42"/>
        <v>3400</v>
      </c>
      <c r="AP120" s="243">
        <f t="shared" si="43"/>
        <v>9945</v>
      </c>
      <c r="AQ120" s="243">
        <v>0</v>
      </c>
      <c r="AR120" s="243">
        <f t="shared" si="44"/>
        <v>0</v>
      </c>
      <c r="AS120" s="243">
        <f t="shared" si="45"/>
        <v>5100</v>
      </c>
      <c r="AT120" s="243">
        <f t="shared" si="46"/>
        <v>0</v>
      </c>
      <c r="AU120" s="243">
        <f t="shared" si="47"/>
        <v>18445</v>
      </c>
      <c r="AV120" s="240"/>
    </row>
    <row r="121" spans="1:48" s="22" customFormat="1" ht="39" customHeight="1" x14ac:dyDescent="0.25">
      <c r="A121" s="17" t="s">
        <v>133</v>
      </c>
      <c r="B121" s="26" t="s">
        <v>134</v>
      </c>
      <c r="C121" s="23" t="s">
        <v>18</v>
      </c>
      <c r="D121" s="32" t="s">
        <v>264</v>
      </c>
      <c r="E121" s="18" t="s">
        <v>137</v>
      </c>
      <c r="F121" s="32" t="s">
        <v>698</v>
      </c>
      <c r="G121" s="33" t="s">
        <v>699</v>
      </c>
      <c r="H121" s="24">
        <v>60</v>
      </c>
      <c r="I121" s="17" t="s">
        <v>38</v>
      </c>
      <c r="J121" s="19">
        <v>1200</v>
      </c>
      <c r="K121" s="25">
        <v>0</v>
      </c>
      <c r="L121" s="25">
        <v>10</v>
      </c>
      <c r="M121" s="25">
        <f t="shared" si="66"/>
        <v>10</v>
      </c>
      <c r="N121" s="224">
        <f t="shared" si="67"/>
        <v>12000</v>
      </c>
      <c r="O121" s="224">
        <v>12000</v>
      </c>
      <c r="P121" s="224">
        <v>0</v>
      </c>
      <c r="Q121" s="224">
        <v>0</v>
      </c>
      <c r="R121" s="224">
        <v>0</v>
      </c>
      <c r="S121" s="224">
        <f t="shared" si="35"/>
        <v>0</v>
      </c>
      <c r="T121" s="224">
        <v>0</v>
      </c>
      <c r="U121" s="224">
        <v>1200</v>
      </c>
      <c r="V121" s="224">
        <f t="shared" si="36"/>
        <v>12000</v>
      </c>
      <c r="W121" s="224">
        <v>12000</v>
      </c>
      <c r="X121" s="292">
        <f t="shared" si="55"/>
        <v>24000</v>
      </c>
      <c r="Y121" s="292">
        <f t="shared" si="39"/>
        <v>24000</v>
      </c>
      <c r="Z121" s="224">
        <f t="shared" si="68"/>
        <v>2000</v>
      </c>
      <c r="AA121" s="224">
        <v>2000</v>
      </c>
      <c r="AB121" s="224">
        <v>0</v>
      </c>
      <c r="AC121" s="224">
        <v>700</v>
      </c>
      <c r="AD121" s="224">
        <f t="shared" si="69"/>
        <v>0</v>
      </c>
      <c r="AE121" s="224">
        <v>0</v>
      </c>
      <c r="AF121" s="224">
        <v>2000</v>
      </c>
      <c r="AG121" s="224">
        <v>2000</v>
      </c>
      <c r="AH121" s="292">
        <f t="shared" si="70"/>
        <v>4000</v>
      </c>
      <c r="AI121" s="292">
        <f t="shared" si="40"/>
        <v>4000</v>
      </c>
      <c r="AJ121" s="224">
        <f t="shared" si="56"/>
        <v>28000</v>
      </c>
      <c r="AK121" s="224">
        <f t="shared" si="41"/>
        <v>28000</v>
      </c>
      <c r="AL121" s="230"/>
      <c r="AM121" s="208"/>
      <c r="AN121" s="20" t="str">
        <f t="shared" si="71"/>
        <v>617-SH</v>
      </c>
      <c r="AO121" s="243">
        <f t="shared" si="42"/>
        <v>2000</v>
      </c>
      <c r="AP121" s="243">
        <f t="shared" si="43"/>
        <v>12000</v>
      </c>
      <c r="AQ121" s="243">
        <v>0</v>
      </c>
      <c r="AR121" s="243">
        <f t="shared" si="44"/>
        <v>0</v>
      </c>
      <c r="AS121" s="243">
        <f t="shared" si="45"/>
        <v>14000</v>
      </c>
      <c r="AT121" s="243">
        <f t="shared" si="46"/>
        <v>0</v>
      </c>
      <c r="AU121" s="243">
        <f t="shared" si="47"/>
        <v>28000</v>
      </c>
      <c r="AV121" s="21"/>
    </row>
    <row r="122" spans="1:48" s="22" customFormat="1" ht="39" customHeight="1" x14ac:dyDescent="0.25">
      <c r="A122" s="17" t="s">
        <v>538</v>
      </c>
      <c r="B122" s="26" t="s">
        <v>143</v>
      </c>
      <c r="C122" s="23" t="s">
        <v>18</v>
      </c>
      <c r="D122" s="23" t="s">
        <v>19</v>
      </c>
      <c r="E122" s="18" t="s">
        <v>144</v>
      </c>
      <c r="F122" s="23" t="s">
        <v>700</v>
      </c>
      <c r="G122" s="18" t="s">
        <v>530</v>
      </c>
      <c r="H122" s="24">
        <v>45</v>
      </c>
      <c r="I122" s="17" t="s">
        <v>22</v>
      </c>
      <c r="J122" s="19">
        <v>585</v>
      </c>
      <c r="K122" s="25">
        <v>0</v>
      </c>
      <c r="L122" s="25">
        <v>0</v>
      </c>
      <c r="M122" s="25">
        <f t="shared" si="66"/>
        <v>0</v>
      </c>
      <c r="N122" s="224">
        <f t="shared" si="67"/>
        <v>0</v>
      </c>
      <c r="O122" s="224">
        <v>0</v>
      </c>
      <c r="P122" s="225">
        <v>0</v>
      </c>
      <c r="Q122" s="225">
        <v>200</v>
      </c>
      <c r="R122" s="225">
        <v>0.4</v>
      </c>
      <c r="S122" s="225">
        <f t="shared" ref="S122:S178" si="72">SUM(Q122*R122*P122)</f>
        <v>0</v>
      </c>
      <c r="T122" s="225">
        <v>0</v>
      </c>
      <c r="U122" s="225">
        <v>0</v>
      </c>
      <c r="V122" s="224">
        <v>5207</v>
      </c>
      <c r="W122" s="224">
        <v>5207</v>
      </c>
      <c r="X122" s="292">
        <f t="shared" si="55"/>
        <v>5207</v>
      </c>
      <c r="Y122" s="292">
        <f t="shared" si="39"/>
        <v>5207</v>
      </c>
      <c r="Z122" s="224">
        <v>1467</v>
      </c>
      <c r="AA122" s="224">
        <v>1467</v>
      </c>
      <c r="AB122" s="224">
        <v>0</v>
      </c>
      <c r="AC122" s="224">
        <v>600</v>
      </c>
      <c r="AD122" s="224">
        <f t="shared" si="69"/>
        <v>0</v>
      </c>
      <c r="AE122" s="224">
        <v>0</v>
      </c>
      <c r="AF122" s="225">
        <v>0</v>
      </c>
      <c r="AG122" s="225">
        <v>0</v>
      </c>
      <c r="AH122" s="292">
        <f t="shared" si="70"/>
        <v>1467</v>
      </c>
      <c r="AI122" s="292">
        <f t="shared" si="40"/>
        <v>1467</v>
      </c>
      <c r="AJ122" s="224">
        <f t="shared" si="56"/>
        <v>6674</v>
      </c>
      <c r="AK122" s="224">
        <f t="shared" si="41"/>
        <v>6674</v>
      </c>
      <c r="AL122" s="226">
        <f>SUM(AJ122:AJ122)</f>
        <v>6674</v>
      </c>
      <c r="AM122" s="203">
        <f>SUM(M122:M122)</f>
        <v>0</v>
      </c>
      <c r="AN122" s="20" t="str">
        <f t="shared" si="71"/>
        <v>618-PR</v>
      </c>
      <c r="AO122" s="243">
        <f t="shared" si="42"/>
        <v>1467</v>
      </c>
      <c r="AP122" s="243">
        <f t="shared" si="43"/>
        <v>0</v>
      </c>
      <c r="AQ122" s="243">
        <v>0</v>
      </c>
      <c r="AR122" s="243">
        <f t="shared" si="44"/>
        <v>0</v>
      </c>
      <c r="AS122" s="243">
        <f t="shared" si="45"/>
        <v>5207</v>
      </c>
      <c r="AT122" s="243">
        <f t="shared" si="46"/>
        <v>0</v>
      </c>
      <c r="AU122" s="243">
        <f t="shared" si="47"/>
        <v>6674</v>
      </c>
      <c r="AV122" s="21"/>
    </row>
    <row r="123" spans="1:48" s="22" customFormat="1" ht="41.25" customHeight="1" x14ac:dyDescent="0.25">
      <c r="A123" s="17" t="s">
        <v>146</v>
      </c>
      <c r="B123" s="26" t="s">
        <v>701</v>
      </c>
      <c r="C123" s="23" t="s">
        <v>43</v>
      </c>
      <c r="D123" s="23" t="s">
        <v>60</v>
      </c>
      <c r="E123" s="18" t="s">
        <v>147</v>
      </c>
      <c r="F123" s="23" t="s">
        <v>148</v>
      </c>
      <c r="G123" s="18" t="s">
        <v>149</v>
      </c>
      <c r="H123" s="24">
        <v>42</v>
      </c>
      <c r="I123" s="17" t="s">
        <v>22</v>
      </c>
      <c r="J123" s="19">
        <v>585</v>
      </c>
      <c r="K123" s="25">
        <v>0</v>
      </c>
      <c r="L123" s="25">
        <v>15</v>
      </c>
      <c r="M123" s="25">
        <f t="shared" si="66"/>
        <v>15</v>
      </c>
      <c r="N123" s="224">
        <f t="shared" si="67"/>
        <v>8775</v>
      </c>
      <c r="O123" s="224">
        <v>8775</v>
      </c>
      <c r="P123" s="225">
        <v>10</v>
      </c>
      <c r="Q123" s="225">
        <v>18</v>
      </c>
      <c r="R123" s="225">
        <v>0.4</v>
      </c>
      <c r="S123" s="225">
        <f t="shared" si="72"/>
        <v>72</v>
      </c>
      <c r="T123" s="225">
        <v>72</v>
      </c>
      <c r="U123" s="225">
        <v>0</v>
      </c>
      <c r="V123" s="224">
        <f t="shared" ref="V123:V127" si="73">(M123*U123)</f>
        <v>0</v>
      </c>
      <c r="W123" s="224">
        <v>0</v>
      </c>
      <c r="X123" s="292">
        <f t="shared" si="55"/>
        <v>8847</v>
      </c>
      <c r="Y123" s="292">
        <f t="shared" si="39"/>
        <v>8847</v>
      </c>
      <c r="Z123" s="224">
        <f t="shared" si="68"/>
        <v>3000</v>
      </c>
      <c r="AA123" s="224">
        <v>3000</v>
      </c>
      <c r="AB123" s="224">
        <v>0</v>
      </c>
      <c r="AC123" s="224">
        <v>0</v>
      </c>
      <c r="AD123" s="224">
        <v>0</v>
      </c>
      <c r="AE123" s="224">
        <v>0</v>
      </c>
      <c r="AF123" s="225">
        <v>0</v>
      </c>
      <c r="AG123" s="225">
        <v>0</v>
      </c>
      <c r="AH123" s="292">
        <f t="shared" si="70"/>
        <v>3000</v>
      </c>
      <c r="AI123" s="292">
        <f t="shared" si="40"/>
        <v>3000</v>
      </c>
      <c r="AJ123" s="224">
        <f t="shared" si="56"/>
        <v>11847</v>
      </c>
      <c r="AK123" s="224">
        <f t="shared" si="41"/>
        <v>11847</v>
      </c>
      <c r="AL123" s="226">
        <f>SUM(AJ123:AJ124)</f>
        <v>25977</v>
      </c>
      <c r="AM123" s="203">
        <f>SUM(M123+M124)</f>
        <v>33</v>
      </c>
      <c r="AN123" s="20" t="str">
        <f t="shared" si="71"/>
        <v>626-SH</v>
      </c>
      <c r="AO123" s="243">
        <f t="shared" si="42"/>
        <v>3000</v>
      </c>
      <c r="AP123" s="243">
        <f t="shared" si="43"/>
        <v>8775</v>
      </c>
      <c r="AQ123" s="243">
        <v>0</v>
      </c>
      <c r="AR123" s="243">
        <f t="shared" si="44"/>
        <v>72</v>
      </c>
      <c r="AS123" s="243">
        <f t="shared" si="45"/>
        <v>0</v>
      </c>
      <c r="AT123" s="243">
        <f t="shared" si="46"/>
        <v>0</v>
      </c>
      <c r="AU123" s="243">
        <f t="shared" si="47"/>
        <v>11847</v>
      </c>
      <c r="AV123" s="21"/>
    </row>
    <row r="124" spans="1:48" s="22" customFormat="1" ht="34.5" x14ac:dyDescent="0.25">
      <c r="A124" s="17" t="s">
        <v>146</v>
      </c>
      <c r="B124" s="26" t="s">
        <v>701</v>
      </c>
      <c r="C124" s="23" t="s">
        <v>43</v>
      </c>
      <c r="D124" s="23" t="s">
        <v>60</v>
      </c>
      <c r="E124" s="33" t="s">
        <v>151</v>
      </c>
      <c r="F124" s="23" t="s">
        <v>167</v>
      </c>
      <c r="G124" s="18" t="s">
        <v>47</v>
      </c>
      <c r="H124" s="24">
        <v>42</v>
      </c>
      <c r="I124" s="17" t="s">
        <v>22</v>
      </c>
      <c r="J124" s="19">
        <v>585</v>
      </c>
      <c r="K124" s="25">
        <v>0</v>
      </c>
      <c r="L124" s="25">
        <v>18</v>
      </c>
      <c r="M124" s="25">
        <f t="shared" si="66"/>
        <v>18</v>
      </c>
      <c r="N124" s="224">
        <f t="shared" si="67"/>
        <v>10530</v>
      </c>
      <c r="O124" s="224">
        <v>10530</v>
      </c>
      <c r="P124" s="225">
        <v>0</v>
      </c>
      <c r="Q124" s="225">
        <v>0</v>
      </c>
      <c r="R124" s="225">
        <v>0.4</v>
      </c>
      <c r="S124" s="225">
        <f t="shared" si="72"/>
        <v>0</v>
      </c>
      <c r="T124" s="225">
        <v>0</v>
      </c>
      <c r="U124" s="225">
        <v>0</v>
      </c>
      <c r="V124" s="224">
        <f t="shared" si="73"/>
        <v>0</v>
      </c>
      <c r="W124" s="224">
        <v>0</v>
      </c>
      <c r="X124" s="292">
        <f t="shared" si="55"/>
        <v>10530</v>
      </c>
      <c r="Y124" s="292">
        <f t="shared" si="39"/>
        <v>10530</v>
      </c>
      <c r="Z124" s="224">
        <f t="shared" si="68"/>
        <v>3600</v>
      </c>
      <c r="AA124" s="224">
        <v>3600</v>
      </c>
      <c r="AB124" s="224">
        <v>0</v>
      </c>
      <c r="AC124" s="224">
        <v>204</v>
      </c>
      <c r="AD124" s="224">
        <f t="shared" ref="AD124:AD126" si="74">SUM(AC124*AB124)</f>
        <v>0</v>
      </c>
      <c r="AE124" s="224">
        <v>0</v>
      </c>
      <c r="AF124" s="225">
        <v>0</v>
      </c>
      <c r="AG124" s="225">
        <v>0</v>
      </c>
      <c r="AH124" s="292">
        <f t="shared" si="70"/>
        <v>3600</v>
      </c>
      <c r="AI124" s="292">
        <f t="shared" si="40"/>
        <v>3600</v>
      </c>
      <c r="AJ124" s="224">
        <f t="shared" si="56"/>
        <v>14130</v>
      </c>
      <c r="AK124" s="224">
        <f t="shared" si="41"/>
        <v>14130</v>
      </c>
      <c r="AL124" s="226"/>
      <c r="AM124" s="203"/>
      <c r="AN124" s="20" t="str">
        <f t="shared" si="71"/>
        <v>626-SH</v>
      </c>
      <c r="AO124" s="243">
        <f t="shared" si="42"/>
        <v>3600</v>
      </c>
      <c r="AP124" s="243">
        <f t="shared" si="43"/>
        <v>10530</v>
      </c>
      <c r="AQ124" s="243">
        <v>0</v>
      </c>
      <c r="AR124" s="243">
        <f t="shared" si="44"/>
        <v>0</v>
      </c>
      <c r="AS124" s="243">
        <f t="shared" si="45"/>
        <v>0</v>
      </c>
      <c r="AT124" s="243">
        <f t="shared" si="46"/>
        <v>0</v>
      </c>
      <c r="AU124" s="243">
        <f t="shared" si="47"/>
        <v>14130</v>
      </c>
      <c r="AV124" s="21"/>
    </row>
    <row r="125" spans="1:48" s="36" customFormat="1" ht="49.5" customHeight="1" x14ac:dyDescent="0.25">
      <c r="A125" s="17" t="s">
        <v>152</v>
      </c>
      <c r="B125" s="26" t="s">
        <v>153</v>
      </c>
      <c r="C125" s="23" t="s">
        <v>18</v>
      </c>
      <c r="D125" s="23" t="s">
        <v>31</v>
      </c>
      <c r="E125" s="18" t="s">
        <v>142</v>
      </c>
      <c r="F125" s="23" t="s">
        <v>68</v>
      </c>
      <c r="G125" s="18" t="s">
        <v>671</v>
      </c>
      <c r="H125" s="24">
        <v>45</v>
      </c>
      <c r="I125" s="17" t="s">
        <v>38</v>
      </c>
      <c r="J125" s="19">
        <v>1200</v>
      </c>
      <c r="K125" s="25">
        <v>17</v>
      </c>
      <c r="L125" s="25">
        <v>0</v>
      </c>
      <c r="M125" s="25">
        <f t="shared" si="66"/>
        <v>17</v>
      </c>
      <c r="N125" s="224">
        <f t="shared" si="67"/>
        <v>20400</v>
      </c>
      <c r="O125" s="224">
        <v>20400</v>
      </c>
      <c r="P125" s="225">
        <v>7</v>
      </c>
      <c r="Q125" s="225">
        <v>72</v>
      </c>
      <c r="R125" s="224">
        <v>0.4</v>
      </c>
      <c r="S125" s="224">
        <f t="shared" si="72"/>
        <v>201.6</v>
      </c>
      <c r="T125" s="224">
        <v>201.6</v>
      </c>
      <c r="U125" s="225">
        <v>300</v>
      </c>
      <c r="V125" s="224">
        <f>(M125*U125)+500</f>
        <v>5600</v>
      </c>
      <c r="W125" s="224">
        <v>5600</v>
      </c>
      <c r="X125" s="292">
        <f t="shared" si="55"/>
        <v>26201.599999999999</v>
      </c>
      <c r="Y125" s="292">
        <f t="shared" si="39"/>
        <v>26201.599999999999</v>
      </c>
      <c r="Z125" s="224">
        <f t="shared" si="68"/>
        <v>3400</v>
      </c>
      <c r="AA125" s="224">
        <v>3400</v>
      </c>
      <c r="AB125" s="224">
        <v>0</v>
      </c>
      <c r="AC125" s="224">
        <v>0</v>
      </c>
      <c r="AD125" s="224">
        <f t="shared" si="74"/>
        <v>0</v>
      </c>
      <c r="AE125" s="224">
        <v>0</v>
      </c>
      <c r="AF125" s="225">
        <v>0</v>
      </c>
      <c r="AG125" s="225">
        <v>0</v>
      </c>
      <c r="AH125" s="292">
        <f t="shared" si="70"/>
        <v>3400</v>
      </c>
      <c r="AI125" s="292">
        <f t="shared" si="40"/>
        <v>3400</v>
      </c>
      <c r="AJ125" s="224">
        <f t="shared" si="56"/>
        <v>29601.599999999999</v>
      </c>
      <c r="AK125" s="224">
        <f t="shared" si="41"/>
        <v>29601.599999999999</v>
      </c>
      <c r="AL125" s="226">
        <f>SUM(AJ125)</f>
        <v>29601.599999999999</v>
      </c>
      <c r="AM125" s="203">
        <f>SUM(M125)</f>
        <v>17</v>
      </c>
      <c r="AN125" s="20" t="str">
        <f t="shared" si="71"/>
        <v>628-PR</v>
      </c>
      <c r="AO125" s="243">
        <f t="shared" si="42"/>
        <v>3400</v>
      </c>
      <c r="AP125" s="243">
        <f t="shared" si="43"/>
        <v>20400</v>
      </c>
      <c r="AQ125" s="243">
        <v>0</v>
      </c>
      <c r="AR125" s="243">
        <f t="shared" si="44"/>
        <v>201.6</v>
      </c>
      <c r="AS125" s="243">
        <f t="shared" si="45"/>
        <v>5600</v>
      </c>
      <c r="AT125" s="243">
        <f t="shared" si="46"/>
        <v>0</v>
      </c>
      <c r="AU125" s="243">
        <f t="shared" si="47"/>
        <v>29601.599999999999</v>
      </c>
      <c r="AV125" s="239"/>
    </row>
    <row r="126" spans="1:48" s="22" customFormat="1" ht="52.5" customHeight="1" x14ac:dyDescent="0.25">
      <c r="A126" s="17" t="s">
        <v>154</v>
      </c>
      <c r="B126" s="26" t="s">
        <v>155</v>
      </c>
      <c r="C126" s="23" t="s">
        <v>43</v>
      </c>
      <c r="D126" s="23" t="s">
        <v>57</v>
      </c>
      <c r="E126" s="18" t="s">
        <v>105</v>
      </c>
      <c r="F126" s="23" t="s">
        <v>702</v>
      </c>
      <c r="G126" s="23" t="s">
        <v>703</v>
      </c>
      <c r="H126" s="24">
        <v>56</v>
      </c>
      <c r="I126" s="17" t="s">
        <v>22</v>
      </c>
      <c r="J126" s="19">
        <v>585</v>
      </c>
      <c r="K126" s="25">
        <v>0</v>
      </c>
      <c r="L126" s="25">
        <v>0</v>
      </c>
      <c r="M126" s="25">
        <f t="shared" si="66"/>
        <v>0</v>
      </c>
      <c r="N126" s="224">
        <f t="shared" si="67"/>
        <v>0</v>
      </c>
      <c r="O126" s="224">
        <v>0</v>
      </c>
      <c r="P126" s="225">
        <v>0</v>
      </c>
      <c r="Q126" s="225">
        <v>12</v>
      </c>
      <c r="R126" s="225">
        <v>0.4</v>
      </c>
      <c r="S126" s="225">
        <f t="shared" si="72"/>
        <v>0</v>
      </c>
      <c r="T126" s="225">
        <v>0</v>
      </c>
      <c r="U126" s="225">
        <v>0</v>
      </c>
      <c r="V126" s="224">
        <v>3970.46</v>
      </c>
      <c r="W126" s="224">
        <v>3970.46</v>
      </c>
      <c r="X126" s="292">
        <f t="shared" si="55"/>
        <v>3970.46</v>
      </c>
      <c r="Y126" s="292">
        <f t="shared" si="39"/>
        <v>3970.46</v>
      </c>
      <c r="Z126" s="225">
        <f t="shared" si="68"/>
        <v>0</v>
      </c>
      <c r="AA126" s="225">
        <v>0</v>
      </c>
      <c r="AB126" s="225">
        <v>0</v>
      </c>
      <c r="AC126" s="225">
        <v>135</v>
      </c>
      <c r="AD126" s="224">
        <f t="shared" si="74"/>
        <v>0</v>
      </c>
      <c r="AE126" s="224">
        <v>0</v>
      </c>
      <c r="AF126" s="225">
        <v>0</v>
      </c>
      <c r="AG126" s="225">
        <v>0</v>
      </c>
      <c r="AH126" s="292">
        <f t="shared" si="70"/>
        <v>0</v>
      </c>
      <c r="AI126" s="292">
        <f t="shared" si="40"/>
        <v>0</v>
      </c>
      <c r="AJ126" s="224">
        <f t="shared" si="56"/>
        <v>3970.46</v>
      </c>
      <c r="AK126" s="224">
        <f t="shared" si="41"/>
        <v>3970.46</v>
      </c>
      <c r="AL126" s="226">
        <f>SUM(AJ126)</f>
        <v>3970.46</v>
      </c>
      <c r="AM126" s="203">
        <f>SUM(M126)</f>
        <v>0</v>
      </c>
      <c r="AN126" s="20" t="str">
        <f t="shared" si="71"/>
        <v>629-PR</v>
      </c>
      <c r="AO126" s="243">
        <f t="shared" si="42"/>
        <v>0</v>
      </c>
      <c r="AP126" s="243">
        <f t="shared" si="43"/>
        <v>0</v>
      </c>
      <c r="AQ126" s="243">
        <v>0</v>
      </c>
      <c r="AR126" s="243">
        <f t="shared" si="44"/>
        <v>0</v>
      </c>
      <c r="AS126" s="243">
        <f t="shared" si="45"/>
        <v>3970.46</v>
      </c>
      <c r="AT126" s="243">
        <f t="shared" si="46"/>
        <v>0</v>
      </c>
      <c r="AU126" s="243">
        <f t="shared" si="47"/>
        <v>3970.46</v>
      </c>
      <c r="AV126" s="21"/>
    </row>
    <row r="127" spans="1:48" s="22" customFormat="1" ht="32.25" customHeight="1" x14ac:dyDescent="0.25">
      <c r="A127" s="17" t="s">
        <v>156</v>
      </c>
      <c r="B127" s="26" t="s">
        <v>704</v>
      </c>
      <c r="C127" s="23" t="s">
        <v>43</v>
      </c>
      <c r="D127" s="23" t="s">
        <v>57</v>
      </c>
      <c r="E127" s="18" t="s">
        <v>58</v>
      </c>
      <c r="F127" s="43" t="s">
        <v>62</v>
      </c>
      <c r="G127" s="18" t="s">
        <v>157</v>
      </c>
      <c r="H127" s="24">
        <v>0</v>
      </c>
      <c r="I127" s="17" t="s">
        <v>38</v>
      </c>
      <c r="J127" s="19">
        <v>175</v>
      </c>
      <c r="K127" s="25">
        <v>0</v>
      </c>
      <c r="L127" s="25">
        <v>7</v>
      </c>
      <c r="M127" s="25">
        <f t="shared" si="66"/>
        <v>7</v>
      </c>
      <c r="N127" s="224">
        <f t="shared" ref="N127:N131" si="75">SUM(M127*175)</f>
        <v>1225</v>
      </c>
      <c r="O127" s="224">
        <v>1225</v>
      </c>
      <c r="P127" s="225">
        <v>0</v>
      </c>
      <c r="Q127" s="225">
        <v>0</v>
      </c>
      <c r="R127" s="225">
        <v>0.4</v>
      </c>
      <c r="S127" s="225">
        <f t="shared" si="72"/>
        <v>0</v>
      </c>
      <c r="T127" s="225">
        <v>0</v>
      </c>
      <c r="U127" s="225">
        <v>0</v>
      </c>
      <c r="V127" s="224">
        <f t="shared" si="73"/>
        <v>0</v>
      </c>
      <c r="W127" s="224">
        <v>0</v>
      </c>
      <c r="X127" s="292">
        <f t="shared" si="55"/>
        <v>1225</v>
      </c>
      <c r="Y127" s="292">
        <f t="shared" si="39"/>
        <v>1225</v>
      </c>
      <c r="Z127" s="225">
        <f t="shared" ref="Z127:Z131" si="76">SUM(M127*400)</f>
        <v>2800</v>
      </c>
      <c r="AA127" s="225">
        <v>2800</v>
      </c>
      <c r="AB127" s="225">
        <v>0</v>
      </c>
      <c r="AC127" s="225">
        <v>0</v>
      </c>
      <c r="AD127" s="224">
        <v>0</v>
      </c>
      <c r="AE127" s="224">
        <v>0</v>
      </c>
      <c r="AF127" s="225">
        <v>0</v>
      </c>
      <c r="AG127" s="225">
        <v>0</v>
      </c>
      <c r="AH127" s="292">
        <f t="shared" si="70"/>
        <v>2800</v>
      </c>
      <c r="AI127" s="292">
        <f t="shared" si="40"/>
        <v>2800</v>
      </c>
      <c r="AJ127" s="224">
        <f t="shared" si="56"/>
        <v>4025</v>
      </c>
      <c r="AK127" s="224">
        <f t="shared" si="41"/>
        <v>4025</v>
      </c>
      <c r="AL127" s="226">
        <f>SUM(AJ127:AJ131)</f>
        <v>190926</v>
      </c>
      <c r="AM127" s="203">
        <f>SUM(M127:M131)</f>
        <v>60</v>
      </c>
      <c r="AN127" s="20" t="str">
        <f t="shared" si="71"/>
        <v>631-OY-DUR</v>
      </c>
      <c r="AO127" s="243">
        <f t="shared" si="42"/>
        <v>2800</v>
      </c>
      <c r="AP127" s="243">
        <f t="shared" si="43"/>
        <v>1225</v>
      </c>
      <c r="AQ127" s="243">
        <v>0</v>
      </c>
      <c r="AR127" s="243">
        <f t="shared" si="44"/>
        <v>0</v>
      </c>
      <c r="AS127" s="243">
        <f t="shared" si="45"/>
        <v>0</v>
      </c>
      <c r="AT127" s="243">
        <f t="shared" si="46"/>
        <v>0</v>
      </c>
      <c r="AU127" s="243">
        <f t="shared" si="47"/>
        <v>4025</v>
      </c>
      <c r="AV127" s="21"/>
    </row>
    <row r="128" spans="1:48" s="22" customFormat="1" ht="35.25" customHeight="1" x14ac:dyDescent="0.25">
      <c r="A128" s="17" t="s">
        <v>156</v>
      </c>
      <c r="B128" s="26" t="s">
        <v>704</v>
      </c>
      <c r="C128" s="23" t="s">
        <v>43</v>
      </c>
      <c r="D128" s="23" t="s">
        <v>60</v>
      </c>
      <c r="E128" s="18" t="s">
        <v>58</v>
      </c>
      <c r="F128" s="43" t="s">
        <v>62</v>
      </c>
      <c r="G128" s="18" t="s">
        <v>157</v>
      </c>
      <c r="H128" s="24">
        <v>0</v>
      </c>
      <c r="I128" s="17" t="s">
        <v>38</v>
      </c>
      <c r="J128" s="19">
        <v>175</v>
      </c>
      <c r="K128" s="25">
        <v>0</v>
      </c>
      <c r="L128" s="25">
        <v>36</v>
      </c>
      <c r="M128" s="25">
        <f t="shared" si="66"/>
        <v>36</v>
      </c>
      <c r="N128" s="224">
        <f t="shared" si="75"/>
        <v>6300</v>
      </c>
      <c r="O128" s="224">
        <v>6300</v>
      </c>
      <c r="P128" s="225">
        <v>0</v>
      </c>
      <c r="Q128" s="225">
        <v>0</v>
      </c>
      <c r="R128" s="225">
        <v>0.4</v>
      </c>
      <c r="S128" s="225">
        <f t="shared" si="72"/>
        <v>0</v>
      </c>
      <c r="T128" s="225">
        <v>0</v>
      </c>
      <c r="U128" s="225">
        <v>0</v>
      </c>
      <c r="V128" s="224">
        <f>(M128*U128)</f>
        <v>0</v>
      </c>
      <c r="W128" s="224">
        <v>0</v>
      </c>
      <c r="X128" s="292">
        <f t="shared" si="55"/>
        <v>6300</v>
      </c>
      <c r="Y128" s="292">
        <f t="shared" si="39"/>
        <v>6300</v>
      </c>
      <c r="Z128" s="225">
        <f t="shared" si="76"/>
        <v>14400</v>
      </c>
      <c r="AA128" s="225">
        <v>14400</v>
      </c>
      <c r="AB128" s="225">
        <v>0</v>
      </c>
      <c r="AC128" s="225">
        <v>0</v>
      </c>
      <c r="AD128" s="296">
        <v>8805</v>
      </c>
      <c r="AE128" s="296">
        <v>2034.95</v>
      </c>
      <c r="AF128" s="225">
        <v>775</v>
      </c>
      <c r="AG128" s="225">
        <v>775</v>
      </c>
      <c r="AH128" s="292">
        <f t="shared" si="70"/>
        <v>23980</v>
      </c>
      <c r="AI128" s="292">
        <f t="shared" si="40"/>
        <v>17209.95</v>
      </c>
      <c r="AJ128" s="224">
        <f t="shared" si="56"/>
        <v>30280</v>
      </c>
      <c r="AK128" s="224">
        <f t="shared" si="41"/>
        <v>23509.95</v>
      </c>
      <c r="AL128" s="226"/>
      <c r="AM128" s="203"/>
      <c r="AN128" s="20" t="str">
        <f t="shared" si="71"/>
        <v>631-OY-DUR</v>
      </c>
      <c r="AO128" s="243">
        <f t="shared" si="42"/>
        <v>14400</v>
      </c>
      <c r="AP128" s="243">
        <f t="shared" si="43"/>
        <v>6300</v>
      </c>
      <c r="AQ128" s="243">
        <v>0</v>
      </c>
      <c r="AR128" s="243">
        <f t="shared" si="44"/>
        <v>2034.95</v>
      </c>
      <c r="AS128" s="243">
        <f t="shared" si="45"/>
        <v>775</v>
      </c>
      <c r="AT128" s="243">
        <f t="shared" si="46"/>
        <v>6770.0499999999993</v>
      </c>
      <c r="AU128" s="243">
        <f t="shared" si="47"/>
        <v>23509.95</v>
      </c>
      <c r="AV128" s="21"/>
    </row>
    <row r="129" spans="1:48" s="22" customFormat="1" ht="34.9" customHeight="1" x14ac:dyDescent="0.25">
      <c r="A129" s="17" t="s">
        <v>156</v>
      </c>
      <c r="B129" s="26" t="s">
        <v>704</v>
      </c>
      <c r="C129" s="23" t="s">
        <v>43</v>
      </c>
      <c r="D129" s="23" t="s">
        <v>31</v>
      </c>
      <c r="E129" s="18" t="s">
        <v>58</v>
      </c>
      <c r="F129" s="43" t="s">
        <v>62</v>
      </c>
      <c r="G129" s="18" t="s">
        <v>157</v>
      </c>
      <c r="H129" s="24">
        <v>0</v>
      </c>
      <c r="I129" s="17" t="s">
        <v>38</v>
      </c>
      <c r="J129" s="19">
        <v>175</v>
      </c>
      <c r="K129" s="25">
        <v>0</v>
      </c>
      <c r="L129" s="25">
        <v>11</v>
      </c>
      <c r="M129" s="25">
        <f t="shared" si="66"/>
        <v>11</v>
      </c>
      <c r="N129" s="224">
        <f t="shared" si="75"/>
        <v>1925</v>
      </c>
      <c r="O129" s="224">
        <v>1925</v>
      </c>
      <c r="P129" s="225">
        <v>0</v>
      </c>
      <c r="Q129" s="225">
        <v>0</v>
      </c>
      <c r="R129" s="225">
        <v>0.4</v>
      </c>
      <c r="S129" s="225">
        <f t="shared" si="72"/>
        <v>0</v>
      </c>
      <c r="T129" s="225">
        <v>0</v>
      </c>
      <c r="U129" s="225">
        <v>0</v>
      </c>
      <c r="V129" s="224">
        <v>0</v>
      </c>
      <c r="W129" s="224">
        <v>0</v>
      </c>
      <c r="X129" s="292">
        <f t="shared" si="55"/>
        <v>1925</v>
      </c>
      <c r="Y129" s="292">
        <f t="shared" si="39"/>
        <v>1925</v>
      </c>
      <c r="Z129" s="225">
        <f t="shared" si="76"/>
        <v>4400</v>
      </c>
      <c r="AA129" s="225">
        <v>4400</v>
      </c>
      <c r="AB129" s="225">
        <v>0</v>
      </c>
      <c r="AC129" s="225">
        <v>0</v>
      </c>
      <c r="AD129" s="224">
        <v>4195</v>
      </c>
      <c r="AE129" s="224">
        <v>4195</v>
      </c>
      <c r="AF129" s="225">
        <v>1238</v>
      </c>
      <c r="AG129" s="225">
        <v>1238</v>
      </c>
      <c r="AH129" s="292">
        <f t="shared" si="70"/>
        <v>9833</v>
      </c>
      <c r="AI129" s="292">
        <f t="shared" si="40"/>
        <v>9833</v>
      </c>
      <c r="AJ129" s="224">
        <f t="shared" si="56"/>
        <v>11758</v>
      </c>
      <c r="AK129" s="224">
        <f t="shared" si="41"/>
        <v>11758</v>
      </c>
      <c r="AL129" s="226"/>
      <c r="AM129" s="203"/>
      <c r="AN129" s="20" t="str">
        <f t="shared" si="71"/>
        <v>631-OY-DUR</v>
      </c>
      <c r="AO129" s="243">
        <f t="shared" si="42"/>
        <v>4400</v>
      </c>
      <c r="AP129" s="243">
        <f t="shared" si="43"/>
        <v>1925</v>
      </c>
      <c r="AQ129" s="243">
        <v>0</v>
      </c>
      <c r="AR129" s="243">
        <f t="shared" si="44"/>
        <v>4195</v>
      </c>
      <c r="AS129" s="243">
        <f t="shared" si="45"/>
        <v>1238</v>
      </c>
      <c r="AT129" s="243">
        <f t="shared" si="46"/>
        <v>0</v>
      </c>
      <c r="AU129" s="243">
        <f t="shared" si="47"/>
        <v>11758</v>
      </c>
      <c r="AV129" s="21"/>
    </row>
    <row r="130" spans="1:48" s="22" customFormat="1" ht="41.25" customHeight="1" x14ac:dyDescent="0.25">
      <c r="A130" s="17" t="s">
        <v>156</v>
      </c>
      <c r="B130" s="26" t="s">
        <v>704</v>
      </c>
      <c r="C130" s="23" t="s">
        <v>43</v>
      </c>
      <c r="D130" s="23" t="s">
        <v>25</v>
      </c>
      <c r="E130" s="18" t="s">
        <v>58</v>
      </c>
      <c r="F130" s="43" t="s">
        <v>62</v>
      </c>
      <c r="G130" s="18" t="s">
        <v>157</v>
      </c>
      <c r="H130" s="24">
        <v>0</v>
      </c>
      <c r="I130" s="17" t="s">
        <v>38</v>
      </c>
      <c r="J130" s="19">
        <v>175</v>
      </c>
      <c r="K130" s="25">
        <v>0</v>
      </c>
      <c r="L130" s="25">
        <v>6</v>
      </c>
      <c r="M130" s="25">
        <f t="shared" si="66"/>
        <v>6</v>
      </c>
      <c r="N130" s="224">
        <f t="shared" si="75"/>
        <v>1050</v>
      </c>
      <c r="O130" s="224">
        <v>1050</v>
      </c>
      <c r="P130" s="225">
        <v>0</v>
      </c>
      <c r="Q130" s="225">
        <v>0</v>
      </c>
      <c r="R130" s="225"/>
      <c r="S130" s="225">
        <f t="shared" si="72"/>
        <v>0</v>
      </c>
      <c r="T130" s="225">
        <v>0</v>
      </c>
      <c r="U130" s="225">
        <v>0</v>
      </c>
      <c r="V130" s="224">
        <f t="shared" ref="V130:V131" si="77">(M130*U130)</f>
        <v>0</v>
      </c>
      <c r="W130" s="224">
        <v>0</v>
      </c>
      <c r="X130" s="292">
        <f t="shared" si="55"/>
        <v>1050</v>
      </c>
      <c r="Y130" s="292">
        <f t="shared" si="39"/>
        <v>1050</v>
      </c>
      <c r="Z130" s="225">
        <f t="shared" si="76"/>
        <v>2400</v>
      </c>
      <c r="AA130" s="225">
        <v>2400</v>
      </c>
      <c r="AB130" s="225">
        <v>0</v>
      </c>
      <c r="AC130" s="225">
        <v>0</v>
      </c>
      <c r="AD130" s="296">
        <v>120092</v>
      </c>
      <c r="AE130" s="296">
        <v>93536.4</v>
      </c>
      <c r="AF130" s="297">
        <v>602</v>
      </c>
      <c r="AG130" s="297">
        <v>565.58000000000004</v>
      </c>
      <c r="AH130" s="292">
        <f t="shared" si="70"/>
        <v>123094</v>
      </c>
      <c r="AI130" s="292">
        <f t="shared" si="40"/>
        <v>96501.98</v>
      </c>
      <c r="AJ130" s="224">
        <f t="shared" si="56"/>
        <v>124144</v>
      </c>
      <c r="AK130" s="224">
        <f t="shared" si="41"/>
        <v>97551.98</v>
      </c>
      <c r="AL130" s="226"/>
      <c r="AM130" s="203"/>
      <c r="AN130" s="20" t="str">
        <f t="shared" si="71"/>
        <v>631-OY-DUR</v>
      </c>
      <c r="AO130" s="243">
        <f t="shared" si="42"/>
        <v>2400</v>
      </c>
      <c r="AP130" s="243">
        <f t="shared" si="43"/>
        <v>1050</v>
      </c>
      <c r="AQ130" s="243">
        <v>0</v>
      </c>
      <c r="AR130" s="243">
        <f t="shared" si="44"/>
        <v>93536.4</v>
      </c>
      <c r="AS130" s="243">
        <f t="shared" si="45"/>
        <v>565.58000000000004</v>
      </c>
      <c r="AT130" s="243">
        <f t="shared" si="46"/>
        <v>26592.020000000004</v>
      </c>
      <c r="AU130" s="243">
        <f t="shared" si="47"/>
        <v>97551.98</v>
      </c>
      <c r="AV130" s="21"/>
    </row>
    <row r="131" spans="1:48" s="22" customFormat="1" ht="34.5" x14ac:dyDescent="0.25">
      <c r="A131" s="17" t="s">
        <v>156</v>
      </c>
      <c r="B131" s="26" t="s">
        <v>704</v>
      </c>
      <c r="C131" s="23" t="s">
        <v>43</v>
      </c>
      <c r="D131" s="23" t="s">
        <v>19</v>
      </c>
      <c r="E131" s="18" t="s">
        <v>58</v>
      </c>
      <c r="F131" s="43" t="s">
        <v>62</v>
      </c>
      <c r="G131" s="18" t="s">
        <v>157</v>
      </c>
      <c r="H131" s="24">
        <v>0</v>
      </c>
      <c r="I131" s="17" t="s">
        <v>38</v>
      </c>
      <c r="J131" s="19">
        <v>175</v>
      </c>
      <c r="K131" s="25">
        <v>0</v>
      </c>
      <c r="L131" s="25">
        <v>0</v>
      </c>
      <c r="M131" s="25">
        <f t="shared" si="66"/>
        <v>0</v>
      </c>
      <c r="N131" s="224">
        <f t="shared" si="75"/>
        <v>0</v>
      </c>
      <c r="O131" s="224">
        <v>0</v>
      </c>
      <c r="P131" s="225">
        <v>0</v>
      </c>
      <c r="Q131" s="225">
        <v>0</v>
      </c>
      <c r="R131" s="225"/>
      <c r="S131" s="225">
        <f t="shared" si="72"/>
        <v>0</v>
      </c>
      <c r="T131" s="225">
        <v>0</v>
      </c>
      <c r="U131" s="225">
        <v>0</v>
      </c>
      <c r="V131" s="224">
        <f t="shared" si="77"/>
        <v>0</v>
      </c>
      <c r="W131" s="224">
        <v>0</v>
      </c>
      <c r="X131" s="292">
        <f t="shared" si="55"/>
        <v>0</v>
      </c>
      <c r="Y131" s="292">
        <f t="shared" ref="Y131:Y194" si="78">SUM(O131+T131+W131)</f>
        <v>0</v>
      </c>
      <c r="Z131" s="225">
        <f t="shared" si="76"/>
        <v>0</v>
      </c>
      <c r="AA131" s="225">
        <v>0</v>
      </c>
      <c r="AB131" s="225">
        <v>0</v>
      </c>
      <c r="AC131" s="225">
        <v>0</v>
      </c>
      <c r="AD131" s="296">
        <v>20000</v>
      </c>
      <c r="AE131" s="296">
        <v>11641.85</v>
      </c>
      <c r="AF131" s="225">
        <v>719</v>
      </c>
      <c r="AG131" s="225">
        <v>719</v>
      </c>
      <c r="AH131" s="292">
        <f t="shared" si="70"/>
        <v>20719</v>
      </c>
      <c r="AI131" s="292">
        <f t="shared" ref="AI131:AI194" si="79">SUM(AA131+AE131+AG131)</f>
        <v>12360.85</v>
      </c>
      <c r="AJ131" s="224">
        <f t="shared" si="56"/>
        <v>20719</v>
      </c>
      <c r="AK131" s="224">
        <f t="shared" ref="AK131:AK194" si="80">SUM(Y131+AI131)</f>
        <v>12360.85</v>
      </c>
      <c r="AL131" s="226"/>
      <c r="AM131" s="203"/>
      <c r="AN131" s="20" t="str">
        <f t="shared" si="71"/>
        <v>631-OY-DUR</v>
      </c>
      <c r="AO131" s="243">
        <f t="shared" ref="AO131:AO194" si="81">SUM(AA131)</f>
        <v>0</v>
      </c>
      <c r="AP131" s="243">
        <f t="shared" ref="AP131:AP194" si="82">SUM(O131)</f>
        <v>0</v>
      </c>
      <c r="AQ131" s="243">
        <v>0</v>
      </c>
      <c r="AR131" s="243">
        <f t="shared" ref="AR131:AR194" si="83">SUM(T131+AE131)</f>
        <v>11641.85</v>
      </c>
      <c r="AS131" s="243">
        <f t="shared" ref="AS131:AS194" si="84">SUM(W131+AG131)</f>
        <v>719</v>
      </c>
      <c r="AT131" s="243">
        <f t="shared" ref="AT131:AT194" si="85">SUM(AJ131-AK131)</f>
        <v>8358.15</v>
      </c>
      <c r="AU131" s="243">
        <f t="shared" ref="AU131:AU194" si="86">SUM(AO131:AS131)</f>
        <v>12360.85</v>
      </c>
      <c r="AV131" s="21"/>
    </row>
    <row r="132" spans="1:48" s="36" customFormat="1" ht="34.5" customHeight="1" x14ac:dyDescent="0.25">
      <c r="A132" s="17" t="s">
        <v>158</v>
      </c>
      <c r="B132" s="26" t="s">
        <v>705</v>
      </c>
      <c r="C132" s="23" t="s">
        <v>18</v>
      </c>
      <c r="D132" s="23" t="s">
        <v>57</v>
      </c>
      <c r="E132" s="18" t="s">
        <v>58</v>
      </c>
      <c r="F132" s="43" t="s">
        <v>62</v>
      </c>
      <c r="G132" s="18" t="s">
        <v>157</v>
      </c>
      <c r="H132" s="24">
        <v>0</v>
      </c>
      <c r="I132" s="17" t="s">
        <v>38</v>
      </c>
      <c r="J132" s="19">
        <v>175</v>
      </c>
      <c r="K132" s="25">
        <v>0</v>
      </c>
      <c r="L132" s="25">
        <v>0</v>
      </c>
      <c r="M132" s="25">
        <f t="shared" si="66"/>
        <v>0</v>
      </c>
      <c r="N132" s="224">
        <f>SUM(M132*175)</f>
        <v>0</v>
      </c>
      <c r="O132" s="224">
        <v>0</v>
      </c>
      <c r="P132" s="225">
        <v>0</v>
      </c>
      <c r="Q132" s="225">
        <v>0</v>
      </c>
      <c r="R132" s="225"/>
      <c r="S132" s="225">
        <f>SUM(Q132*R132*P132)</f>
        <v>0</v>
      </c>
      <c r="T132" s="225">
        <v>0</v>
      </c>
      <c r="U132" s="225">
        <v>0</v>
      </c>
      <c r="V132" s="224">
        <f>(M132*U132)</f>
        <v>0</v>
      </c>
      <c r="W132" s="224">
        <v>0</v>
      </c>
      <c r="X132" s="292">
        <f>N132+S132+V132</f>
        <v>0</v>
      </c>
      <c r="Y132" s="292">
        <f t="shared" si="78"/>
        <v>0</v>
      </c>
      <c r="Z132" s="225">
        <f>SUM(M132*400)</f>
        <v>0</v>
      </c>
      <c r="AA132" s="225">
        <v>0</v>
      </c>
      <c r="AB132" s="225">
        <v>0</v>
      </c>
      <c r="AC132" s="225">
        <v>0</v>
      </c>
      <c r="AD132" s="224">
        <v>0</v>
      </c>
      <c r="AE132" s="224">
        <v>0</v>
      </c>
      <c r="AF132" s="225">
        <v>0</v>
      </c>
      <c r="AG132" s="225">
        <v>0</v>
      </c>
      <c r="AH132" s="292">
        <f>Z132+AD132+AF132</f>
        <v>0</v>
      </c>
      <c r="AI132" s="292">
        <f t="shared" si="79"/>
        <v>0</v>
      </c>
      <c r="AJ132" s="224">
        <f>AH132+X132</f>
        <v>0</v>
      </c>
      <c r="AK132" s="224">
        <f t="shared" si="80"/>
        <v>0</v>
      </c>
      <c r="AL132" s="226">
        <f>SUM(AJ132:AJ136)</f>
        <v>10350</v>
      </c>
      <c r="AM132" s="203">
        <f>SUM(M132:M136)</f>
        <v>18</v>
      </c>
      <c r="AN132" s="20" t="str">
        <f t="shared" si="71"/>
        <v>631-OY FLE</v>
      </c>
      <c r="AO132" s="243">
        <f t="shared" si="81"/>
        <v>0</v>
      </c>
      <c r="AP132" s="243">
        <f t="shared" si="82"/>
        <v>0</v>
      </c>
      <c r="AQ132" s="243">
        <v>0</v>
      </c>
      <c r="AR132" s="243">
        <f t="shared" si="83"/>
        <v>0</v>
      </c>
      <c r="AS132" s="243">
        <f t="shared" si="84"/>
        <v>0</v>
      </c>
      <c r="AT132" s="243">
        <f t="shared" si="85"/>
        <v>0</v>
      </c>
      <c r="AU132" s="243">
        <f t="shared" si="86"/>
        <v>0</v>
      </c>
      <c r="AV132" s="239"/>
    </row>
    <row r="133" spans="1:48" s="22" customFormat="1" ht="24.6" customHeight="1" x14ac:dyDescent="0.25">
      <c r="A133" s="17" t="s">
        <v>158</v>
      </c>
      <c r="B133" s="26" t="s">
        <v>705</v>
      </c>
      <c r="C133" s="23" t="s">
        <v>18</v>
      </c>
      <c r="D133" s="23" t="s">
        <v>60</v>
      </c>
      <c r="E133" s="18" t="s">
        <v>58</v>
      </c>
      <c r="F133" s="43" t="s">
        <v>62</v>
      </c>
      <c r="G133" s="18" t="s">
        <v>157</v>
      </c>
      <c r="H133" s="24">
        <v>0</v>
      </c>
      <c r="I133" s="17" t="s">
        <v>38</v>
      </c>
      <c r="J133" s="19">
        <v>175</v>
      </c>
      <c r="K133" s="25">
        <v>0</v>
      </c>
      <c r="L133" s="25">
        <v>2</v>
      </c>
      <c r="M133" s="25">
        <f>K133+L133</f>
        <v>2</v>
      </c>
      <c r="N133" s="224">
        <f>SUM(M133*175)</f>
        <v>350</v>
      </c>
      <c r="O133" s="224">
        <v>350</v>
      </c>
      <c r="P133" s="225">
        <v>0</v>
      </c>
      <c r="Q133" s="225">
        <v>0</v>
      </c>
      <c r="R133" s="225"/>
      <c r="S133" s="225">
        <f>SUM(Q133*R133*P133)</f>
        <v>0</v>
      </c>
      <c r="T133" s="225">
        <v>0</v>
      </c>
      <c r="U133" s="225">
        <v>0</v>
      </c>
      <c r="V133" s="224">
        <f>(M133*U133)</f>
        <v>0</v>
      </c>
      <c r="W133" s="224">
        <v>0</v>
      </c>
      <c r="X133" s="292">
        <f>N133+S133+V133</f>
        <v>350</v>
      </c>
      <c r="Y133" s="292">
        <f t="shared" si="78"/>
        <v>350</v>
      </c>
      <c r="Z133" s="225">
        <f>SUM(M133*400)</f>
        <v>800</v>
      </c>
      <c r="AA133" s="225">
        <v>800</v>
      </c>
      <c r="AB133" s="225">
        <v>0</v>
      </c>
      <c r="AC133" s="225">
        <v>0</v>
      </c>
      <c r="AD133" s="224">
        <v>0</v>
      </c>
      <c r="AE133" s="224">
        <v>0</v>
      </c>
      <c r="AF133" s="225">
        <v>0</v>
      </c>
      <c r="AG133" s="225">
        <v>0</v>
      </c>
      <c r="AH133" s="292">
        <f>Z133+AD133+AF133</f>
        <v>800</v>
      </c>
      <c r="AI133" s="292">
        <f t="shared" si="79"/>
        <v>800</v>
      </c>
      <c r="AJ133" s="224">
        <f>AH133+X133</f>
        <v>1150</v>
      </c>
      <c r="AK133" s="224">
        <f t="shared" si="80"/>
        <v>1150</v>
      </c>
      <c r="AL133" s="226"/>
      <c r="AM133" s="203"/>
      <c r="AN133" s="20" t="str">
        <f t="shared" si="71"/>
        <v>631-OY FLE</v>
      </c>
      <c r="AO133" s="243">
        <f t="shared" si="81"/>
        <v>800</v>
      </c>
      <c r="AP133" s="243">
        <f t="shared" si="82"/>
        <v>350</v>
      </c>
      <c r="AQ133" s="243">
        <v>0</v>
      </c>
      <c r="AR133" s="243">
        <f t="shared" si="83"/>
        <v>0</v>
      </c>
      <c r="AS133" s="243">
        <f t="shared" si="84"/>
        <v>0</v>
      </c>
      <c r="AT133" s="243">
        <f t="shared" si="85"/>
        <v>0</v>
      </c>
      <c r="AU133" s="243">
        <f t="shared" si="86"/>
        <v>1150</v>
      </c>
      <c r="AV133" s="21"/>
    </row>
    <row r="134" spans="1:48" s="22" customFormat="1" ht="34.35" customHeight="1" x14ac:dyDescent="0.25">
      <c r="A134" s="17" t="s">
        <v>158</v>
      </c>
      <c r="B134" s="26" t="s">
        <v>705</v>
      </c>
      <c r="C134" s="23" t="s">
        <v>18</v>
      </c>
      <c r="D134" s="23" t="s">
        <v>31</v>
      </c>
      <c r="E134" s="18" t="s">
        <v>58</v>
      </c>
      <c r="F134" s="43" t="s">
        <v>62</v>
      </c>
      <c r="G134" s="18" t="s">
        <v>157</v>
      </c>
      <c r="H134" s="24">
        <v>0</v>
      </c>
      <c r="I134" s="17" t="s">
        <v>38</v>
      </c>
      <c r="J134" s="19">
        <v>175</v>
      </c>
      <c r="K134" s="25">
        <v>0</v>
      </c>
      <c r="L134" s="25">
        <v>7</v>
      </c>
      <c r="M134" s="25">
        <f>K134+L134</f>
        <v>7</v>
      </c>
      <c r="N134" s="224">
        <f>SUM(M134*175)</f>
        <v>1225</v>
      </c>
      <c r="O134" s="224">
        <v>1225</v>
      </c>
      <c r="P134" s="225">
        <v>0</v>
      </c>
      <c r="Q134" s="225">
        <v>0</v>
      </c>
      <c r="R134" s="225"/>
      <c r="S134" s="225">
        <f>SUM(Q134*R134*P134)</f>
        <v>0</v>
      </c>
      <c r="T134" s="225">
        <v>0</v>
      </c>
      <c r="U134" s="225">
        <v>0</v>
      </c>
      <c r="V134" s="224">
        <v>0</v>
      </c>
      <c r="W134" s="224">
        <v>0</v>
      </c>
      <c r="X134" s="292">
        <f>N134+S134+V134</f>
        <v>1225</v>
      </c>
      <c r="Y134" s="292">
        <f t="shared" si="78"/>
        <v>1225</v>
      </c>
      <c r="Z134" s="225">
        <f>SUM(M134*400)</f>
        <v>2800</v>
      </c>
      <c r="AA134" s="225">
        <v>2800</v>
      </c>
      <c r="AB134" s="225">
        <v>0</v>
      </c>
      <c r="AC134" s="225">
        <v>0</v>
      </c>
      <c r="AD134" s="224">
        <v>0</v>
      </c>
      <c r="AE134" s="224">
        <v>0</v>
      </c>
      <c r="AF134" s="225">
        <v>0</v>
      </c>
      <c r="AG134" s="225">
        <v>0</v>
      </c>
      <c r="AH134" s="292">
        <f>Z134+AD134+AF134</f>
        <v>2800</v>
      </c>
      <c r="AI134" s="292">
        <f t="shared" si="79"/>
        <v>2800</v>
      </c>
      <c r="AJ134" s="224">
        <f>AH134+X134</f>
        <v>4025</v>
      </c>
      <c r="AK134" s="224">
        <f t="shared" si="80"/>
        <v>4025</v>
      </c>
      <c r="AL134" s="226"/>
      <c r="AM134" s="203"/>
      <c r="AN134" s="20" t="str">
        <f t="shared" si="71"/>
        <v>631-OY FLE</v>
      </c>
      <c r="AO134" s="243">
        <f t="shared" si="81"/>
        <v>2800</v>
      </c>
      <c r="AP134" s="243">
        <f t="shared" si="82"/>
        <v>1225</v>
      </c>
      <c r="AQ134" s="243">
        <v>0</v>
      </c>
      <c r="AR134" s="243">
        <f t="shared" si="83"/>
        <v>0</v>
      </c>
      <c r="AS134" s="243">
        <f t="shared" si="84"/>
        <v>0</v>
      </c>
      <c r="AT134" s="243">
        <f t="shared" si="85"/>
        <v>0</v>
      </c>
      <c r="AU134" s="243">
        <f t="shared" si="86"/>
        <v>4025</v>
      </c>
      <c r="AV134" s="21"/>
    </row>
    <row r="135" spans="1:48" s="22" customFormat="1" ht="33.6" customHeight="1" x14ac:dyDescent="0.25">
      <c r="A135" s="17" t="s">
        <v>158</v>
      </c>
      <c r="B135" s="26" t="s">
        <v>705</v>
      </c>
      <c r="C135" s="23" t="s">
        <v>18</v>
      </c>
      <c r="D135" s="23" t="s">
        <v>25</v>
      </c>
      <c r="E135" s="18" t="s">
        <v>58</v>
      </c>
      <c r="F135" s="43" t="s">
        <v>62</v>
      </c>
      <c r="G135" s="18" t="s">
        <v>157</v>
      </c>
      <c r="H135" s="24">
        <v>0</v>
      </c>
      <c r="I135" s="17" t="s">
        <v>38</v>
      </c>
      <c r="J135" s="19">
        <v>175</v>
      </c>
      <c r="K135" s="25">
        <v>0</v>
      </c>
      <c r="L135" s="25">
        <v>4</v>
      </c>
      <c r="M135" s="25">
        <f>K135+L135</f>
        <v>4</v>
      </c>
      <c r="N135" s="224">
        <f>SUM(M135*175)</f>
        <v>700</v>
      </c>
      <c r="O135" s="224">
        <v>700</v>
      </c>
      <c r="P135" s="225">
        <v>0</v>
      </c>
      <c r="Q135" s="225">
        <v>0</v>
      </c>
      <c r="R135" s="225"/>
      <c r="S135" s="225">
        <f>SUM(Q135*R135*P135)</f>
        <v>0</v>
      </c>
      <c r="T135" s="225">
        <v>0</v>
      </c>
      <c r="U135" s="225">
        <v>0</v>
      </c>
      <c r="V135" s="224">
        <f>(M135*U135)</f>
        <v>0</v>
      </c>
      <c r="W135" s="224">
        <v>0</v>
      </c>
      <c r="X135" s="292">
        <f>N135+S135+V135</f>
        <v>700</v>
      </c>
      <c r="Y135" s="292">
        <f t="shared" si="78"/>
        <v>700</v>
      </c>
      <c r="Z135" s="225">
        <f>SUM(M135*400)</f>
        <v>1600</v>
      </c>
      <c r="AA135" s="225">
        <v>1600</v>
      </c>
      <c r="AB135" s="225">
        <v>0</v>
      </c>
      <c r="AC135" s="225">
        <v>0</v>
      </c>
      <c r="AD135" s="224">
        <v>0</v>
      </c>
      <c r="AE135" s="224">
        <v>0</v>
      </c>
      <c r="AF135" s="225">
        <v>0</v>
      </c>
      <c r="AG135" s="225">
        <v>0</v>
      </c>
      <c r="AH135" s="292">
        <f>Z135+AD135+AF135</f>
        <v>1600</v>
      </c>
      <c r="AI135" s="292">
        <f t="shared" si="79"/>
        <v>1600</v>
      </c>
      <c r="AJ135" s="224">
        <f>AH135+X135</f>
        <v>2300</v>
      </c>
      <c r="AK135" s="224">
        <f t="shared" si="80"/>
        <v>2300</v>
      </c>
      <c r="AL135" s="226"/>
      <c r="AM135" s="203"/>
      <c r="AN135" s="20" t="str">
        <f t="shared" si="71"/>
        <v>631-OY FLE</v>
      </c>
      <c r="AO135" s="243">
        <f t="shared" si="81"/>
        <v>1600</v>
      </c>
      <c r="AP135" s="243">
        <f t="shared" si="82"/>
        <v>700</v>
      </c>
      <c r="AQ135" s="243">
        <v>0</v>
      </c>
      <c r="AR135" s="243">
        <f t="shared" si="83"/>
        <v>0</v>
      </c>
      <c r="AS135" s="243">
        <f t="shared" si="84"/>
        <v>0</v>
      </c>
      <c r="AT135" s="243">
        <f t="shared" si="85"/>
        <v>0</v>
      </c>
      <c r="AU135" s="243">
        <f t="shared" si="86"/>
        <v>2300</v>
      </c>
      <c r="AV135" s="21"/>
    </row>
    <row r="136" spans="1:48" s="36" customFormat="1" ht="34.5" x14ac:dyDescent="0.25">
      <c r="A136" s="17" t="s">
        <v>158</v>
      </c>
      <c r="B136" s="26" t="s">
        <v>705</v>
      </c>
      <c r="C136" s="23" t="s">
        <v>18</v>
      </c>
      <c r="D136" s="23" t="s">
        <v>19</v>
      </c>
      <c r="E136" s="18" t="s">
        <v>58</v>
      </c>
      <c r="F136" s="43" t="s">
        <v>62</v>
      </c>
      <c r="G136" s="18" t="s">
        <v>157</v>
      </c>
      <c r="H136" s="24">
        <v>0</v>
      </c>
      <c r="I136" s="17" t="s">
        <v>38</v>
      </c>
      <c r="J136" s="19">
        <v>175</v>
      </c>
      <c r="K136" s="25">
        <v>0</v>
      </c>
      <c r="L136" s="25">
        <v>5</v>
      </c>
      <c r="M136" s="25">
        <f>K136+L136</f>
        <v>5</v>
      </c>
      <c r="N136" s="224">
        <f>SUM(M136*175)</f>
        <v>875</v>
      </c>
      <c r="O136" s="224">
        <v>875</v>
      </c>
      <c r="P136" s="225">
        <v>0</v>
      </c>
      <c r="Q136" s="225">
        <v>0</v>
      </c>
      <c r="R136" s="225"/>
      <c r="S136" s="225">
        <f>SUM(Q136*R136*P136)</f>
        <v>0</v>
      </c>
      <c r="T136" s="225">
        <v>0</v>
      </c>
      <c r="U136" s="225">
        <v>0</v>
      </c>
      <c r="V136" s="224">
        <f>(M136*U136)</f>
        <v>0</v>
      </c>
      <c r="W136" s="224">
        <v>0</v>
      </c>
      <c r="X136" s="292">
        <f>N136+S136+V136</f>
        <v>875</v>
      </c>
      <c r="Y136" s="292">
        <f t="shared" si="78"/>
        <v>875</v>
      </c>
      <c r="Z136" s="225">
        <f>SUM(M136*400)</f>
        <v>2000</v>
      </c>
      <c r="AA136" s="225">
        <v>2000</v>
      </c>
      <c r="AB136" s="225">
        <v>0</v>
      </c>
      <c r="AC136" s="225">
        <v>0</v>
      </c>
      <c r="AD136" s="224">
        <v>0</v>
      </c>
      <c r="AE136" s="224">
        <v>0</v>
      </c>
      <c r="AF136" s="225">
        <v>0</v>
      </c>
      <c r="AG136" s="225">
        <v>0</v>
      </c>
      <c r="AH136" s="292">
        <f>Z136+AD136+AF136</f>
        <v>2000</v>
      </c>
      <c r="AI136" s="292">
        <f t="shared" si="79"/>
        <v>2000</v>
      </c>
      <c r="AJ136" s="224">
        <f>AH136+X136</f>
        <v>2875</v>
      </c>
      <c r="AK136" s="224">
        <f t="shared" si="80"/>
        <v>2875</v>
      </c>
      <c r="AL136" s="226"/>
      <c r="AM136" s="203"/>
      <c r="AN136" s="20" t="str">
        <f t="shared" si="71"/>
        <v>631-OY FLE</v>
      </c>
      <c r="AO136" s="243">
        <f t="shared" si="81"/>
        <v>2000</v>
      </c>
      <c r="AP136" s="243">
        <f t="shared" si="82"/>
        <v>875</v>
      </c>
      <c r="AQ136" s="243">
        <v>0</v>
      </c>
      <c r="AR136" s="243">
        <f t="shared" si="83"/>
        <v>0</v>
      </c>
      <c r="AS136" s="243">
        <f t="shared" si="84"/>
        <v>0</v>
      </c>
      <c r="AT136" s="243">
        <f t="shared" si="85"/>
        <v>0</v>
      </c>
      <c r="AU136" s="243">
        <f t="shared" si="86"/>
        <v>2875</v>
      </c>
      <c r="AV136" s="239"/>
    </row>
    <row r="137" spans="1:48" s="22" customFormat="1" ht="47.25" customHeight="1" x14ac:dyDescent="0.25">
      <c r="A137" s="42" t="s">
        <v>159</v>
      </c>
      <c r="B137" s="26" t="s">
        <v>160</v>
      </c>
      <c r="C137" s="23" t="s">
        <v>43</v>
      </c>
      <c r="D137" s="23" t="s">
        <v>25</v>
      </c>
      <c r="E137" s="18" t="s">
        <v>110</v>
      </c>
      <c r="F137" s="23" t="s">
        <v>162</v>
      </c>
      <c r="G137" s="18" t="s">
        <v>706</v>
      </c>
      <c r="H137" s="24">
        <v>42</v>
      </c>
      <c r="I137" s="17" t="s">
        <v>22</v>
      </c>
      <c r="J137" s="19">
        <v>585</v>
      </c>
      <c r="K137" s="25">
        <v>0</v>
      </c>
      <c r="L137" s="25">
        <v>19</v>
      </c>
      <c r="M137" s="25">
        <f t="shared" si="66"/>
        <v>19</v>
      </c>
      <c r="N137" s="224">
        <f t="shared" ref="N137:N200" si="87">(J137*M137)</f>
        <v>11115</v>
      </c>
      <c r="O137" s="224">
        <v>11115</v>
      </c>
      <c r="P137" s="225">
        <v>0</v>
      </c>
      <c r="Q137" s="225">
        <v>30</v>
      </c>
      <c r="R137" s="225">
        <v>0.4</v>
      </c>
      <c r="S137" s="225">
        <f t="shared" si="72"/>
        <v>0</v>
      </c>
      <c r="T137" s="225">
        <v>0</v>
      </c>
      <c r="U137" s="225">
        <v>0</v>
      </c>
      <c r="V137" s="224">
        <f t="shared" ref="V137:V178" si="88">(M137*U137)</f>
        <v>0</v>
      </c>
      <c r="W137" s="224">
        <v>0</v>
      </c>
      <c r="X137" s="292">
        <f t="shared" ref="X137:X200" si="89">N137+S137+V137</f>
        <v>11115</v>
      </c>
      <c r="Y137" s="292">
        <f t="shared" si="78"/>
        <v>11115</v>
      </c>
      <c r="Z137" s="225">
        <f t="shared" ref="Z137:Z200" si="90">M137*200</f>
        <v>3800</v>
      </c>
      <c r="AA137" s="225">
        <v>3800</v>
      </c>
      <c r="AB137" s="225">
        <v>0</v>
      </c>
      <c r="AC137" s="225">
        <v>200</v>
      </c>
      <c r="AD137" s="224">
        <f t="shared" ref="AD137:AD188" si="91">SUM(AC137*AB137)</f>
        <v>0</v>
      </c>
      <c r="AE137" s="224">
        <v>0</v>
      </c>
      <c r="AF137" s="225">
        <v>0</v>
      </c>
      <c r="AG137" s="225">
        <v>0</v>
      </c>
      <c r="AH137" s="292">
        <f t="shared" si="70"/>
        <v>3800</v>
      </c>
      <c r="AI137" s="292">
        <f t="shared" si="79"/>
        <v>3800</v>
      </c>
      <c r="AJ137" s="224">
        <f t="shared" ref="AJ137:AJ200" si="92">AH137+X137</f>
        <v>14915</v>
      </c>
      <c r="AK137" s="224">
        <f t="shared" si="80"/>
        <v>14915</v>
      </c>
      <c r="AL137" s="226">
        <f>SUM(AJ137:AJ138)</f>
        <v>30615</v>
      </c>
      <c r="AM137" s="203">
        <f>SUM(M137:M138)</f>
        <v>39</v>
      </c>
      <c r="AN137" s="20" t="str">
        <f t="shared" si="71"/>
        <v>633-PR</v>
      </c>
      <c r="AO137" s="243">
        <f t="shared" si="81"/>
        <v>3800</v>
      </c>
      <c r="AP137" s="243">
        <f t="shared" si="82"/>
        <v>11115</v>
      </c>
      <c r="AQ137" s="243">
        <v>0</v>
      </c>
      <c r="AR137" s="243">
        <f t="shared" si="83"/>
        <v>0</v>
      </c>
      <c r="AS137" s="243">
        <f t="shared" si="84"/>
        <v>0</v>
      </c>
      <c r="AT137" s="243">
        <f t="shared" si="85"/>
        <v>0</v>
      </c>
      <c r="AU137" s="243">
        <f t="shared" si="86"/>
        <v>14915</v>
      </c>
      <c r="AV137" s="21"/>
    </row>
    <row r="138" spans="1:48" s="22" customFormat="1" ht="47.25" customHeight="1" x14ac:dyDescent="0.25">
      <c r="A138" s="42" t="s">
        <v>159</v>
      </c>
      <c r="B138" s="26" t="s">
        <v>160</v>
      </c>
      <c r="C138" s="23" t="s">
        <v>43</v>
      </c>
      <c r="D138" s="23" t="s">
        <v>60</v>
      </c>
      <c r="E138" s="18" t="s">
        <v>180</v>
      </c>
      <c r="F138" s="23" t="s">
        <v>162</v>
      </c>
      <c r="G138" s="18" t="s">
        <v>706</v>
      </c>
      <c r="H138" s="24">
        <v>42</v>
      </c>
      <c r="I138" s="17" t="s">
        <v>22</v>
      </c>
      <c r="J138" s="19">
        <v>585</v>
      </c>
      <c r="K138" s="25">
        <v>0</v>
      </c>
      <c r="L138" s="25">
        <v>20</v>
      </c>
      <c r="M138" s="25">
        <f t="shared" si="66"/>
        <v>20</v>
      </c>
      <c r="N138" s="224">
        <f t="shared" si="87"/>
        <v>11700</v>
      </c>
      <c r="O138" s="224">
        <v>11700</v>
      </c>
      <c r="P138" s="225">
        <v>0</v>
      </c>
      <c r="Q138" s="225">
        <v>68</v>
      </c>
      <c r="R138" s="225">
        <v>0.4</v>
      </c>
      <c r="S138" s="225">
        <f t="shared" si="72"/>
        <v>0</v>
      </c>
      <c r="T138" s="225">
        <v>0</v>
      </c>
      <c r="U138" s="225">
        <v>0</v>
      </c>
      <c r="V138" s="224">
        <f t="shared" si="88"/>
        <v>0</v>
      </c>
      <c r="W138" s="224">
        <v>0</v>
      </c>
      <c r="X138" s="292">
        <f t="shared" si="89"/>
        <v>11700</v>
      </c>
      <c r="Y138" s="292">
        <f t="shared" si="78"/>
        <v>11700</v>
      </c>
      <c r="Z138" s="225">
        <f t="shared" si="90"/>
        <v>4000</v>
      </c>
      <c r="AA138" s="225">
        <v>4000</v>
      </c>
      <c r="AB138" s="225">
        <v>0</v>
      </c>
      <c r="AC138" s="225">
        <v>0</v>
      </c>
      <c r="AD138" s="224">
        <f t="shared" si="91"/>
        <v>0</v>
      </c>
      <c r="AE138" s="224">
        <v>0</v>
      </c>
      <c r="AF138" s="225">
        <v>0</v>
      </c>
      <c r="AG138" s="225">
        <v>0</v>
      </c>
      <c r="AH138" s="292">
        <f t="shared" si="70"/>
        <v>4000</v>
      </c>
      <c r="AI138" s="292">
        <f t="shared" si="79"/>
        <v>4000</v>
      </c>
      <c r="AJ138" s="224">
        <f t="shared" si="92"/>
        <v>15700</v>
      </c>
      <c r="AK138" s="224">
        <f t="shared" si="80"/>
        <v>15700</v>
      </c>
      <c r="AL138" s="226"/>
      <c r="AM138" s="203"/>
      <c r="AN138" s="20" t="str">
        <f t="shared" si="71"/>
        <v>633-PR</v>
      </c>
      <c r="AO138" s="243">
        <f t="shared" si="81"/>
        <v>4000</v>
      </c>
      <c r="AP138" s="243">
        <f t="shared" si="82"/>
        <v>11700</v>
      </c>
      <c r="AQ138" s="243">
        <v>0</v>
      </c>
      <c r="AR138" s="243">
        <f t="shared" si="83"/>
        <v>0</v>
      </c>
      <c r="AS138" s="243">
        <f t="shared" si="84"/>
        <v>0</v>
      </c>
      <c r="AT138" s="243">
        <f t="shared" si="85"/>
        <v>0</v>
      </c>
      <c r="AU138" s="243">
        <f t="shared" si="86"/>
        <v>15700</v>
      </c>
      <c r="AV138" s="21"/>
    </row>
    <row r="139" spans="1:48" s="22" customFormat="1" ht="49.5" customHeight="1" x14ac:dyDescent="0.25">
      <c r="A139" s="17" t="s">
        <v>164</v>
      </c>
      <c r="B139" s="26" t="s">
        <v>165</v>
      </c>
      <c r="C139" s="23" t="s">
        <v>43</v>
      </c>
      <c r="D139" s="23" t="s">
        <v>60</v>
      </c>
      <c r="E139" s="33" t="s">
        <v>539</v>
      </c>
      <c r="F139" s="23" t="s">
        <v>167</v>
      </c>
      <c r="G139" s="18" t="s">
        <v>166</v>
      </c>
      <c r="H139" s="24">
        <v>42</v>
      </c>
      <c r="I139" s="17" t="s">
        <v>22</v>
      </c>
      <c r="J139" s="19">
        <v>585</v>
      </c>
      <c r="K139" s="25">
        <v>0</v>
      </c>
      <c r="L139" s="25">
        <v>0</v>
      </c>
      <c r="M139" s="25">
        <f t="shared" si="66"/>
        <v>0</v>
      </c>
      <c r="N139" s="224">
        <f t="shared" si="87"/>
        <v>0</v>
      </c>
      <c r="O139" s="224">
        <v>0</v>
      </c>
      <c r="P139" s="225">
        <v>0</v>
      </c>
      <c r="Q139" s="225">
        <v>28</v>
      </c>
      <c r="R139" s="225">
        <v>0.4</v>
      </c>
      <c r="S139" s="225">
        <f t="shared" si="72"/>
        <v>0</v>
      </c>
      <c r="T139" s="225">
        <v>0</v>
      </c>
      <c r="U139" s="225">
        <v>0</v>
      </c>
      <c r="V139" s="224">
        <v>5185.34</v>
      </c>
      <c r="W139" s="224">
        <v>5185.34</v>
      </c>
      <c r="X139" s="292">
        <f t="shared" si="89"/>
        <v>5185.34</v>
      </c>
      <c r="Y139" s="292">
        <f t="shared" si="78"/>
        <v>5185.34</v>
      </c>
      <c r="Z139" s="225">
        <f t="shared" si="90"/>
        <v>0</v>
      </c>
      <c r="AA139" s="225">
        <v>0</v>
      </c>
      <c r="AB139" s="225">
        <v>0</v>
      </c>
      <c r="AC139" s="225">
        <v>350</v>
      </c>
      <c r="AD139" s="224">
        <f t="shared" si="91"/>
        <v>0</v>
      </c>
      <c r="AE139" s="224">
        <v>0</v>
      </c>
      <c r="AF139" s="225">
        <v>0</v>
      </c>
      <c r="AG139" s="225">
        <v>0</v>
      </c>
      <c r="AH139" s="292">
        <f t="shared" si="70"/>
        <v>0</v>
      </c>
      <c r="AI139" s="292">
        <f t="shared" si="79"/>
        <v>0</v>
      </c>
      <c r="AJ139" s="224">
        <f t="shared" si="92"/>
        <v>5185.34</v>
      </c>
      <c r="AK139" s="224">
        <f t="shared" si="80"/>
        <v>5185.34</v>
      </c>
      <c r="AL139" s="226">
        <f>SUM(AJ139:AJ140)</f>
        <v>17008.34</v>
      </c>
      <c r="AM139" s="203">
        <f>SUM(M139:M140)</f>
        <v>15</v>
      </c>
      <c r="AN139" s="20" t="str">
        <f>A139</f>
        <v>634-PR</v>
      </c>
      <c r="AO139" s="243">
        <f t="shared" si="81"/>
        <v>0</v>
      </c>
      <c r="AP139" s="243">
        <f t="shared" si="82"/>
        <v>0</v>
      </c>
      <c r="AQ139" s="243">
        <v>0</v>
      </c>
      <c r="AR139" s="243">
        <f t="shared" si="83"/>
        <v>0</v>
      </c>
      <c r="AS139" s="243">
        <f t="shared" si="84"/>
        <v>5185.34</v>
      </c>
      <c r="AT139" s="243">
        <f t="shared" si="85"/>
        <v>0</v>
      </c>
      <c r="AU139" s="243">
        <f t="shared" si="86"/>
        <v>5185.34</v>
      </c>
      <c r="AV139" s="21"/>
    </row>
    <row r="140" spans="1:48" s="22" customFormat="1" ht="40.5" customHeight="1" x14ac:dyDescent="0.25">
      <c r="A140" s="17" t="s">
        <v>164</v>
      </c>
      <c r="B140" s="26" t="s">
        <v>165</v>
      </c>
      <c r="C140" s="23" t="s">
        <v>43</v>
      </c>
      <c r="D140" s="23" t="s">
        <v>57</v>
      </c>
      <c r="E140" s="33" t="s">
        <v>101</v>
      </c>
      <c r="F140" s="23" t="s">
        <v>689</v>
      </c>
      <c r="G140" s="18" t="s">
        <v>690</v>
      </c>
      <c r="H140" s="24">
        <v>42</v>
      </c>
      <c r="I140" s="17" t="s">
        <v>22</v>
      </c>
      <c r="J140" s="19">
        <v>585</v>
      </c>
      <c r="K140" s="25">
        <v>15</v>
      </c>
      <c r="L140" s="25">
        <v>0</v>
      </c>
      <c r="M140" s="25">
        <f t="shared" si="66"/>
        <v>15</v>
      </c>
      <c r="N140" s="224">
        <f t="shared" si="87"/>
        <v>8775</v>
      </c>
      <c r="O140" s="224">
        <v>8775</v>
      </c>
      <c r="P140" s="225">
        <v>10</v>
      </c>
      <c r="Q140" s="225">
        <v>12</v>
      </c>
      <c r="R140" s="225">
        <v>0.4</v>
      </c>
      <c r="S140" s="225">
        <f t="shared" si="72"/>
        <v>48.000000000000007</v>
      </c>
      <c r="T140" s="225">
        <v>48.000000000000007</v>
      </c>
      <c r="U140" s="225">
        <v>0</v>
      </c>
      <c r="V140" s="224">
        <f t="shared" si="88"/>
        <v>0</v>
      </c>
      <c r="W140" s="224">
        <v>0</v>
      </c>
      <c r="X140" s="292">
        <f t="shared" si="89"/>
        <v>8823</v>
      </c>
      <c r="Y140" s="292">
        <f t="shared" si="78"/>
        <v>8823</v>
      </c>
      <c r="Z140" s="225">
        <f t="shared" si="90"/>
        <v>3000</v>
      </c>
      <c r="AA140" s="225">
        <v>3000</v>
      </c>
      <c r="AB140" s="225">
        <v>0</v>
      </c>
      <c r="AC140" s="225">
        <v>150</v>
      </c>
      <c r="AD140" s="224">
        <f t="shared" si="91"/>
        <v>0</v>
      </c>
      <c r="AE140" s="224">
        <v>0</v>
      </c>
      <c r="AF140" s="225">
        <v>0</v>
      </c>
      <c r="AG140" s="225">
        <v>0</v>
      </c>
      <c r="AH140" s="292">
        <f t="shared" si="70"/>
        <v>3000</v>
      </c>
      <c r="AI140" s="292">
        <f t="shared" si="79"/>
        <v>3000</v>
      </c>
      <c r="AJ140" s="224">
        <f t="shared" si="92"/>
        <v>11823</v>
      </c>
      <c r="AK140" s="224">
        <f t="shared" si="80"/>
        <v>11823</v>
      </c>
      <c r="AL140" s="226"/>
      <c r="AM140" s="203"/>
      <c r="AN140" s="20" t="str">
        <f>A140</f>
        <v>634-PR</v>
      </c>
      <c r="AO140" s="243">
        <f t="shared" si="81"/>
        <v>3000</v>
      </c>
      <c r="AP140" s="243">
        <f t="shared" si="82"/>
        <v>8775</v>
      </c>
      <c r="AQ140" s="243">
        <v>0</v>
      </c>
      <c r="AR140" s="243">
        <f t="shared" si="83"/>
        <v>48.000000000000007</v>
      </c>
      <c r="AS140" s="243">
        <f t="shared" si="84"/>
        <v>0</v>
      </c>
      <c r="AT140" s="243">
        <f t="shared" si="85"/>
        <v>0</v>
      </c>
      <c r="AU140" s="243">
        <f t="shared" si="86"/>
        <v>11823</v>
      </c>
      <c r="AV140" s="21"/>
    </row>
    <row r="141" spans="1:48" s="22" customFormat="1" ht="45.75" x14ac:dyDescent="0.25">
      <c r="A141" s="17" t="s">
        <v>168</v>
      </c>
      <c r="B141" s="26" t="s">
        <v>169</v>
      </c>
      <c r="C141" s="23" t="s">
        <v>43</v>
      </c>
      <c r="D141" s="23" t="s">
        <v>25</v>
      </c>
      <c r="E141" s="18" t="s">
        <v>41</v>
      </c>
      <c r="F141" s="23" t="s">
        <v>36</v>
      </c>
      <c r="G141" s="18" t="s">
        <v>166</v>
      </c>
      <c r="H141" s="24">
        <v>42</v>
      </c>
      <c r="I141" s="17" t="s">
        <v>22</v>
      </c>
      <c r="J141" s="19">
        <v>585</v>
      </c>
      <c r="K141" s="25">
        <v>0</v>
      </c>
      <c r="L141" s="25">
        <v>0</v>
      </c>
      <c r="M141" s="25">
        <f t="shared" si="66"/>
        <v>0</v>
      </c>
      <c r="N141" s="224">
        <f t="shared" si="87"/>
        <v>0</v>
      </c>
      <c r="O141" s="224">
        <v>0</v>
      </c>
      <c r="P141" s="225">
        <v>0</v>
      </c>
      <c r="Q141" s="225">
        <v>134</v>
      </c>
      <c r="R141" s="225">
        <v>0.4</v>
      </c>
      <c r="S141" s="225">
        <f t="shared" si="72"/>
        <v>0</v>
      </c>
      <c r="T141" s="225">
        <v>0</v>
      </c>
      <c r="U141" s="225">
        <v>0</v>
      </c>
      <c r="V141" s="224">
        <v>4690.55</v>
      </c>
      <c r="W141" s="224">
        <v>4690.55</v>
      </c>
      <c r="X141" s="292">
        <f t="shared" si="89"/>
        <v>4690.55</v>
      </c>
      <c r="Y141" s="292">
        <f t="shared" si="78"/>
        <v>4690.55</v>
      </c>
      <c r="Z141" s="225">
        <f t="shared" si="90"/>
        <v>0</v>
      </c>
      <c r="AA141" s="225">
        <v>0</v>
      </c>
      <c r="AB141" s="225">
        <v>0</v>
      </c>
      <c r="AC141" s="225">
        <v>0</v>
      </c>
      <c r="AD141" s="224">
        <f t="shared" si="91"/>
        <v>0</v>
      </c>
      <c r="AE141" s="224">
        <v>0</v>
      </c>
      <c r="AF141" s="225">
        <v>0</v>
      </c>
      <c r="AG141" s="225">
        <v>0</v>
      </c>
      <c r="AH141" s="292">
        <f t="shared" si="70"/>
        <v>0</v>
      </c>
      <c r="AI141" s="292">
        <f t="shared" si="79"/>
        <v>0</v>
      </c>
      <c r="AJ141" s="224">
        <f t="shared" si="92"/>
        <v>4690.55</v>
      </c>
      <c r="AK141" s="224">
        <f t="shared" si="80"/>
        <v>4690.55</v>
      </c>
      <c r="AL141" s="226">
        <f>SUM(AJ141)</f>
        <v>4690.55</v>
      </c>
      <c r="AM141" s="203">
        <f>SUM(M141)</f>
        <v>0</v>
      </c>
      <c r="AN141" s="20" t="str">
        <f t="shared" ref="AN141:AN147" si="93">A141</f>
        <v>634-SH</v>
      </c>
      <c r="AO141" s="243">
        <f t="shared" si="81"/>
        <v>0</v>
      </c>
      <c r="AP141" s="243">
        <f t="shared" si="82"/>
        <v>0</v>
      </c>
      <c r="AQ141" s="243">
        <v>0</v>
      </c>
      <c r="AR141" s="243">
        <f t="shared" si="83"/>
        <v>0</v>
      </c>
      <c r="AS141" s="243">
        <f t="shared" si="84"/>
        <v>4690.55</v>
      </c>
      <c r="AT141" s="243">
        <f t="shared" si="85"/>
        <v>0</v>
      </c>
      <c r="AU141" s="243">
        <f t="shared" si="86"/>
        <v>4690.55</v>
      </c>
      <c r="AV141" s="21"/>
    </row>
    <row r="142" spans="1:48" s="22" customFormat="1" ht="40.5" customHeight="1" x14ac:dyDescent="0.25">
      <c r="A142" s="17" t="s">
        <v>170</v>
      </c>
      <c r="B142" s="26" t="s">
        <v>171</v>
      </c>
      <c r="C142" s="23" t="s">
        <v>18</v>
      </c>
      <c r="D142" s="23" t="s">
        <v>60</v>
      </c>
      <c r="E142" s="18" t="s">
        <v>141</v>
      </c>
      <c r="F142" s="23" t="s">
        <v>172</v>
      </c>
      <c r="G142" s="18" t="s">
        <v>173</v>
      </c>
      <c r="H142" s="24">
        <v>45</v>
      </c>
      <c r="I142" s="17" t="s">
        <v>22</v>
      </c>
      <c r="J142" s="19">
        <v>585</v>
      </c>
      <c r="K142" s="25">
        <v>20</v>
      </c>
      <c r="L142" s="25">
        <v>0</v>
      </c>
      <c r="M142" s="25">
        <f t="shared" si="66"/>
        <v>20</v>
      </c>
      <c r="N142" s="224">
        <f t="shared" si="87"/>
        <v>11700</v>
      </c>
      <c r="O142" s="224">
        <v>11700</v>
      </c>
      <c r="P142" s="225">
        <v>8</v>
      </c>
      <c r="Q142" s="225">
        <v>138</v>
      </c>
      <c r="R142" s="225">
        <v>0.4</v>
      </c>
      <c r="S142" s="225">
        <f t="shared" si="72"/>
        <v>441.6</v>
      </c>
      <c r="T142" s="225">
        <v>441.6</v>
      </c>
      <c r="U142" s="224">
        <v>137</v>
      </c>
      <c r="V142" s="224">
        <f t="shared" si="88"/>
        <v>2740</v>
      </c>
      <c r="W142" s="224">
        <v>2740</v>
      </c>
      <c r="X142" s="292">
        <f t="shared" si="89"/>
        <v>14881.6</v>
      </c>
      <c r="Y142" s="292">
        <f t="shared" si="78"/>
        <v>14881.6</v>
      </c>
      <c r="Z142" s="225">
        <f t="shared" si="90"/>
        <v>4000</v>
      </c>
      <c r="AA142" s="225">
        <v>4000</v>
      </c>
      <c r="AB142" s="225">
        <v>0</v>
      </c>
      <c r="AC142" s="225">
        <v>414</v>
      </c>
      <c r="AD142" s="224">
        <f t="shared" si="91"/>
        <v>0</v>
      </c>
      <c r="AE142" s="224">
        <v>0</v>
      </c>
      <c r="AF142" s="225">
        <v>0</v>
      </c>
      <c r="AG142" s="225">
        <v>0</v>
      </c>
      <c r="AH142" s="292">
        <f t="shared" si="70"/>
        <v>4000</v>
      </c>
      <c r="AI142" s="292">
        <f t="shared" si="79"/>
        <v>4000</v>
      </c>
      <c r="AJ142" s="224">
        <f t="shared" si="92"/>
        <v>18881.599999999999</v>
      </c>
      <c r="AK142" s="224">
        <f t="shared" si="80"/>
        <v>18881.599999999999</v>
      </c>
      <c r="AL142" s="226">
        <f>SUM(AJ142:AJ147)</f>
        <v>118441.20000000001</v>
      </c>
      <c r="AM142" s="203">
        <f>SUM(M142:M147)</f>
        <v>146</v>
      </c>
      <c r="AN142" s="20" t="str">
        <f t="shared" si="93"/>
        <v>636-PR</v>
      </c>
      <c r="AO142" s="243">
        <f t="shared" si="81"/>
        <v>4000</v>
      </c>
      <c r="AP142" s="243">
        <f t="shared" si="82"/>
        <v>11700</v>
      </c>
      <c r="AQ142" s="243">
        <v>0</v>
      </c>
      <c r="AR142" s="243">
        <f t="shared" si="83"/>
        <v>441.6</v>
      </c>
      <c r="AS142" s="243">
        <f t="shared" si="84"/>
        <v>2740</v>
      </c>
      <c r="AT142" s="243">
        <f t="shared" si="85"/>
        <v>0</v>
      </c>
      <c r="AU142" s="243">
        <f t="shared" si="86"/>
        <v>18881.599999999999</v>
      </c>
      <c r="AV142" s="21"/>
    </row>
    <row r="143" spans="1:48" s="22" customFormat="1" ht="40.5" customHeight="1" x14ac:dyDescent="0.25">
      <c r="A143" s="17" t="s">
        <v>170</v>
      </c>
      <c r="B143" s="26" t="s">
        <v>171</v>
      </c>
      <c r="C143" s="23" t="s">
        <v>18</v>
      </c>
      <c r="D143" s="23" t="s">
        <v>60</v>
      </c>
      <c r="E143" s="18" t="s">
        <v>141</v>
      </c>
      <c r="F143" s="23" t="s">
        <v>172</v>
      </c>
      <c r="G143" s="18" t="s">
        <v>173</v>
      </c>
      <c r="H143" s="24">
        <v>45</v>
      </c>
      <c r="I143" s="17" t="s">
        <v>22</v>
      </c>
      <c r="J143" s="19">
        <v>585</v>
      </c>
      <c r="K143" s="25">
        <v>0</v>
      </c>
      <c r="L143" s="25">
        <v>24</v>
      </c>
      <c r="M143" s="25">
        <f t="shared" si="66"/>
        <v>24</v>
      </c>
      <c r="N143" s="224">
        <f t="shared" si="87"/>
        <v>14040</v>
      </c>
      <c r="O143" s="224">
        <v>14040</v>
      </c>
      <c r="P143" s="225">
        <v>0</v>
      </c>
      <c r="Q143" s="225">
        <v>148</v>
      </c>
      <c r="R143" s="225">
        <v>0.4</v>
      </c>
      <c r="S143" s="225">
        <f t="shared" si="72"/>
        <v>0</v>
      </c>
      <c r="T143" s="225">
        <v>0</v>
      </c>
      <c r="U143" s="224">
        <v>0</v>
      </c>
      <c r="V143" s="224">
        <f t="shared" si="88"/>
        <v>0</v>
      </c>
      <c r="W143" s="224">
        <v>0</v>
      </c>
      <c r="X143" s="292">
        <f t="shared" si="89"/>
        <v>14040</v>
      </c>
      <c r="Y143" s="292">
        <f t="shared" si="78"/>
        <v>14040</v>
      </c>
      <c r="Z143" s="225">
        <f t="shared" si="90"/>
        <v>4800</v>
      </c>
      <c r="AA143" s="225">
        <v>4800</v>
      </c>
      <c r="AB143" s="225">
        <v>0</v>
      </c>
      <c r="AC143" s="225">
        <v>0</v>
      </c>
      <c r="AD143" s="224">
        <f t="shared" si="91"/>
        <v>0</v>
      </c>
      <c r="AE143" s="224">
        <v>0</v>
      </c>
      <c r="AF143" s="225">
        <v>0</v>
      </c>
      <c r="AG143" s="225">
        <v>0</v>
      </c>
      <c r="AH143" s="292">
        <f t="shared" si="70"/>
        <v>4800</v>
      </c>
      <c r="AI143" s="292">
        <f t="shared" si="79"/>
        <v>4800</v>
      </c>
      <c r="AJ143" s="224">
        <f t="shared" si="92"/>
        <v>18840</v>
      </c>
      <c r="AK143" s="224">
        <f t="shared" si="80"/>
        <v>18840</v>
      </c>
      <c r="AL143" s="226"/>
      <c r="AM143" s="203"/>
      <c r="AN143" s="20" t="str">
        <f t="shared" si="93"/>
        <v>636-PR</v>
      </c>
      <c r="AO143" s="243">
        <f t="shared" si="81"/>
        <v>4800</v>
      </c>
      <c r="AP143" s="243">
        <f t="shared" si="82"/>
        <v>14040</v>
      </c>
      <c r="AQ143" s="243">
        <v>0</v>
      </c>
      <c r="AR143" s="243">
        <f t="shared" si="83"/>
        <v>0</v>
      </c>
      <c r="AS143" s="243">
        <f t="shared" si="84"/>
        <v>0</v>
      </c>
      <c r="AT143" s="243">
        <f t="shared" si="85"/>
        <v>0</v>
      </c>
      <c r="AU143" s="243">
        <f t="shared" si="86"/>
        <v>18840</v>
      </c>
      <c r="AV143" s="21"/>
    </row>
    <row r="144" spans="1:48" s="22" customFormat="1" ht="40.5" customHeight="1" x14ac:dyDescent="0.25">
      <c r="A144" s="17" t="s">
        <v>170</v>
      </c>
      <c r="B144" s="26" t="s">
        <v>171</v>
      </c>
      <c r="C144" s="23" t="s">
        <v>18</v>
      </c>
      <c r="D144" s="23" t="s">
        <v>60</v>
      </c>
      <c r="E144" s="18" t="s">
        <v>183</v>
      </c>
      <c r="F144" s="23" t="s">
        <v>172</v>
      </c>
      <c r="G144" s="18" t="s">
        <v>173</v>
      </c>
      <c r="H144" s="24">
        <v>45</v>
      </c>
      <c r="I144" s="17" t="s">
        <v>22</v>
      </c>
      <c r="J144" s="19">
        <v>585</v>
      </c>
      <c r="K144" s="25">
        <v>0</v>
      </c>
      <c r="L144" s="25">
        <v>22</v>
      </c>
      <c r="M144" s="25">
        <f t="shared" si="66"/>
        <v>22</v>
      </c>
      <c r="N144" s="224">
        <f t="shared" si="87"/>
        <v>12870</v>
      </c>
      <c r="O144" s="224">
        <v>12870</v>
      </c>
      <c r="P144" s="225">
        <v>0</v>
      </c>
      <c r="Q144" s="225">
        <v>150</v>
      </c>
      <c r="R144" s="225">
        <v>0.4</v>
      </c>
      <c r="S144" s="225">
        <f t="shared" si="72"/>
        <v>0</v>
      </c>
      <c r="T144" s="225">
        <v>0</v>
      </c>
      <c r="U144" s="224">
        <v>0</v>
      </c>
      <c r="V144" s="224">
        <f t="shared" si="88"/>
        <v>0</v>
      </c>
      <c r="W144" s="224">
        <v>0</v>
      </c>
      <c r="X144" s="292">
        <f t="shared" si="89"/>
        <v>12870</v>
      </c>
      <c r="Y144" s="292">
        <f t="shared" si="78"/>
        <v>12870</v>
      </c>
      <c r="Z144" s="225">
        <f t="shared" si="90"/>
        <v>4400</v>
      </c>
      <c r="AA144" s="225">
        <v>4400</v>
      </c>
      <c r="AB144" s="225">
        <v>0</v>
      </c>
      <c r="AC144" s="225">
        <v>0</v>
      </c>
      <c r="AD144" s="224">
        <f t="shared" si="91"/>
        <v>0</v>
      </c>
      <c r="AE144" s="224">
        <v>0</v>
      </c>
      <c r="AF144" s="225">
        <v>0</v>
      </c>
      <c r="AG144" s="225">
        <v>0</v>
      </c>
      <c r="AH144" s="292">
        <f t="shared" si="70"/>
        <v>4400</v>
      </c>
      <c r="AI144" s="292">
        <f t="shared" si="79"/>
        <v>4400</v>
      </c>
      <c r="AJ144" s="224">
        <f t="shared" si="92"/>
        <v>17270</v>
      </c>
      <c r="AK144" s="224">
        <f t="shared" si="80"/>
        <v>17270</v>
      </c>
      <c r="AL144" s="226"/>
      <c r="AM144" s="203"/>
      <c r="AN144" s="20" t="str">
        <f t="shared" si="93"/>
        <v>636-PR</v>
      </c>
      <c r="AO144" s="243">
        <f t="shared" si="81"/>
        <v>4400</v>
      </c>
      <c r="AP144" s="243">
        <f t="shared" si="82"/>
        <v>12870</v>
      </c>
      <c r="AQ144" s="243">
        <v>0</v>
      </c>
      <c r="AR144" s="243">
        <f t="shared" si="83"/>
        <v>0</v>
      </c>
      <c r="AS144" s="243">
        <f t="shared" si="84"/>
        <v>0</v>
      </c>
      <c r="AT144" s="243">
        <f t="shared" si="85"/>
        <v>0</v>
      </c>
      <c r="AU144" s="243">
        <f t="shared" si="86"/>
        <v>17270</v>
      </c>
      <c r="AV144" s="21"/>
    </row>
    <row r="145" spans="1:48" s="22" customFormat="1" ht="38.25" customHeight="1" x14ac:dyDescent="0.25">
      <c r="A145" s="17" t="s">
        <v>170</v>
      </c>
      <c r="B145" s="26" t="s">
        <v>171</v>
      </c>
      <c r="C145" s="23" t="s">
        <v>18</v>
      </c>
      <c r="D145" s="23" t="s">
        <v>31</v>
      </c>
      <c r="E145" s="18" t="s">
        <v>78</v>
      </c>
      <c r="F145" s="23" t="s">
        <v>172</v>
      </c>
      <c r="G145" s="18" t="s">
        <v>173</v>
      </c>
      <c r="H145" s="24">
        <v>45</v>
      </c>
      <c r="I145" s="17" t="s">
        <v>22</v>
      </c>
      <c r="J145" s="19">
        <v>585</v>
      </c>
      <c r="K145" s="25">
        <v>0</v>
      </c>
      <c r="L145" s="25">
        <v>25</v>
      </c>
      <c r="M145" s="25">
        <f t="shared" si="66"/>
        <v>25</v>
      </c>
      <c r="N145" s="224">
        <f t="shared" si="87"/>
        <v>14625</v>
      </c>
      <c r="O145" s="224">
        <v>14625</v>
      </c>
      <c r="P145" s="225">
        <v>8</v>
      </c>
      <c r="Q145" s="225">
        <v>22</v>
      </c>
      <c r="R145" s="225">
        <v>0.4</v>
      </c>
      <c r="S145" s="225">
        <f t="shared" si="72"/>
        <v>70.400000000000006</v>
      </c>
      <c r="T145" s="225">
        <v>70.400000000000006</v>
      </c>
      <c r="U145" s="225">
        <v>0</v>
      </c>
      <c r="V145" s="224">
        <f t="shared" si="88"/>
        <v>0</v>
      </c>
      <c r="W145" s="224">
        <v>0</v>
      </c>
      <c r="X145" s="292">
        <f t="shared" si="89"/>
        <v>14695.4</v>
      </c>
      <c r="Y145" s="292">
        <f t="shared" si="78"/>
        <v>14695.4</v>
      </c>
      <c r="Z145" s="225">
        <f t="shared" si="90"/>
        <v>5000</v>
      </c>
      <c r="AA145" s="225">
        <v>5000</v>
      </c>
      <c r="AB145" s="225">
        <v>0</v>
      </c>
      <c r="AC145" s="225">
        <v>120</v>
      </c>
      <c r="AD145" s="224">
        <f t="shared" si="91"/>
        <v>0</v>
      </c>
      <c r="AE145" s="224">
        <v>0</v>
      </c>
      <c r="AF145" s="225">
        <v>0</v>
      </c>
      <c r="AG145" s="225">
        <v>0</v>
      </c>
      <c r="AH145" s="292">
        <f t="shared" si="70"/>
        <v>5000</v>
      </c>
      <c r="AI145" s="292">
        <f t="shared" si="79"/>
        <v>5000</v>
      </c>
      <c r="AJ145" s="224">
        <f t="shared" si="92"/>
        <v>19695.400000000001</v>
      </c>
      <c r="AK145" s="224">
        <f t="shared" si="80"/>
        <v>19695.400000000001</v>
      </c>
      <c r="AL145" s="226"/>
      <c r="AM145" s="203"/>
      <c r="AN145" s="20" t="str">
        <f t="shared" si="93"/>
        <v>636-PR</v>
      </c>
      <c r="AO145" s="243">
        <f t="shared" si="81"/>
        <v>5000</v>
      </c>
      <c r="AP145" s="243">
        <f t="shared" si="82"/>
        <v>14625</v>
      </c>
      <c r="AQ145" s="243">
        <v>0</v>
      </c>
      <c r="AR145" s="243">
        <f t="shared" si="83"/>
        <v>70.400000000000006</v>
      </c>
      <c r="AS145" s="243">
        <f t="shared" si="84"/>
        <v>0</v>
      </c>
      <c r="AT145" s="243">
        <f t="shared" si="85"/>
        <v>0</v>
      </c>
      <c r="AU145" s="243">
        <f t="shared" si="86"/>
        <v>19695.400000000001</v>
      </c>
      <c r="AV145" s="21"/>
    </row>
    <row r="146" spans="1:48" s="22" customFormat="1" ht="34.5" x14ac:dyDescent="0.25">
      <c r="A146" s="17" t="s">
        <v>170</v>
      </c>
      <c r="B146" s="26" t="s">
        <v>171</v>
      </c>
      <c r="C146" s="23" t="s">
        <v>18</v>
      </c>
      <c r="D146" s="23" t="s">
        <v>25</v>
      </c>
      <c r="E146" s="18" t="s">
        <v>41</v>
      </c>
      <c r="F146" s="23" t="s">
        <v>172</v>
      </c>
      <c r="G146" s="18" t="s">
        <v>173</v>
      </c>
      <c r="H146" s="24">
        <v>45</v>
      </c>
      <c r="I146" s="17" t="s">
        <v>22</v>
      </c>
      <c r="J146" s="19">
        <v>585</v>
      </c>
      <c r="K146" s="25">
        <v>22</v>
      </c>
      <c r="L146" s="25">
        <v>0</v>
      </c>
      <c r="M146" s="25">
        <f t="shared" si="66"/>
        <v>22</v>
      </c>
      <c r="N146" s="224">
        <f t="shared" si="87"/>
        <v>12870</v>
      </c>
      <c r="O146" s="224">
        <v>12870</v>
      </c>
      <c r="P146" s="225">
        <v>4</v>
      </c>
      <c r="Q146" s="225">
        <v>98</v>
      </c>
      <c r="R146" s="225">
        <v>0.4</v>
      </c>
      <c r="S146" s="225">
        <f t="shared" si="72"/>
        <v>156.80000000000001</v>
      </c>
      <c r="T146" s="225">
        <v>156.80000000000001</v>
      </c>
      <c r="U146" s="225">
        <v>0</v>
      </c>
      <c r="V146" s="224">
        <f t="shared" si="88"/>
        <v>0</v>
      </c>
      <c r="W146" s="224">
        <v>0</v>
      </c>
      <c r="X146" s="292">
        <f t="shared" si="89"/>
        <v>13026.8</v>
      </c>
      <c r="Y146" s="292">
        <f t="shared" si="78"/>
        <v>13026.8</v>
      </c>
      <c r="Z146" s="225">
        <f t="shared" si="90"/>
        <v>4400</v>
      </c>
      <c r="AA146" s="225">
        <v>4400</v>
      </c>
      <c r="AB146" s="225">
        <v>0</v>
      </c>
      <c r="AC146" s="225">
        <v>425</v>
      </c>
      <c r="AD146" s="224">
        <f t="shared" si="91"/>
        <v>0</v>
      </c>
      <c r="AE146" s="224">
        <v>0</v>
      </c>
      <c r="AF146" s="225">
        <v>0</v>
      </c>
      <c r="AG146" s="225">
        <v>0</v>
      </c>
      <c r="AH146" s="292">
        <f t="shared" si="70"/>
        <v>4400</v>
      </c>
      <c r="AI146" s="292">
        <f t="shared" si="79"/>
        <v>4400</v>
      </c>
      <c r="AJ146" s="224">
        <f t="shared" si="92"/>
        <v>17426.8</v>
      </c>
      <c r="AK146" s="224">
        <f t="shared" si="80"/>
        <v>17426.8</v>
      </c>
      <c r="AL146" s="226"/>
      <c r="AM146" s="203"/>
      <c r="AN146" s="20" t="str">
        <f t="shared" si="93"/>
        <v>636-PR</v>
      </c>
      <c r="AO146" s="243">
        <f t="shared" si="81"/>
        <v>4400</v>
      </c>
      <c r="AP146" s="243">
        <f t="shared" si="82"/>
        <v>12870</v>
      </c>
      <c r="AQ146" s="243">
        <v>0</v>
      </c>
      <c r="AR146" s="243">
        <f t="shared" si="83"/>
        <v>156.80000000000001</v>
      </c>
      <c r="AS146" s="243">
        <f t="shared" si="84"/>
        <v>0</v>
      </c>
      <c r="AT146" s="243">
        <f t="shared" si="85"/>
        <v>0</v>
      </c>
      <c r="AU146" s="243">
        <f t="shared" si="86"/>
        <v>17426.8</v>
      </c>
      <c r="AV146" s="21"/>
    </row>
    <row r="147" spans="1:48" s="22" customFormat="1" ht="34.5" customHeight="1" x14ac:dyDescent="0.25">
      <c r="A147" s="17" t="s">
        <v>170</v>
      </c>
      <c r="B147" s="26" t="s">
        <v>171</v>
      </c>
      <c r="C147" s="23" t="s">
        <v>18</v>
      </c>
      <c r="D147" s="23" t="s">
        <v>19</v>
      </c>
      <c r="E147" s="18" t="s">
        <v>125</v>
      </c>
      <c r="F147" s="23" t="s">
        <v>707</v>
      </c>
      <c r="G147" s="18" t="s">
        <v>708</v>
      </c>
      <c r="H147" s="24">
        <v>45</v>
      </c>
      <c r="I147" s="17" t="s">
        <v>22</v>
      </c>
      <c r="J147" s="19">
        <v>585</v>
      </c>
      <c r="K147" s="25">
        <v>0</v>
      </c>
      <c r="L147" s="25">
        <v>33</v>
      </c>
      <c r="M147" s="25">
        <f t="shared" si="66"/>
        <v>33</v>
      </c>
      <c r="N147" s="224">
        <f t="shared" si="87"/>
        <v>19305</v>
      </c>
      <c r="O147" s="224">
        <v>19305</v>
      </c>
      <c r="P147" s="225">
        <v>12</v>
      </c>
      <c r="Q147" s="225">
        <v>88</v>
      </c>
      <c r="R147" s="225">
        <v>0.4</v>
      </c>
      <c r="S147" s="225">
        <f t="shared" si="72"/>
        <v>422.40000000000003</v>
      </c>
      <c r="T147" s="225">
        <v>422.40000000000003</v>
      </c>
      <c r="U147" s="225">
        <v>0</v>
      </c>
      <c r="V147" s="224">
        <f t="shared" si="88"/>
        <v>0</v>
      </c>
      <c r="W147" s="224">
        <v>0</v>
      </c>
      <c r="X147" s="292">
        <f t="shared" si="89"/>
        <v>19727.400000000001</v>
      </c>
      <c r="Y147" s="292">
        <f t="shared" si="78"/>
        <v>19727.400000000001</v>
      </c>
      <c r="Z147" s="225">
        <f t="shared" si="90"/>
        <v>6600</v>
      </c>
      <c r="AA147" s="225">
        <v>6600</v>
      </c>
      <c r="AB147" s="225">
        <v>0</v>
      </c>
      <c r="AC147" s="225">
        <v>0</v>
      </c>
      <c r="AD147" s="224">
        <f t="shared" si="91"/>
        <v>0</v>
      </c>
      <c r="AE147" s="224">
        <v>0</v>
      </c>
      <c r="AF147" s="225">
        <v>0</v>
      </c>
      <c r="AG147" s="225">
        <v>0</v>
      </c>
      <c r="AH147" s="292">
        <f t="shared" si="70"/>
        <v>6600</v>
      </c>
      <c r="AI147" s="292">
        <f t="shared" si="79"/>
        <v>6600</v>
      </c>
      <c r="AJ147" s="224">
        <f t="shared" si="92"/>
        <v>26327.4</v>
      </c>
      <c r="AK147" s="224">
        <f t="shared" si="80"/>
        <v>26327.4</v>
      </c>
      <c r="AL147" s="226"/>
      <c r="AM147" s="203"/>
      <c r="AN147" s="20" t="str">
        <f t="shared" si="93"/>
        <v>636-PR</v>
      </c>
      <c r="AO147" s="243">
        <f t="shared" si="81"/>
        <v>6600</v>
      </c>
      <c r="AP147" s="243">
        <f t="shared" si="82"/>
        <v>19305</v>
      </c>
      <c r="AQ147" s="243">
        <v>0</v>
      </c>
      <c r="AR147" s="243">
        <f t="shared" si="83"/>
        <v>422.40000000000003</v>
      </c>
      <c r="AS147" s="243">
        <f t="shared" si="84"/>
        <v>0</v>
      </c>
      <c r="AT147" s="243">
        <f t="shared" si="85"/>
        <v>0</v>
      </c>
      <c r="AU147" s="243">
        <f t="shared" si="86"/>
        <v>26327.4</v>
      </c>
      <c r="AV147" s="21"/>
    </row>
    <row r="148" spans="1:48" s="22" customFormat="1" ht="36" customHeight="1" x14ac:dyDescent="0.25">
      <c r="A148" s="17" t="s">
        <v>176</v>
      </c>
      <c r="B148" s="26" t="s">
        <v>177</v>
      </c>
      <c r="C148" s="23" t="s">
        <v>43</v>
      </c>
      <c r="D148" s="23" t="s">
        <v>60</v>
      </c>
      <c r="E148" s="18" t="s">
        <v>183</v>
      </c>
      <c r="F148" s="23" t="s">
        <v>707</v>
      </c>
      <c r="G148" s="18" t="s">
        <v>187</v>
      </c>
      <c r="H148" s="24">
        <v>42</v>
      </c>
      <c r="I148" s="17" t="s">
        <v>22</v>
      </c>
      <c r="J148" s="19">
        <v>585</v>
      </c>
      <c r="K148" s="25">
        <v>20</v>
      </c>
      <c r="L148" s="25">
        <v>0</v>
      </c>
      <c r="M148" s="25">
        <f t="shared" si="66"/>
        <v>20</v>
      </c>
      <c r="N148" s="224">
        <f t="shared" si="87"/>
        <v>11700</v>
      </c>
      <c r="O148" s="224">
        <v>11700</v>
      </c>
      <c r="P148" s="225">
        <v>10</v>
      </c>
      <c r="Q148" s="225">
        <v>20</v>
      </c>
      <c r="R148" s="225">
        <v>0.4</v>
      </c>
      <c r="S148" s="225">
        <f t="shared" si="72"/>
        <v>80</v>
      </c>
      <c r="T148" s="225">
        <v>80</v>
      </c>
      <c r="U148" s="225">
        <v>0</v>
      </c>
      <c r="V148" s="224">
        <f t="shared" si="88"/>
        <v>0</v>
      </c>
      <c r="W148" s="224">
        <v>0</v>
      </c>
      <c r="X148" s="292">
        <f t="shared" si="89"/>
        <v>11780</v>
      </c>
      <c r="Y148" s="292">
        <f t="shared" si="78"/>
        <v>11780</v>
      </c>
      <c r="Z148" s="225">
        <f t="shared" si="90"/>
        <v>4000</v>
      </c>
      <c r="AA148" s="225">
        <v>4000</v>
      </c>
      <c r="AB148" s="225">
        <v>0</v>
      </c>
      <c r="AC148" s="225">
        <v>155</v>
      </c>
      <c r="AD148" s="224">
        <f t="shared" si="91"/>
        <v>0</v>
      </c>
      <c r="AE148" s="224">
        <v>0</v>
      </c>
      <c r="AF148" s="225">
        <v>0</v>
      </c>
      <c r="AG148" s="225">
        <v>0</v>
      </c>
      <c r="AH148" s="292">
        <f t="shared" si="70"/>
        <v>4000</v>
      </c>
      <c r="AI148" s="292">
        <f t="shared" si="79"/>
        <v>4000</v>
      </c>
      <c r="AJ148" s="224">
        <f t="shared" si="92"/>
        <v>15780</v>
      </c>
      <c r="AK148" s="224">
        <f t="shared" si="80"/>
        <v>15780</v>
      </c>
      <c r="AL148" s="226">
        <f>SUM(AJ148:AJ165)</f>
        <v>273306.39999999997</v>
      </c>
      <c r="AM148" s="203">
        <f>SUM(M148:M165)</f>
        <v>344</v>
      </c>
      <c r="AN148" s="20" t="s">
        <v>176</v>
      </c>
      <c r="AO148" s="243">
        <f t="shared" si="81"/>
        <v>4000</v>
      </c>
      <c r="AP148" s="243">
        <f t="shared" si="82"/>
        <v>11700</v>
      </c>
      <c r="AQ148" s="243">
        <v>0</v>
      </c>
      <c r="AR148" s="243">
        <f t="shared" si="83"/>
        <v>80</v>
      </c>
      <c r="AS148" s="243">
        <f t="shared" si="84"/>
        <v>0</v>
      </c>
      <c r="AT148" s="243">
        <f t="shared" si="85"/>
        <v>0</v>
      </c>
      <c r="AU148" s="243">
        <f t="shared" si="86"/>
        <v>15780</v>
      </c>
      <c r="AV148" s="21"/>
    </row>
    <row r="149" spans="1:48" s="22" customFormat="1" ht="34.5" x14ac:dyDescent="0.25">
      <c r="A149" s="17" t="s">
        <v>176</v>
      </c>
      <c r="B149" s="26" t="s">
        <v>177</v>
      </c>
      <c r="C149" s="23" t="s">
        <v>43</v>
      </c>
      <c r="D149" s="23" t="s">
        <v>60</v>
      </c>
      <c r="E149" s="18" t="s">
        <v>97</v>
      </c>
      <c r="F149" s="23" t="s">
        <v>179</v>
      </c>
      <c r="G149" s="18" t="s">
        <v>178</v>
      </c>
      <c r="H149" s="24">
        <v>42</v>
      </c>
      <c r="I149" s="17" t="s">
        <v>22</v>
      </c>
      <c r="J149" s="19">
        <v>585</v>
      </c>
      <c r="K149" s="25">
        <v>0</v>
      </c>
      <c r="L149" s="25">
        <v>20</v>
      </c>
      <c r="M149" s="25">
        <f t="shared" si="66"/>
        <v>20</v>
      </c>
      <c r="N149" s="224">
        <f t="shared" si="87"/>
        <v>11700</v>
      </c>
      <c r="O149" s="224">
        <v>11700</v>
      </c>
      <c r="P149" s="225">
        <v>28</v>
      </c>
      <c r="Q149" s="225">
        <v>12</v>
      </c>
      <c r="R149" s="225">
        <v>0.4</v>
      </c>
      <c r="S149" s="225">
        <f t="shared" si="72"/>
        <v>134.40000000000003</v>
      </c>
      <c r="T149" s="225">
        <v>134.40000000000003</v>
      </c>
      <c r="U149" s="225">
        <v>0</v>
      </c>
      <c r="V149" s="224">
        <f t="shared" si="88"/>
        <v>0</v>
      </c>
      <c r="W149" s="224">
        <v>0</v>
      </c>
      <c r="X149" s="292">
        <f t="shared" si="89"/>
        <v>11834.4</v>
      </c>
      <c r="Y149" s="292">
        <f t="shared" si="78"/>
        <v>11834.4</v>
      </c>
      <c r="Z149" s="225">
        <f t="shared" si="90"/>
        <v>4000</v>
      </c>
      <c r="AA149" s="225">
        <v>4000</v>
      </c>
      <c r="AB149" s="225">
        <v>0</v>
      </c>
      <c r="AC149" s="225">
        <v>140</v>
      </c>
      <c r="AD149" s="224">
        <f t="shared" si="91"/>
        <v>0</v>
      </c>
      <c r="AE149" s="224">
        <v>0</v>
      </c>
      <c r="AF149" s="225">
        <v>0</v>
      </c>
      <c r="AG149" s="225">
        <v>0</v>
      </c>
      <c r="AH149" s="292">
        <f t="shared" si="70"/>
        <v>4000</v>
      </c>
      <c r="AI149" s="292">
        <f t="shared" si="79"/>
        <v>4000</v>
      </c>
      <c r="AJ149" s="224">
        <f t="shared" si="92"/>
        <v>15834.4</v>
      </c>
      <c r="AK149" s="224">
        <f t="shared" si="80"/>
        <v>15834.4</v>
      </c>
      <c r="AL149" s="226"/>
      <c r="AM149" s="203"/>
      <c r="AN149" s="20" t="str">
        <f t="shared" ref="AN149:AN179" si="94">A149</f>
        <v>643-PR</v>
      </c>
      <c r="AO149" s="243">
        <f t="shared" si="81"/>
        <v>4000</v>
      </c>
      <c r="AP149" s="243">
        <f t="shared" si="82"/>
        <v>11700</v>
      </c>
      <c r="AQ149" s="243">
        <v>0</v>
      </c>
      <c r="AR149" s="243">
        <f t="shared" si="83"/>
        <v>134.40000000000003</v>
      </c>
      <c r="AS149" s="243">
        <f t="shared" si="84"/>
        <v>0</v>
      </c>
      <c r="AT149" s="243">
        <f t="shared" si="85"/>
        <v>0</v>
      </c>
      <c r="AU149" s="243">
        <f t="shared" si="86"/>
        <v>15834.4</v>
      </c>
      <c r="AV149" s="21"/>
    </row>
    <row r="150" spans="1:48" s="22" customFormat="1" ht="41.25" customHeight="1" x14ac:dyDescent="0.25">
      <c r="A150" s="17" t="s">
        <v>176</v>
      </c>
      <c r="B150" s="26" t="s">
        <v>177</v>
      </c>
      <c r="C150" s="23" t="s">
        <v>43</v>
      </c>
      <c r="D150" s="23" t="s">
        <v>60</v>
      </c>
      <c r="E150" s="18" t="s">
        <v>151</v>
      </c>
      <c r="F150" s="23" t="s">
        <v>179</v>
      </c>
      <c r="G150" s="18" t="s">
        <v>178</v>
      </c>
      <c r="H150" s="24">
        <v>42</v>
      </c>
      <c r="I150" s="17" t="s">
        <v>22</v>
      </c>
      <c r="J150" s="19">
        <v>585</v>
      </c>
      <c r="K150" s="25">
        <v>0</v>
      </c>
      <c r="L150" s="25">
        <v>20</v>
      </c>
      <c r="M150" s="25">
        <f t="shared" si="66"/>
        <v>20</v>
      </c>
      <c r="N150" s="224">
        <f t="shared" si="87"/>
        <v>11700</v>
      </c>
      <c r="O150" s="224">
        <v>11700</v>
      </c>
      <c r="P150" s="225">
        <v>0</v>
      </c>
      <c r="Q150" s="225">
        <v>0</v>
      </c>
      <c r="R150" s="225">
        <v>0.4</v>
      </c>
      <c r="S150" s="225">
        <f t="shared" si="72"/>
        <v>0</v>
      </c>
      <c r="T150" s="225">
        <v>0</v>
      </c>
      <c r="U150" s="225">
        <v>0</v>
      </c>
      <c r="V150" s="224">
        <f t="shared" si="88"/>
        <v>0</v>
      </c>
      <c r="W150" s="224">
        <v>0</v>
      </c>
      <c r="X150" s="292">
        <f t="shared" si="89"/>
        <v>11700</v>
      </c>
      <c r="Y150" s="292">
        <f t="shared" si="78"/>
        <v>11700</v>
      </c>
      <c r="Z150" s="225">
        <f t="shared" si="90"/>
        <v>4000</v>
      </c>
      <c r="AA150" s="225">
        <v>4000</v>
      </c>
      <c r="AB150" s="225">
        <v>0</v>
      </c>
      <c r="AC150" s="225">
        <v>0</v>
      </c>
      <c r="AD150" s="224">
        <f t="shared" si="91"/>
        <v>0</v>
      </c>
      <c r="AE150" s="224">
        <v>0</v>
      </c>
      <c r="AF150" s="225">
        <v>0</v>
      </c>
      <c r="AG150" s="225">
        <v>0</v>
      </c>
      <c r="AH150" s="292">
        <f t="shared" si="70"/>
        <v>4000</v>
      </c>
      <c r="AI150" s="292">
        <f t="shared" si="79"/>
        <v>4000</v>
      </c>
      <c r="AJ150" s="224">
        <f t="shared" si="92"/>
        <v>15700</v>
      </c>
      <c r="AK150" s="224">
        <f t="shared" si="80"/>
        <v>15700</v>
      </c>
      <c r="AL150" s="226"/>
      <c r="AM150" s="203"/>
      <c r="AN150" s="20" t="str">
        <f t="shared" si="94"/>
        <v>643-PR</v>
      </c>
      <c r="AO150" s="243">
        <f t="shared" si="81"/>
        <v>4000</v>
      </c>
      <c r="AP150" s="243">
        <f t="shared" si="82"/>
        <v>11700</v>
      </c>
      <c r="AQ150" s="243">
        <v>0</v>
      </c>
      <c r="AR150" s="243">
        <f t="shared" si="83"/>
        <v>0</v>
      </c>
      <c r="AS150" s="243">
        <f t="shared" si="84"/>
        <v>0</v>
      </c>
      <c r="AT150" s="243">
        <f t="shared" si="85"/>
        <v>0</v>
      </c>
      <c r="AU150" s="243">
        <f t="shared" si="86"/>
        <v>15700</v>
      </c>
      <c r="AV150" s="21"/>
    </row>
    <row r="151" spans="1:48" s="22" customFormat="1" ht="46.5" customHeight="1" x14ac:dyDescent="0.25">
      <c r="A151" s="17" t="s">
        <v>176</v>
      </c>
      <c r="B151" s="26" t="s">
        <v>177</v>
      </c>
      <c r="C151" s="23" t="s">
        <v>43</v>
      </c>
      <c r="D151" s="23" t="s">
        <v>60</v>
      </c>
      <c r="E151" s="18" t="s">
        <v>180</v>
      </c>
      <c r="F151" s="23" t="s">
        <v>93</v>
      </c>
      <c r="G151" s="18" t="s">
        <v>706</v>
      </c>
      <c r="H151" s="24">
        <v>42</v>
      </c>
      <c r="I151" s="17" t="s">
        <v>22</v>
      </c>
      <c r="J151" s="19">
        <v>585</v>
      </c>
      <c r="K151" s="25">
        <v>20</v>
      </c>
      <c r="L151" s="25">
        <v>0</v>
      </c>
      <c r="M151" s="25">
        <f t="shared" si="66"/>
        <v>20</v>
      </c>
      <c r="N151" s="224">
        <f t="shared" si="87"/>
        <v>11700</v>
      </c>
      <c r="O151" s="224">
        <v>11700</v>
      </c>
      <c r="P151" s="225">
        <v>9</v>
      </c>
      <c r="Q151" s="225">
        <v>60</v>
      </c>
      <c r="R151" s="225">
        <v>0.4</v>
      </c>
      <c r="S151" s="225">
        <f t="shared" si="72"/>
        <v>216</v>
      </c>
      <c r="T151" s="225">
        <v>216</v>
      </c>
      <c r="U151" s="225">
        <v>0</v>
      </c>
      <c r="V151" s="224">
        <f t="shared" si="88"/>
        <v>0</v>
      </c>
      <c r="W151" s="224">
        <v>0</v>
      </c>
      <c r="X151" s="292">
        <f t="shared" si="89"/>
        <v>11916</v>
      </c>
      <c r="Y151" s="292">
        <f t="shared" si="78"/>
        <v>11916</v>
      </c>
      <c r="Z151" s="225">
        <f t="shared" si="90"/>
        <v>4000</v>
      </c>
      <c r="AA151" s="225">
        <v>4000</v>
      </c>
      <c r="AB151" s="225">
        <v>0</v>
      </c>
      <c r="AC151" s="225">
        <v>285</v>
      </c>
      <c r="AD151" s="224">
        <f t="shared" si="91"/>
        <v>0</v>
      </c>
      <c r="AE151" s="224">
        <v>0</v>
      </c>
      <c r="AF151" s="225">
        <v>0</v>
      </c>
      <c r="AG151" s="225">
        <v>0</v>
      </c>
      <c r="AH151" s="292">
        <f t="shared" si="70"/>
        <v>4000</v>
      </c>
      <c r="AI151" s="292">
        <f t="shared" si="79"/>
        <v>4000</v>
      </c>
      <c r="AJ151" s="224">
        <f t="shared" si="92"/>
        <v>15916</v>
      </c>
      <c r="AK151" s="224">
        <f t="shared" si="80"/>
        <v>15916</v>
      </c>
      <c r="AL151" s="226"/>
      <c r="AM151" s="203"/>
      <c r="AN151" s="20" t="str">
        <f t="shared" si="94"/>
        <v>643-PR</v>
      </c>
      <c r="AO151" s="243">
        <f t="shared" si="81"/>
        <v>4000</v>
      </c>
      <c r="AP151" s="243">
        <f t="shared" si="82"/>
        <v>11700</v>
      </c>
      <c r="AQ151" s="243">
        <v>0</v>
      </c>
      <c r="AR151" s="243">
        <f t="shared" si="83"/>
        <v>216</v>
      </c>
      <c r="AS151" s="243">
        <f t="shared" si="84"/>
        <v>0</v>
      </c>
      <c r="AT151" s="243">
        <f t="shared" si="85"/>
        <v>0</v>
      </c>
      <c r="AU151" s="243">
        <f t="shared" si="86"/>
        <v>15916</v>
      </c>
      <c r="AV151" s="21"/>
    </row>
    <row r="152" spans="1:48" s="22" customFormat="1" ht="55.5" customHeight="1" x14ac:dyDescent="0.25">
      <c r="A152" s="17" t="s">
        <v>176</v>
      </c>
      <c r="B152" s="26" t="s">
        <v>177</v>
      </c>
      <c r="C152" s="23" t="s">
        <v>43</v>
      </c>
      <c r="D152" s="23" t="s">
        <v>60</v>
      </c>
      <c r="E152" s="18" t="s">
        <v>180</v>
      </c>
      <c r="F152" s="23" t="s">
        <v>93</v>
      </c>
      <c r="G152" s="18" t="s">
        <v>706</v>
      </c>
      <c r="H152" s="24">
        <v>42</v>
      </c>
      <c r="I152" s="17" t="s">
        <v>22</v>
      </c>
      <c r="J152" s="19">
        <v>585</v>
      </c>
      <c r="K152" s="25">
        <v>20</v>
      </c>
      <c r="L152" s="25">
        <v>0</v>
      </c>
      <c r="M152" s="25">
        <f t="shared" si="66"/>
        <v>20</v>
      </c>
      <c r="N152" s="224">
        <f t="shared" si="87"/>
        <v>11700</v>
      </c>
      <c r="O152" s="224">
        <v>11700</v>
      </c>
      <c r="P152" s="225">
        <v>8</v>
      </c>
      <c r="Q152" s="225">
        <v>60</v>
      </c>
      <c r="R152" s="225">
        <v>0.4</v>
      </c>
      <c r="S152" s="225">
        <f t="shared" si="72"/>
        <v>192</v>
      </c>
      <c r="T152" s="225">
        <v>192</v>
      </c>
      <c r="U152" s="225">
        <v>0</v>
      </c>
      <c r="V152" s="224">
        <f t="shared" si="88"/>
        <v>0</v>
      </c>
      <c r="W152" s="224">
        <v>0</v>
      </c>
      <c r="X152" s="292">
        <f t="shared" si="89"/>
        <v>11892</v>
      </c>
      <c r="Y152" s="292">
        <f t="shared" si="78"/>
        <v>11892</v>
      </c>
      <c r="Z152" s="225">
        <f t="shared" si="90"/>
        <v>4000</v>
      </c>
      <c r="AA152" s="225">
        <v>4000</v>
      </c>
      <c r="AB152" s="225">
        <v>0</v>
      </c>
      <c r="AC152" s="225">
        <v>285</v>
      </c>
      <c r="AD152" s="224">
        <f t="shared" si="91"/>
        <v>0</v>
      </c>
      <c r="AE152" s="224">
        <v>0</v>
      </c>
      <c r="AF152" s="225">
        <v>0</v>
      </c>
      <c r="AG152" s="225">
        <v>0</v>
      </c>
      <c r="AH152" s="292">
        <f t="shared" si="70"/>
        <v>4000</v>
      </c>
      <c r="AI152" s="292">
        <f t="shared" si="79"/>
        <v>4000</v>
      </c>
      <c r="AJ152" s="224">
        <f t="shared" si="92"/>
        <v>15892</v>
      </c>
      <c r="AK152" s="224">
        <f t="shared" si="80"/>
        <v>15892</v>
      </c>
      <c r="AL152" s="226"/>
      <c r="AM152" s="203"/>
      <c r="AN152" s="20" t="str">
        <f t="shared" si="94"/>
        <v>643-PR</v>
      </c>
      <c r="AO152" s="243">
        <f t="shared" si="81"/>
        <v>4000</v>
      </c>
      <c r="AP152" s="243">
        <f t="shared" si="82"/>
        <v>11700</v>
      </c>
      <c r="AQ152" s="243">
        <v>0</v>
      </c>
      <c r="AR152" s="243">
        <f t="shared" si="83"/>
        <v>192</v>
      </c>
      <c r="AS152" s="243">
        <f t="shared" si="84"/>
        <v>0</v>
      </c>
      <c r="AT152" s="243">
        <f t="shared" si="85"/>
        <v>0</v>
      </c>
      <c r="AU152" s="243">
        <f t="shared" si="86"/>
        <v>15892</v>
      </c>
      <c r="AV152" s="21"/>
    </row>
    <row r="153" spans="1:48" s="22" customFormat="1" ht="34.5" x14ac:dyDescent="0.25">
      <c r="A153" s="17" t="s">
        <v>176</v>
      </c>
      <c r="B153" s="26" t="s">
        <v>177</v>
      </c>
      <c r="C153" s="23" t="s">
        <v>43</v>
      </c>
      <c r="D153" s="23" t="s">
        <v>57</v>
      </c>
      <c r="E153" s="18" t="s">
        <v>102</v>
      </c>
      <c r="F153" s="23" t="s">
        <v>172</v>
      </c>
      <c r="G153" s="18" t="s">
        <v>182</v>
      </c>
      <c r="H153" s="24">
        <v>42</v>
      </c>
      <c r="I153" s="17" t="s">
        <v>22</v>
      </c>
      <c r="J153" s="19">
        <v>585</v>
      </c>
      <c r="K153" s="25">
        <v>0</v>
      </c>
      <c r="L153" s="25">
        <v>18</v>
      </c>
      <c r="M153" s="25">
        <f t="shared" si="66"/>
        <v>18</v>
      </c>
      <c r="N153" s="224">
        <f t="shared" si="87"/>
        <v>10530</v>
      </c>
      <c r="O153" s="224">
        <v>10530</v>
      </c>
      <c r="P153" s="225">
        <v>0</v>
      </c>
      <c r="Q153" s="225">
        <v>36</v>
      </c>
      <c r="R153" s="225">
        <v>0.4</v>
      </c>
      <c r="S153" s="225">
        <f t="shared" si="72"/>
        <v>0</v>
      </c>
      <c r="T153" s="225">
        <v>0</v>
      </c>
      <c r="U153" s="225">
        <v>0</v>
      </c>
      <c r="V153" s="224">
        <f t="shared" si="88"/>
        <v>0</v>
      </c>
      <c r="W153" s="224">
        <v>0</v>
      </c>
      <c r="X153" s="292">
        <f t="shared" si="89"/>
        <v>10530</v>
      </c>
      <c r="Y153" s="292">
        <f t="shared" si="78"/>
        <v>10530</v>
      </c>
      <c r="Z153" s="225">
        <f t="shared" si="90"/>
        <v>3600</v>
      </c>
      <c r="AA153" s="225">
        <v>3600</v>
      </c>
      <c r="AB153" s="225">
        <v>0</v>
      </c>
      <c r="AC153" s="225">
        <v>170</v>
      </c>
      <c r="AD153" s="224">
        <f t="shared" si="91"/>
        <v>0</v>
      </c>
      <c r="AE153" s="224">
        <v>0</v>
      </c>
      <c r="AF153" s="225">
        <v>0</v>
      </c>
      <c r="AG153" s="225">
        <v>0</v>
      </c>
      <c r="AH153" s="292">
        <f t="shared" si="70"/>
        <v>3600</v>
      </c>
      <c r="AI153" s="292">
        <f t="shared" si="79"/>
        <v>3600</v>
      </c>
      <c r="AJ153" s="224">
        <f t="shared" si="92"/>
        <v>14130</v>
      </c>
      <c r="AK153" s="224">
        <f t="shared" si="80"/>
        <v>14130</v>
      </c>
      <c r="AL153" s="226"/>
      <c r="AM153" s="203"/>
      <c r="AN153" s="20" t="str">
        <f t="shared" si="94"/>
        <v>643-PR</v>
      </c>
      <c r="AO153" s="243">
        <f t="shared" si="81"/>
        <v>3600</v>
      </c>
      <c r="AP153" s="243">
        <f t="shared" si="82"/>
        <v>10530</v>
      </c>
      <c r="AQ153" s="243">
        <v>0</v>
      </c>
      <c r="AR153" s="243">
        <f t="shared" si="83"/>
        <v>0</v>
      </c>
      <c r="AS153" s="243">
        <f t="shared" si="84"/>
        <v>0</v>
      </c>
      <c r="AT153" s="243">
        <f t="shared" si="85"/>
        <v>0</v>
      </c>
      <c r="AU153" s="243">
        <f t="shared" si="86"/>
        <v>14130</v>
      </c>
      <c r="AV153" s="21"/>
    </row>
    <row r="154" spans="1:48" s="22" customFormat="1" ht="33.75" customHeight="1" x14ac:dyDescent="0.25">
      <c r="A154" s="17" t="s">
        <v>176</v>
      </c>
      <c r="B154" s="26" t="s">
        <v>177</v>
      </c>
      <c r="C154" s="23" t="s">
        <v>43</v>
      </c>
      <c r="D154" s="23" t="s">
        <v>57</v>
      </c>
      <c r="E154" s="18" t="s">
        <v>106</v>
      </c>
      <c r="F154" s="23" t="s">
        <v>172</v>
      </c>
      <c r="G154" s="18" t="s">
        <v>182</v>
      </c>
      <c r="H154" s="24">
        <v>42</v>
      </c>
      <c r="I154" s="17" t="s">
        <v>22</v>
      </c>
      <c r="J154" s="19">
        <v>585</v>
      </c>
      <c r="K154" s="25">
        <v>0</v>
      </c>
      <c r="L154" s="25">
        <v>15</v>
      </c>
      <c r="M154" s="25">
        <f t="shared" si="66"/>
        <v>15</v>
      </c>
      <c r="N154" s="224">
        <f t="shared" si="87"/>
        <v>8775</v>
      </c>
      <c r="O154" s="224">
        <v>8775</v>
      </c>
      <c r="P154" s="225">
        <v>0</v>
      </c>
      <c r="Q154" s="225">
        <v>23</v>
      </c>
      <c r="R154" s="225">
        <v>0.4</v>
      </c>
      <c r="S154" s="225">
        <f t="shared" si="72"/>
        <v>0</v>
      </c>
      <c r="T154" s="225">
        <v>0</v>
      </c>
      <c r="U154" s="225">
        <v>0</v>
      </c>
      <c r="V154" s="224">
        <f t="shared" si="88"/>
        <v>0</v>
      </c>
      <c r="W154" s="224">
        <v>0</v>
      </c>
      <c r="X154" s="292">
        <f t="shared" si="89"/>
        <v>8775</v>
      </c>
      <c r="Y154" s="292">
        <f t="shared" si="78"/>
        <v>8775</v>
      </c>
      <c r="Z154" s="225">
        <f t="shared" si="90"/>
        <v>3000</v>
      </c>
      <c r="AA154" s="225">
        <v>3000</v>
      </c>
      <c r="AB154" s="225">
        <v>0</v>
      </c>
      <c r="AC154" s="225">
        <v>0</v>
      </c>
      <c r="AD154" s="224">
        <f t="shared" si="91"/>
        <v>0</v>
      </c>
      <c r="AE154" s="224">
        <v>0</v>
      </c>
      <c r="AF154" s="225">
        <v>0</v>
      </c>
      <c r="AG154" s="225">
        <v>0</v>
      </c>
      <c r="AH154" s="292">
        <f t="shared" si="70"/>
        <v>3000</v>
      </c>
      <c r="AI154" s="292">
        <f t="shared" si="79"/>
        <v>3000</v>
      </c>
      <c r="AJ154" s="224">
        <f t="shared" si="92"/>
        <v>11775</v>
      </c>
      <c r="AK154" s="224">
        <f t="shared" si="80"/>
        <v>11775</v>
      </c>
      <c r="AL154" s="226"/>
      <c r="AM154" s="203"/>
      <c r="AN154" s="20" t="str">
        <f t="shared" si="94"/>
        <v>643-PR</v>
      </c>
      <c r="AO154" s="243">
        <f t="shared" si="81"/>
        <v>3000</v>
      </c>
      <c r="AP154" s="243">
        <f t="shared" si="82"/>
        <v>8775</v>
      </c>
      <c r="AQ154" s="243">
        <v>0</v>
      </c>
      <c r="AR154" s="243">
        <f t="shared" si="83"/>
        <v>0</v>
      </c>
      <c r="AS154" s="243">
        <f t="shared" si="84"/>
        <v>0</v>
      </c>
      <c r="AT154" s="243">
        <f t="shared" si="85"/>
        <v>0</v>
      </c>
      <c r="AU154" s="243">
        <f t="shared" si="86"/>
        <v>11775</v>
      </c>
      <c r="AV154" s="21"/>
    </row>
    <row r="155" spans="1:48" s="22" customFormat="1" ht="33.75" customHeight="1" x14ac:dyDescent="0.25">
      <c r="A155" s="17" t="s">
        <v>176</v>
      </c>
      <c r="B155" s="26" t="s">
        <v>177</v>
      </c>
      <c r="C155" s="23" t="s">
        <v>43</v>
      </c>
      <c r="D155" s="23" t="s">
        <v>57</v>
      </c>
      <c r="E155" s="18" t="s">
        <v>685</v>
      </c>
      <c r="F155" s="23" t="s">
        <v>172</v>
      </c>
      <c r="G155" s="18" t="s">
        <v>182</v>
      </c>
      <c r="H155" s="24">
        <v>42</v>
      </c>
      <c r="I155" s="17" t="s">
        <v>22</v>
      </c>
      <c r="J155" s="19">
        <v>585</v>
      </c>
      <c r="K155" s="25">
        <v>0</v>
      </c>
      <c r="L155" s="25">
        <v>24</v>
      </c>
      <c r="M155" s="25">
        <f t="shared" si="66"/>
        <v>24</v>
      </c>
      <c r="N155" s="224">
        <f t="shared" si="87"/>
        <v>14040</v>
      </c>
      <c r="O155" s="224">
        <v>14040</v>
      </c>
      <c r="P155" s="225">
        <v>0</v>
      </c>
      <c r="Q155" s="225">
        <v>0</v>
      </c>
      <c r="R155" s="225">
        <v>0.4</v>
      </c>
      <c r="S155" s="225">
        <f t="shared" si="72"/>
        <v>0</v>
      </c>
      <c r="T155" s="225">
        <v>0</v>
      </c>
      <c r="U155" s="225">
        <v>0</v>
      </c>
      <c r="V155" s="224">
        <f t="shared" si="88"/>
        <v>0</v>
      </c>
      <c r="W155" s="224">
        <v>0</v>
      </c>
      <c r="X155" s="292">
        <f t="shared" si="89"/>
        <v>14040</v>
      </c>
      <c r="Y155" s="292">
        <f t="shared" si="78"/>
        <v>14040</v>
      </c>
      <c r="Z155" s="225">
        <f t="shared" si="90"/>
        <v>4800</v>
      </c>
      <c r="AA155" s="225">
        <v>4800</v>
      </c>
      <c r="AB155" s="225">
        <v>0</v>
      </c>
      <c r="AC155" s="225">
        <v>0</v>
      </c>
      <c r="AD155" s="224">
        <f t="shared" si="91"/>
        <v>0</v>
      </c>
      <c r="AE155" s="224">
        <v>0</v>
      </c>
      <c r="AF155" s="225">
        <v>0</v>
      </c>
      <c r="AG155" s="225">
        <v>0</v>
      </c>
      <c r="AH155" s="292">
        <f t="shared" si="70"/>
        <v>4800</v>
      </c>
      <c r="AI155" s="292">
        <f t="shared" si="79"/>
        <v>4800</v>
      </c>
      <c r="AJ155" s="224">
        <f t="shared" si="92"/>
        <v>18840</v>
      </c>
      <c r="AK155" s="224">
        <f t="shared" si="80"/>
        <v>18840</v>
      </c>
      <c r="AL155" s="226"/>
      <c r="AM155" s="203"/>
      <c r="AN155" s="20" t="str">
        <f t="shared" si="94"/>
        <v>643-PR</v>
      </c>
      <c r="AO155" s="243">
        <f t="shared" si="81"/>
        <v>4800</v>
      </c>
      <c r="AP155" s="243">
        <f t="shared" si="82"/>
        <v>14040</v>
      </c>
      <c r="AQ155" s="243">
        <v>0</v>
      </c>
      <c r="AR155" s="243">
        <f t="shared" si="83"/>
        <v>0</v>
      </c>
      <c r="AS155" s="243">
        <f t="shared" si="84"/>
        <v>0</v>
      </c>
      <c r="AT155" s="243">
        <f t="shared" si="85"/>
        <v>0</v>
      </c>
      <c r="AU155" s="243">
        <f t="shared" si="86"/>
        <v>18840</v>
      </c>
      <c r="AV155" s="21"/>
    </row>
    <row r="156" spans="1:48" s="22" customFormat="1" ht="39.75" customHeight="1" x14ac:dyDescent="0.25">
      <c r="A156" s="17" t="s">
        <v>176</v>
      </c>
      <c r="B156" s="26" t="s">
        <v>177</v>
      </c>
      <c r="C156" s="23" t="s">
        <v>43</v>
      </c>
      <c r="D156" s="23" t="s">
        <v>57</v>
      </c>
      <c r="E156" s="18" t="s">
        <v>685</v>
      </c>
      <c r="F156" s="23" t="s">
        <v>707</v>
      </c>
      <c r="G156" s="18" t="s">
        <v>187</v>
      </c>
      <c r="H156" s="24">
        <v>42</v>
      </c>
      <c r="I156" s="17" t="s">
        <v>22</v>
      </c>
      <c r="J156" s="19">
        <v>585</v>
      </c>
      <c r="K156" s="25">
        <v>0</v>
      </c>
      <c r="L156" s="25">
        <v>18</v>
      </c>
      <c r="M156" s="25">
        <f t="shared" si="66"/>
        <v>18</v>
      </c>
      <c r="N156" s="224">
        <f t="shared" si="87"/>
        <v>10530</v>
      </c>
      <c r="O156" s="224">
        <v>10530</v>
      </c>
      <c r="P156" s="225">
        <v>0</v>
      </c>
      <c r="Q156" s="225">
        <v>36</v>
      </c>
      <c r="R156" s="225">
        <v>0.4</v>
      </c>
      <c r="S156" s="225">
        <f t="shared" si="72"/>
        <v>0</v>
      </c>
      <c r="T156" s="225">
        <v>0</v>
      </c>
      <c r="U156" s="225">
        <v>0</v>
      </c>
      <c r="V156" s="224">
        <f t="shared" si="88"/>
        <v>0</v>
      </c>
      <c r="W156" s="224">
        <v>0</v>
      </c>
      <c r="X156" s="292">
        <f t="shared" si="89"/>
        <v>10530</v>
      </c>
      <c r="Y156" s="292">
        <f t="shared" si="78"/>
        <v>10530</v>
      </c>
      <c r="Z156" s="225">
        <f t="shared" si="90"/>
        <v>3600</v>
      </c>
      <c r="AA156" s="225">
        <v>3600</v>
      </c>
      <c r="AB156" s="225">
        <v>0</v>
      </c>
      <c r="AC156" s="225">
        <v>170</v>
      </c>
      <c r="AD156" s="224">
        <f t="shared" si="91"/>
        <v>0</v>
      </c>
      <c r="AE156" s="224">
        <v>0</v>
      </c>
      <c r="AF156" s="225">
        <v>0</v>
      </c>
      <c r="AG156" s="225">
        <v>0</v>
      </c>
      <c r="AH156" s="292">
        <f t="shared" si="70"/>
        <v>3600</v>
      </c>
      <c r="AI156" s="292">
        <f t="shared" si="79"/>
        <v>3600</v>
      </c>
      <c r="AJ156" s="224">
        <f t="shared" si="92"/>
        <v>14130</v>
      </c>
      <c r="AK156" s="224">
        <f t="shared" si="80"/>
        <v>14130</v>
      </c>
      <c r="AL156" s="226"/>
      <c r="AM156" s="203"/>
      <c r="AN156" s="20" t="str">
        <f t="shared" si="94"/>
        <v>643-PR</v>
      </c>
      <c r="AO156" s="243">
        <f t="shared" si="81"/>
        <v>3600</v>
      </c>
      <c r="AP156" s="243">
        <f t="shared" si="82"/>
        <v>10530</v>
      </c>
      <c r="AQ156" s="243">
        <v>0</v>
      </c>
      <c r="AR156" s="243">
        <f t="shared" si="83"/>
        <v>0</v>
      </c>
      <c r="AS156" s="243">
        <f t="shared" si="84"/>
        <v>0</v>
      </c>
      <c r="AT156" s="243">
        <f t="shared" si="85"/>
        <v>0</v>
      </c>
      <c r="AU156" s="243">
        <f t="shared" si="86"/>
        <v>14130</v>
      </c>
      <c r="AV156" s="21"/>
    </row>
    <row r="157" spans="1:48" s="22" customFormat="1" ht="39.75" customHeight="1" x14ac:dyDescent="0.25">
      <c r="A157" s="17" t="s">
        <v>176</v>
      </c>
      <c r="B157" s="26" t="s">
        <v>177</v>
      </c>
      <c r="C157" s="23" t="s">
        <v>43</v>
      </c>
      <c r="D157" s="23" t="s">
        <v>57</v>
      </c>
      <c r="E157" s="18" t="s">
        <v>104</v>
      </c>
      <c r="F157" s="23" t="s">
        <v>707</v>
      </c>
      <c r="G157" s="18" t="s">
        <v>187</v>
      </c>
      <c r="H157" s="24">
        <v>42</v>
      </c>
      <c r="I157" s="17" t="s">
        <v>22</v>
      </c>
      <c r="J157" s="19">
        <v>585</v>
      </c>
      <c r="K157" s="25">
        <v>0</v>
      </c>
      <c r="L157" s="25">
        <v>23</v>
      </c>
      <c r="M157" s="25">
        <f t="shared" si="66"/>
        <v>23</v>
      </c>
      <c r="N157" s="224">
        <f t="shared" si="87"/>
        <v>13455</v>
      </c>
      <c r="O157" s="224">
        <v>13455</v>
      </c>
      <c r="P157" s="225">
        <v>14</v>
      </c>
      <c r="Q157" s="225">
        <v>51</v>
      </c>
      <c r="R157" s="225">
        <v>0.4</v>
      </c>
      <c r="S157" s="225">
        <f t="shared" si="72"/>
        <v>285.60000000000002</v>
      </c>
      <c r="T157" s="225">
        <v>285.60000000000002</v>
      </c>
      <c r="U157" s="225">
        <v>0</v>
      </c>
      <c r="V157" s="224">
        <f t="shared" si="88"/>
        <v>0</v>
      </c>
      <c r="W157" s="224">
        <v>0</v>
      </c>
      <c r="X157" s="292">
        <f t="shared" si="89"/>
        <v>13740.6</v>
      </c>
      <c r="Y157" s="292">
        <f t="shared" si="78"/>
        <v>13740.6</v>
      </c>
      <c r="Z157" s="225">
        <f t="shared" si="90"/>
        <v>4600</v>
      </c>
      <c r="AA157" s="225">
        <v>4600</v>
      </c>
      <c r="AB157" s="225">
        <v>0</v>
      </c>
      <c r="AC157" s="225">
        <v>0</v>
      </c>
      <c r="AD157" s="224">
        <f t="shared" si="91"/>
        <v>0</v>
      </c>
      <c r="AE157" s="224">
        <v>0</v>
      </c>
      <c r="AF157" s="225">
        <v>0</v>
      </c>
      <c r="AG157" s="225">
        <v>0</v>
      </c>
      <c r="AH157" s="292">
        <f t="shared" si="70"/>
        <v>4600</v>
      </c>
      <c r="AI157" s="292">
        <f t="shared" si="79"/>
        <v>4600</v>
      </c>
      <c r="AJ157" s="224">
        <f t="shared" si="92"/>
        <v>18340.599999999999</v>
      </c>
      <c r="AK157" s="224">
        <f t="shared" si="80"/>
        <v>18340.599999999999</v>
      </c>
      <c r="AL157" s="226"/>
      <c r="AM157" s="203"/>
      <c r="AN157" s="20" t="str">
        <f t="shared" si="94"/>
        <v>643-PR</v>
      </c>
      <c r="AO157" s="243">
        <f t="shared" si="81"/>
        <v>4600</v>
      </c>
      <c r="AP157" s="243">
        <f t="shared" si="82"/>
        <v>13455</v>
      </c>
      <c r="AQ157" s="243">
        <v>0</v>
      </c>
      <c r="AR157" s="243">
        <f t="shared" si="83"/>
        <v>285.60000000000002</v>
      </c>
      <c r="AS157" s="243">
        <f t="shared" si="84"/>
        <v>0</v>
      </c>
      <c r="AT157" s="243">
        <f t="shared" si="85"/>
        <v>0</v>
      </c>
      <c r="AU157" s="243">
        <f t="shared" si="86"/>
        <v>18340.599999999999</v>
      </c>
      <c r="AV157" s="21"/>
    </row>
    <row r="158" spans="1:48" s="22" customFormat="1" ht="38.25" customHeight="1" x14ac:dyDescent="0.25">
      <c r="A158" s="17" t="s">
        <v>176</v>
      </c>
      <c r="B158" s="26" t="s">
        <v>177</v>
      </c>
      <c r="C158" s="23" t="s">
        <v>43</v>
      </c>
      <c r="D158" s="23" t="s">
        <v>57</v>
      </c>
      <c r="E158" s="18" t="s">
        <v>105</v>
      </c>
      <c r="F158" s="23" t="s">
        <v>172</v>
      </c>
      <c r="G158" s="18" t="s">
        <v>182</v>
      </c>
      <c r="H158" s="24">
        <v>42</v>
      </c>
      <c r="I158" s="17" t="s">
        <v>22</v>
      </c>
      <c r="J158" s="19">
        <v>585</v>
      </c>
      <c r="K158" s="25">
        <v>0</v>
      </c>
      <c r="L158" s="25">
        <v>15</v>
      </c>
      <c r="M158" s="25">
        <f t="shared" si="66"/>
        <v>15</v>
      </c>
      <c r="N158" s="224">
        <f t="shared" si="87"/>
        <v>8775</v>
      </c>
      <c r="O158" s="224">
        <v>8775</v>
      </c>
      <c r="P158" s="225">
        <v>8</v>
      </c>
      <c r="Q158" s="225">
        <v>14</v>
      </c>
      <c r="R158" s="225">
        <v>0.4</v>
      </c>
      <c r="S158" s="225">
        <f t="shared" si="72"/>
        <v>44.800000000000004</v>
      </c>
      <c r="T158" s="225">
        <v>44.800000000000004</v>
      </c>
      <c r="U158" s="225">
        <v>0</v>
      </c>
      <c r="V158" s="224">
        <f t="shared" si="88"/>
        <v>0</v>
      </c>
      <c r="W158" s="224">
        <v>0</v>
      </c>
      <c r="X158" s="292">
        <f t="shared" si="89"/>
        <v>8819.7999999999993</v>
      </c>
      <c r="Y158" s="292">
        <f t="shared" si="78"/>
        <v>8819.7999999999993</v>
      </c>
      <c r="Z158" s="225">
        <f t="shared" si="90"/>
        <v>3000</v>
      </c>
      <c r="AA158" s="225">
        <v>3000</v>
      </c>
      <c r="AB158" s="225">
        <v>0</v>
      </c>
      <c r="AC158" s="225">
        <v>135</v>
      </c>
      <c r="AD158" s="224">
        <f t="shared" si="91"/>
        <v>0</v>
      </c>
      <c r="AE158" s="224">
        <v>0</v>
      </c>
      <c r="AF158" s="225">
        <v>0</v>
      </c>
      <c r="AG158" s="225">
        <v>0</v>
      </c>
      <c r="AH158" s="292">
        <f t="shared" si="70"/>
        <v>3000</v>
      </c>
      <c r="AI158" s="292">
        <f t="shared" si="79"/>
        <v>3000</v>
      </c>
      <c r="AJ158" s="224">
        <f t="shared" si="92"/>
        <v>11819.8</v>
      </c>
      <c r="AK158" s="224">
        <f t="shared" si="80"/>
        <v>11819.8</v>
      </c>
      <c r="AL158" s="226"/>
      <c r="AM158" s="203"/>
      <c r="AN158" s="20" t="str">
        <f t="shared" si="94"/>
        <v>643-PR</v>
      </c>
      <c r="AO158" s="243">
        <f t="shared" si="81"/>
        <v>3000</v>
      </c>
      <c r="AP158" s="243">
        <f t="shared" si="82"/>
        <v>8775</v>
      </c>
      <c r="AQ158" s="243">
        <v>0</v>
      </c>
      <c r="AR158" s="243">
        <f t="shared" si="83"/>
        <v>44.800000000000004</v>
      </c>
      <c r="AS158" s="243">
        <f t="shared" si="84"/>
        <v>0</v>
      </c>
      <c r="AT158" s="243">
        <f t="shared" si="85"/>
        <v>0</v>
      </c>
      <c r="AU158" s="243">
        <f t="shared" si="86"/>
        <v>11819.8</v>
      </c>
      <c r="AV158" s="21"/>
    </row>
    <row r="159" spans="1:48" s="22" customFormat="1" ht="38.25" customHeight="1" x14ac:dyDescent="0.25">
      <c r="A159" s="17" t="s">
        <v>176</v>
      </c>
      <c r="B159" s="26" t="s">
        <v>177</v>
      </c>
      <c r="C159" s="23" t="s">
        <v>43</v>
      </c>
      <c r="D159" s="23" t="s">
        <v>60</v>
      </c>
      <c r="E159" s="18" t="s">
        <v>151</v>
      </c>
      <c r="F159" s="23" t="s">
        <v>172</v>
      </c>
      <c r="G159" s="18" t="s">
        <v>182</v>
      </c>
      <c r="H159" s="24">
        <v>42</v>
      </c>
      <c r="I159" s="17" t="s">
        <v>22</v>
      </c>
      <c r="J159" s="19">
        <v>585</v>
      </c>
      <c r="K159" s="25">
        <v>20</v>
      </c>
      <c r="L159" s="25">
        <v>0</v>
      </c>
      <c r="M159" s="25">
        <f t="shared" si="66"/>
        <v>20</v>
      </c>
      <c r="N159" s="224">
        <f t="shared" si="87"/>
        <v>11700</v>
      </c>
      <c r="O159" s="224">
        <v>11700</v>
      </c>
      <c r="P159" s="225">
        <v>10</v>
      </c>
      <c r="Q159" s="225">
        <v>40</v>
      </c>
      <c r="R159" s="225">
        <v>0.4</v>
      </c>
      <c r="S159" s="225">
        <f t="shared" si="72"/>
        <v>160</v>
      </c>
      <c r="T159" s="225">
        <v>160</v>
      </c>
      <c r="U159" s="225">
        <v>0</v>
      </c>
      <c r="V159" s="224">
        <f t="shared" si="88"/>
        <v>0</v>
      </c>
      <c r="W159" s="224">
        <v>0</v>
      </c>
      <c r="X159" s="292">
        <f t="shared" si="89"/>
        <v>11860</v>
      </c>
      <c r="Y159" s="292">
        <f t="shared" si="78"/>
        <v>11860</v>
      </c>
      <c r="Z159" s="225">
        <f t="shared" si="90"/>
        <v>4000</v>
      </c>
      <c r="AA159" s="225">
        <v>4000</v>
      </c>
      <c r="AB159" s="225">
        <v>0</v>
      </c>
      <c r="AC159" s="225">
        <v>135</v>
      </c>
      <c r="AD159" s="224">
        <f t="shared" si="91"/>
        <v>0</v>
      </c>
      <c r="AE159" s="224">
        <v>0</v>
      </c>
      <c r="AF159" s="225">
        <v>0</v>
      </c>
      <c r="AG159" s="225">
        <v>0</v>
      </c>
      <c r="AH159" s="292">
        <f t="shared" si="70"/>
        <v>4000</v>
      </c>
      <c r="AI159" s="292">
        <f t="shared" si="79"/>
        <v>4000</v>
      </c>
      <c r="AJ159" s="224">
        <f t="shared" si="92"/>
        <v>15860</v>
      </c>
      <c r="AK159" s="224">
        <f t="shared" si="80"/>
        <v>15860</v>
      </c>
      <c r="AL159" s="226"/>
      <c r="AM159" s="203"/>
      <c r="AN159" s="20" t="str">
        <f t="shared" si="94"/>
        <v>643-PR</v>
      </c>
      <c r="AO159" s="243">
        <f t="shared" si="81"/>
        <v>4000</v>
      </c>
      <c r="AP159" s="243">
        <f t="shared" si="82"/>
        <v>11700</v>
      </c>
      <c r="AQ159" s="243">
        <v>0</v>
      </c>
      <c r="AR159" s="243">
        <f t="shared" si="83"/>
        <v>160</v>
      </c>
      <c r="AS159" s="243">
        <f t="shared" si="84"/>
        <v>0</v>
      </c>
      <c r="AT159" s="243">
        <f t="shared" si="85"/>
        <v>0</v>
      </c>
      <c r="AU159" s="243">
        <f t="shared" si="86"/>
        <v>15860</v>
      </c>
      <c r="AV159" s="21"/>
    </row>
    <row r="160" spans="1:48" s="22" customFormat="1" ht="36.6" customHeight="1" x14ac:dyDescent="0.25">
      <c r="A160" s="17" t="s">
        <v>176</v>
      </c>
      <c r="B160" s="26" t="s">
        <v>177</v>
      </c>
      <c r="C160" s="23" t="s">
        <v>43</v>
      </c>
      <c r="D160" s="23" t="s">
        <v>60</v>
      </c>
      <c r="E160" s="33" t="s">
        <v>183</v>
      </c>
      <c r="F160" s="23" t="s">
        <v>181</v>
      </c>
      <c r="G160" s="18" t="s">
        <v>188</v>
      </c>
      <c r="H160" s="24">
        <v>42</v>
      </c>
      <c r="I160" s="17" t="s">
        <v>22</v>
      </c>
      <c r="J160" s="19">
        <v>585</v>
      </c>
      <c r="K160" s="25">
        <v>20</v>
      </c>
      <c r="L160" s="25">
        <v>0</v>
      </c>
      <c r="M160" s="25">
        <f t="shared" si="66"/>
        <v>20</v>
      </c>
      <c r="N160" s="224">
        <f t="shared" si="87"/>
        <v>11700</v>
      </c>
      <c r="O160" s="224">
        <v>11700</v>
      </c>
      <c r="P160" s="225">
        <v>8</v>
      </c>
      <c r="Q160" s="225">
        <v>20</v>
      </c>
      <c r="R160" s="225">
        <v>0.4</v>
      </c>
      <c r="S160" s="225">
        <f t="shared" si="72"/>
        <v>64</v>
      </c>
      <c r="T160" s="225">
        <v>64</v>
      </c>
      <c r="U160" s="224">
        <v>90</v>
      </c>
      <c r="V160" s="224">
        <f t="shared" si="88"/>
        <v>1800</v>
      </c>
      <c r="W160" s="224">
        <v>1800</v>
      </c>
      <c r="X160" s="292">
        <f t="shared" si="89"/>
        <v>13564</v>
      </c>
      <c r="Y160" s="292">
        <f t="shared" si="78"/>
        <v>13564</v>
      </c>
      <c r="Z160" s="225">
        <f t="shared" si="90"/>
        <v>4000</v>
      </c>
      <c r="AA160" s="225">
        <v>4000</v>
      </c>
      <c r="AB160" s="225">
        <v>0</v>
      </c>
      <c r="AC160" s="224">
        <v>155</v>
      </c>
      <c r="AD160" s="224">
        <f t="shared" si="91"/>
        <v>0</v>
      </c>
      <c r="AE160" s="224">
        <v>0</v>
      </c>
      <c r="AF160" s="224">
        <v>0</v>
      </c>
      <c r="AG160" s="224">
        <v>0</v>
      </c>
      <c r="AH160" s="292">
        <f t="shared" si="70"/>
        <v>4000</v>
      </c>
      <c r="AI160" s="292">
        <f t="shared" si="79"/>
        <v>4000</v>
      </c>
      <c r="AJ160" s="224">
        <f t="shared" si="92"/>
        <v>17564</v>
      </c>
      <c r="AK160" s="224">
        <f t="shared" si="80"/>
        <v>17564</v>
      </c>
      <c r="AL160" s="231"/>
      <c r="AM160" s="203"/>
      <c r="AN160" s="20" t="str">
        <f t="shared" si="94"/>
        <v>643-PR</v>
      </c>
      <c r="AO160" s="243">
        <f t="shared" si="81"/>
        <v>4000</v>
      </c>
      <c r="AP160" s="243">
        <f t="shared" si="82"/>
        <v>11700</v>
      </c>
      <c r="AQ160" s="243">
        <v>0</v>
      </c>
      <c r="AR160" s="243">
        <f t="shared" si="83"/>
        <v>64</v>
      </c>
      <c r="AS160" s="243">
        <f t="shared" si="84"/>
        <v>1800</v>
      </c>
      <c r="AT160" s="243">
        <f t="shared" si="85"/>
        <v>0</v>
      </c>
      <c r="AU160" s="243">
        <f t="shared" si="86"/>
        <v>17564</v>
      </c>
      <c r="AV160" s="21"/>
    </row>
    <row r="161" spans="1:48" s="22" customFormat="1" ht="36.6" customHeight="1" x14ac:dyDescent="0.25">
      <c r="A161" s="17" t="s">
        <v>176</v>
      </c>
      <c r="B161" s="26" t="s">
        <v>177</v>
      </c>
      <c r="C161" s="23" t="s">
        <v>43</v>
      </c>
      <c r="D161" s="23" t="s">
        <v>60</v>
      </c>
      <c r="E161" s="33" t="s">
        <v>151</v>
      </c>
      <c r="F161" s="23" t="s">
        <v>540</v>
      </c>
      <c r="G161" s="18" t="s">
        <v>178</v>
      </c>
      <c r="H161" s="24">
        <v>42</v>
      </c>
      <c r="I161" s="17" t="s">
        <v>22</v>
      </c>
      <c r="J161" s="19">
        <v>585</v>
      </c>
      <c r="K161" s="25">
        <v>20</v>
      </c>
      <c r="L161" s="25">
        <v>0</v>
      </c>
      <c r="M161" s="25">
        <f t="shared" si="66"/>
        <v>20</v>
      </c>
      <c r="N161" s="224">
        <f t="shared" si="87"/>
        <v>11700</v>
      </c>
      <c r="O161" s="224">
        <v>11700</v>
      </c>
      <c r="P161" s="225">
        <v>9</v>
      </c>
      <c r="Q161" s="225">
        <v>38</v>
      </c>
      <c r="R161" s="225">
        <v>0.4</v>
      </c>
      <c r="S161" s="225">
        <f t="shared" si="72"/>
        <v>136.80000000000001</v>
      </c>
      <c r="T161" s="225">
        <v>136.80000000000001</v>
      </c>
      <c r="U161" s="225">
        <v>0</v>
      </c>
      <c r="V161" s="224">
        <f t="shared" si="88"/>
        <v>0</v>
      </c>
      <c r="W161" s="224">
        <v>0</v>
      </c>
      <c r="X161" s="292">
        <f t="shared" si="89"/>
        <v>11836.8</v>
      </c>
      <c r="Y161" s="292">
        <f t="shared" si="78"/>
        <v>11836.8</v>
      </c>
      <c r="Z161" s="225">
        <f t="shared" si="90"/>
        <v>4000</v>
      </c>
      <c r="AA161" s="225">
        <v>4000</v>
      </c>
      <c r="AB161" s="225">
        <v>0</v>
      </c>
      <c r="AC161" s="225">
        <v>210</v>
      </c>
      <c r="AD161" s="224">
        <f t="shared" si="91"/>
        <v>0</v>
      </c>
      <c r="AE161" s="224">
        <v>0</v>
      </c>
      <c r="AF161" s="225">
        <v>0</v>
      </c>
      <c r="AG161" s="225">
        <v>0</v>
      </c>
      <c r="AH161" s="292">
        <f t="shared" si="70"/>
        <v>4000</v>
      </c>
      <c r="AI161" s="292">
        <f t="shared" si="79"/>
        <v>4000</v>
      </c>
      <c r="AJ161" s="224">
        <f t="shared" si="92"/>
        <v>15836.8</v>
      </c>
      <c r="AK161" s="224">
        <f t="shared" si="80"/>
        <v>15836.8</v>
      </c>
      <c r="AL161" s="226"/>
      <c r="AM161" s="203"/>
      <c r="AN161" s="20" t="str">
        <f t="shared" si="94"/>
        <v>643-PR</v>
      </c>
      <c r="AO161" s="243">
        <f t="shared" si="81"/>
        <v>4000</v>
      </c>
      <c r="AP161" s="243">
        <f t="shared" si="82"/>
        <v>11700</v>
      </c>
      <c r="AQ161" s="243">
        <v>0</v>
      </c>
      <c r="AR161" s="243">
        <f t="shared" si="83"/>
        <v>136.80000000000001</v>
      </c>
      <c r="AS161" s="243">
        <f t="shared" si="84"/>
        <v>0</v>
      </c>
      <c r="AT161" s="243">
        <f t="shared" si="85"/>
        <v>0</v>
      </c>
      <c r="AU161" s="243">
        <f t="shared" si="86"/>
        <v>15836.8</v>
      </c>
      <c r="AV161" s="21"/>
    </row>
    <row r="162" spans="1:48" s="22" customFormat="1" ht="34.5" x14ac:dyDescent="0.25">
      <c r="A162" s="17" t="s">
        <v>176</v>
      </c>
      <c r="B162" s="26" t="s">
        <v>177</v>
      </c>
      <c r="C162" s="23" t="s">
        <v>43</v>
      </c>
      <c r="D162" s="23" t="s">
        <v>57</v>
      </c>
      <c r="E162" s="18" t="s">
        <v>184</v>
      </c>
      <c r="F162" s="23" t="s">
        <v>172</v>
      </c>
      <c r="G162" s="18" t="s">
        <v>182</v>
      </c>
      <c r="H162" s="24">
        <v>42</v>
      </c>
      <c r="I162" s="17" t="s">
        <v>22</v>
      </c>
      <c r="J162" s="19">
        <v>585</v>
      </c>
      <c r="K162" s="25">
        <v>0</v>
      </c>
      <c r="L162" s="25">
        <v>17</v>
      </c>
      <c r="M162" s="25">
        <f t="shared" si="66"/>
        <v>17</v>
      </c>
      <c r="N162" s="224">
        <f t="shared" si="87"/>
        <v>9945</v>
      </c>
      <c r="O162" s="224">
        <v>9945</v>
      </c>
      <c r="P162" s="225">
        <v>0</v>
      </c>
      <c r="Q162" s="225">
        <v>17</v>
      </c>
      <c r="R162" s="225">
        <v>0.4</v>
      </c>
      <c r="S162" s="225">
        <f t="shared" si="72"/>
        <v>0</v>
      </c>
      <c r="T162" s="225">
        <v>0</v>
      </c>
      <c r="U162" s="225">
        <v>0</v>
      </c>
      <c r="V162" s="224">
        <f t="shared" si="88"/>
        <v>0</v>
      </c>
      <c r="W162" s="224">
        <v>0</v>
      </c>
      <c r="X162" s="292">
        <f t="shared" si="89"/>
        <v>9945</v>
      </c>
      <c r="Y162" s="292">
        <f t="shared" si="78"/>
        <v>9945</v>
      </c>
      <c r="Z162" s="225">
        <f t="shared" si="90"/>
        <v>3400</v>
      </c>
      <c r="AA162" s="225">
        <v>3400</v>
      </c>
      <c r="AB162" s="225">
        <v>0</v>
      </c>
      <c r="AC162" s="225">
        <v>155</v>
      </c>
      <c r="AD162" s="224">
        <f t="shared" si="91"/>
        <v>0</v>
      </c>
      <c r="AE162" s="224">
        <v>0</v>
      </c>
      <c r="AF162" s="225">
        <v>0</v>
      </c>
      <c r="AG162" s="225">
        <v>0</v>
      </c>
      <c r="AH162" s="292">
        <f t="shared" si="70"/>
        <v>3400</v>
      </c>
      <c r="AI162" s="292">
        <f t="shared" si="79"/>
        <v>3400</v>
      </c>
      <c r="AJ162" s="224">
        <f t="shared" si="92"/>
        <v>13345</v>
      </c>
      <c r="AK162" s="224">
        <f t="shared" si="80"/>
        <v>13345</v>
      </c>
      <c r="AL162" s="226"/>
      <c r="AM162" s="203"/>
      <c r="AN162" s="20" t="str">
        <f t="shared" si="94"/>
        <v>643-PR</v>
      </c>
      <c r="AO162" s="243">
        <f t="shared" si="81"/>
        <v>3400</v>
      </c>
      <c r="AP162" s="243">
        <f t="shared" si="82"/>
        <v>9945</v>
      </c>
      <c r="AQ162" s="243">
        <v>0</v>
      </c>
      <c r="AR162" s="243">
        <f t="shared" si="83"/>
        <v>0</v>
      </c>
      <c r="AS162" s="243">
        <f t="shared" si="84"/>
        <v>0</v>
      </c>
      <c r="AT162" s="243">
        <f t="shared" si="85"/>
        <v>0</v>
      </c>
      <c r="AU162" s="243">
        <f t="shared" si="86"/>
        <v>13345</v>
      </c>
      <c r="AV162" s="21"/>
    </row>
    <row r="163" spans="1:48" s="22" customFormat="1" ht="34.5" x14ac:dyDescent="0.25">
      <c r="A163" s="17" t="s">
        <v>176</v>
      </c>
      <c r="B163" s="26" t="s">
        <v>177</v>
      </c>
      <c r="C163" s="23" t="s">
        <v>43</v>
      </c>
      <c r="D163" s="23" t="s">
        <v>25</v>
      </c>
      <c r="E163" s="18" t="s">
        <v>110</v>
      </c>
      <c r="F163" s="23" t="s">
        <v>175</v>
      </c>
      <c r="G163" s="18" t="s">
        <v>182</v>
      </c>
      <c r="H163" s="24">
        <v>42</v>
      </c>
      <c r="I163" s="17" t="s">
        <v>22</v>
      </c>
      <c r="J163" s="19">
        <v>585</v>
      </c>
      <c r="K163" s="25">
        <v>0</v>
      </c>
      <c r="L163" s="25">
        <v>20</v>
      </c>
      <c r="M163" s="25">
        <f t="shared" si="66"/>
        <v>20</v>
      </c>
      <c r="N163" s="224">
        <f t="shared" si="87"/>
        <v>11700</v>
      </c>
      <c r="O163" s="224">
        <v>11700</v>
      </c>
      <c r="P163" s="225">
        <v>7</v>
      </c>
      <c r="Q163" s="225">
        <v>34</v>
      </c>
      <c r="R163" s="225">
        <v>0.4</v>
      </c>
      <c r="S163" s="225">
        <f t="shared" si="72"/>
        <v>95.200000000000017</v>
      </c>
      <c r="T163" s="225">
        <v>95.200000000000017</v>
      </c>
      <c r="U163" s="225">
        <v>0</v>
      </c>
      <c r="V163" s="224">
        <f t="shared" si="88"/>
        <v>0</v>
      </c>
      <c r="W163" s="224">
        <v>0</v>
      </c>
      <c r="X163" s="292">
        <f t="shared" si="89"/>
        <v>11795.2</v>
      </c>
      <c r="Y163" s="292">
        <f t="shared" si="78"/>
        <v>11795.2</v>
      </c>
      <c r="Z163" s="225">
        <f t="shared" si="90"/>
        <v>4000</v>
      </c>
      <c r="AA163" s="225">
        <v>4000</v>
      </c>
      <c r="AB163" s="225">
        <v>0</v>
      </c>
      <c r="AC163" s="225">
        <v>200</v>
      </c>
      <c r="AD163" s="224">
        <f t="shared" si="91"/>
        <v>0</v>
      </c>
      <c r="AE163" s="224">
        <v>0</v>
      </c>
      <c r="AF163" s="225">
        <v>0</v>
      </c>
      <c r="AG163" s="225">
        <v>0</v>
      </c>
      <c r="AH163" s="292">
        <f t="shared" si="70"/>
        <v>4000</v>
      </c>
      <c r="AI163" s="292">
        <f t="shared" si="79"/>
        <v>4000</v>
      </c>
      <c r="AJ163" s="224">
        <f t="shared" si="92"/>
        <v>15795.2</v>
      </c>
      <c r="AK163" s="224">
        <f t="shared" si="80"/>
        <v>15795.2</v>
      </c>
      <c r="AL163" s="226"/>
      <c r="AM163" s="203"/>
      <c r="AN163" s="20" t="str">
        <f t="shared" si="94"/>
        <v>643-PR</v>
      </c>
      <c r="AO163" s="243">
        <f t="shared" si="81"/>
        <v>4000</v>
      </c>
      <c r="AP163" s="243">
        <f t="shared" si="82"/>
        <v>11700</v>
      </c>
      <c r="AQ163" s="243">
        <v>0</v>
      </c>
      <c r="AR163" s="243">
        <f t="shared" si="83"/>
        <v>95.200000000000017</v>
      </c>
      <c r="AS163" s="243">
        <f t="shared" si="84"/>
        <v>0</v>
      </c>
      <c r="AT163" s="243">
        <f t="shared" si="85"/>
        <v>0</v>
      </c>
      <c r="AU163" s="243">
        <f t="shared" si="86"/>
        <v>15795.2</v>
      </c>
      <c r="AV163" s="21"/>
    </row>
    <row r="164" spans="1:48" s="22" customFormat="1" ht="43.5" customHeight="1" x14ac:dyDescent="0.25">
      <c r="A164" s="17" t="s">
        <v>176</v>
      </c>
      <c r="B164" s="26" t="s">
        <v>177</v>
      </c>
      <c r="C164" s="23" t="s">
        <v>43</v>
      </c>
      <c r="D164" s="23" t="s">
        <v>60</v>
      </c>
      <c r="E164" s="18" t="s">
        <v>161</v>
      </c>
      <c r="F164" s="23" t="s">
        <v>175</v>
      </c>
      <c r="G164" s="18" t="s">
        <v>187</v>
      </c>
      <c r="H164" s="24">
        <v>42</v>
      </c>
      <c r="I164" s="17" t="s">
        <v>22</v>
      </c>
      <c r="J164" s="19">
        <v>585</v>
      </c>
      <c r="K164" s="25">
        <v>0</v>
      </c>
      <c r="L164" s="25">
        <v>18</v>
      </c>
      <c r="M164" s="25">
        <f t="shared" si="66"/>
        <v>18</v>
      </c>
      <c r="N164" s="224">
        <f t="shared" si="87"/>
        <v>10530</v>
      </c>
      <c r="O164" s="224">
        <v>10530</v>
      </c>
      <c r="P164" s="225">
        <v>0</v>
      </c>
      <c r="Q164" s="225">
        <v>24</v>
      </c>
      <c r="R164" s="225">
        <v>0.4</v>
      </c>
      <c r="S164" s="225">
        <f t="shared" si="72"/>
        <v>0</v>
      </c>
      <c r="T164" s="225">
        <v>0</v>
      </c>
      <c r="U164" s="225">
        <v>0</v>
      </c>
      <c r="V164" s="224">
        <f t="shared" si="88"/>
        <v>0</v>
      </c>
      <c r="W164" s="224">
        <v>0</v>
      </c>
      <c r="X164" s="292">
        <f t="shared" si="89"/>
        <v>10530</v>
      </c>
      <c r="Y164" s="292">
        <f t="shared" si="78"/>
        <v>10530</v>
      </c>
      <c r="Z164" s="225">
        <f t="shared" si="90"/>
        <v>3600</v>
      </c>
      <c r="AA164" s="225">
        <v>3600</v>
      </c>
      <c r="AB164" s="225">
        <v>0</v>
      </c>
      <c r="AC164" s="225">
        <v>140</v>
      </c>
      <c r="AD164" s="224">
        <f t="shared" si="91"/>
        <v>0</v>
      </c>
      <c r="AE164" s="224">
        <v>0</v>
      </c>
      <c r="AF164" s="225">
        <v>0</v>
      </c>
      <c r="AG164" s="225">
        <v>0</v>
      </c>
      <c r="AH164" s="292">
        <f t="shared" si="70"/>
        <v>3600</v>
      </c>
      <c r="AI164" s="292">
        <f t="shared" si="79"/>
        <v>3600</v>
      </c>
      <c r="AJ164" s="224">
        <f t="shared" si="92"/>
        <v>14130</v>
      </c>
      <c r="AK164" s="224">
        <f t="shared" si="80"/>
        <v>14130</v>
      </c>
      <c r="AL164" s="226"/>
      <c r="AM164" s="203"/>
      <c r="AN164" s="20" t="str">
        <f t="shared" si="94"/>
        <v>643-PR</v>
      </c>
      <c r="AO164" s="243">
        <f t="shared" si="81"/>
        <v>3600</v>
      </c>
      <c r="AP164" s="243">
        <f t="shared" si="82"/>
        <v>10530</v>
      </c>
      <c r="AQ164" s="243">
        <v>0</v>
      </c>
      <c r="AR164" s="243">
        <f t="shared" si="83"/>
        <v>0</v>
      </c>
      <c r="AS164" s="243">
        <f t="shared" si="84"/>
        <v>0</v>
      </c>
      <c r="AT164" s="243">
        <f t="shared" si="85"/>
        <v>0</v>
      </c>
      <c r="AU164" s="243">
        <f t="shared" si="86"/>
        <v>14130</v>
      </c>
      <c r="AV164" s="21"/>
    </row>
    <row r="165" spans="1:48" s="22" customFormat="1" ht="43.5" customHeight="1" x14ac:dyDescent="0.25">
      <c r="A165" s="17" t="s">
        <v>176</v>
      </c>
      <c r="B165" s="26" t="s">
        <v>177</v>
      </c>
      <c r="C165" s="23" t="s">
        <v>43</v>
      </c>
      <c r="D165" s="23" t="s">
        <v>60</v>
      </c>
      <c r="E165" s="18" t="s">
        <v>161</v>
      </c>
      <c r="F165" s="23" t="s">
        <v>175</v>
      </c>
      <c r="G165" s="18" t="s">
        <v>187</v>
      </c>
      <c r="H165" s="24">
        <v>42</v>
      </c>
      <c r="I165" s="17" t="s">
        <v>22</v>
      </c>
      <c r="J165" s="19">
        <v>585</v>
      </c>
      <c r="K165" s="25">
        <v>16</v>
      </c>
      <c r="L165" s="25">
        <v>0</v>
      </c>
      <c r="M165" s="25">
        <f t="shared" si="66"/>
        <v>16</v>
      </c>
      <c r="N165" s="224">
        <f t="shared" si="87"/>
        <v>9360</v>
      </c>
      <c r="O165" s="224">
        <v>9360</v>
      </c>
      <c r="P165" s="225">
        <v>8</v>
      </c>
      <c r="Q165" s="225">
        <v>18</v>
      </c>
      <c r="R165" s="225">
        <v>0.4</v>
      </c>
      <c r="S165" s="225">
        <f t="shared" si="72"/>
        <v>57.6</v>
      </c>
      <c r="T165" s="225">
        <v>57.6</v>
      </c>
      <c r="U165" s="225">
        <v>0</v>
      </c>
      <c r="V165" s="224">
        <f t="shared" si="88"/>
        <v>0</v>
      </c>
      <c r="W165" s="224">
        <v>0</v>
      </c>
      <c r="X165" s="292">
        <f t="shared" si="89"/>
        <v>9417.6</v>
      </c>
      <c r="Y165" s="292">
        <f t="shared" si="78"/>
        <v>9417.6</v>
      </c>
      <c r="Z165" s="225">
        <f t="shared" si="90"/>
        <v>3200</v>
      </c>
      <c r="AA165" s="225">
        <v>3200</v>
      </c>
      <c r="AB165" s="225">
        <v>0</v>
      </c>
      <c r="AC165" s="225">
        <v>140</v>
      </c>
      <c r="AD165" s="224">
        <f t="shared" si="91"/>
        <v>0</v>
      </c>
      <c r="AE165" s="224">
        <v>0</v>
      </c>
      <c r="AF165" s="225">
        <v>0</v>
      </c>
      <c r="AG165" s="225">
        <v>0</v>
      </c>
      <c r="AH165" s="292">
        <f t="shared" si="70"/>
        <v>3200</v>
      </c>
      <c r="AI165" s="292">
        <f t="shared" si="79"/>
        <v>3200</v>
      </c>
      <c r="AJ165" s="224">
        <f t="shared" si="92"/>
        <v>12617.6</v>
      </c>
      <c r="AK165" s="224">
        <f t="shared" si="80"/>
        <v>12617.6</v>
      </c>
      <c r="AL165" s="226"/>
      <c r="AM165" s="203"/>
      <c r="AN165" s="20" t="str">
        <f t="shared" si="94"/>
        <v>643-PR</v>
      </c>
      <c r="AO165" s="243">
        <f t="shared" si="81"/>
        <v>3200</v>
      </c>
      <c r="AP165" s="243">
        <f t="shared" si="82"/>
        <v>9360</v>
      </c>
      <c r="AQ165" s="243">
        <v>0</v>
      </c>
      <c r="AR165" s="243">
        <f t="shared" si="83"/>
        <v>57.6</v>
      </c>
      <c r="AS165" s="243">
        <f t="shared" si="84"/>
        <v>0</v>
      </c>
      <c r="AT165" s="243">
        <f t="shared" si="85"/>
        <v>0</v>
      </c>
      <c r="AU165" s="243">
        <f t="shared" si="86"/>
        <v>12617.6</v>
      </c>
      <c r="AV165" s="21"/>
    </row>
    <row r="166" spans="1:48" s="22" customFormat="1" ht="36" customHeight="1" x14ac:dyDescent="0.25">
      <c r="A166" s="17" t="s">
        <v>185</v>
      </c>
      <c r="B166" s="26" t="s">
        <v>186</v>
      </c>
      <c r="C166" s="23" t="s">
        <v>43</v>
      </c>
      <c r="D166" s="23" t="s">
        <v>60</v>
      </c>
      <c r="E166" s="18" t="s">
        <v>151</v>
      </c>
      <c r="F166" s="23" t="s">
        <v>181</v>
      </c>
      <c r="G166" s="18" t="s">
        <v>188</v>
      </c>
      <c r="H166" s="24">
        <v>42</v>
      </c>
      <c r="I166" s="17" t="s">
        <v>22</v>
      </c>
      <c r="J166" s="19">
        <v>585</v>
      </c>
      <c r="K166" s="25">
        <v>0</v>
      </c>
      <c r="L166" s="25">
        <v>18</v>
      </c>
      <c r="M166" s="25">
        <f t="shared" si="66"/>
        <v>18</v>
      </c>
      <c r="N166" s="224">
        <f t="shared" si="87"/>
        <v>10530</v>
      </c>
      <c r="O166" s="224">
        <v>10530</v>
      </c>
      <c r="P166" s="225">
        <v>8</v>
      </c>
      <c r="Q166" s="225">
        <v>30</v>
      </c>
      <c r="R166" s="225">
        <v>0.4</v>
      </c>
      <c r="S166" s="225">
        <f t="shared" si="72"/>
        <v>96</v>
      </c>
      <c r="T166" s="225">
        <v>96</v>
      </c>
      <c r="U166" s="225">
        <v>0</v>
      </c>
      <c r="V166" s="224">
        <f t="shared" si="88"/>
        <v>0</v>
      </c>
      <c r="W166" s="224">
        <v>0</v>
      </c>
      <c r="X166" s="292">
        <f t="shared" si="89"/>
        <v>10626</v>
      </c>
      <c r="Y166" s="292">
        <f t="shared" si="78"/>
        <v>10626</v>
      </c>
      <c r="Z166" s="225">
        <f t="shared" si="90"/>
        <v>3600</v>
      </c>
      <c r="AA166" s="225">
        <v>3600</v>
      </c>
      <c r="AB166" s="225">
        <v>0</v>
      </c>
      <c r="AC166" s="225">
        <v>0</v>
      </c>
      <c r="AD166" s="224">
        <f t="shared" si="91"/>
        <v>0</v>
      </c>
      <c r="AE166" s="224">
        <v>0</v>
      </c>
      <c r="AF166" s="225">
        <v>0</v>
      </c>
      <c r="AG166" s="225">
        <v>0</v>
      </c>
      <c r="AH166" s="292">
        <f t="shared" si="70"/>
        <v>3600</v>
      </c>
      <c r="AI166" s="292">
        <f t="shared" si="79"/>
        <v>3600</v>
      </c>
      <c r="AJ166" s="224">
        <f t="shared" si="92"/>
        <v>14226</v>
      </c>
      <c r="AK166" s="224">
        <f t="shared" si="80"/>
        <v>14226</v>
      </c>
      <c r="AL166" s="226">
        <f>SUM(AJ166)</f>
        <v>14226</v>
      </c>
      <c r="AM166" s="203">
        <f>SUM(M166)</f>
        <v>18</v>
      </c>
      <c r="AN166" s="20" t="str">
        <f t="shared" si="94"/>
        <v>643-SH</v>
      </c>
      <c r="AO166" s="243">
        <f t="shared" si="81"/>
        <v>3600</v>
      </c>
      <c r="AP166" s="243">
        <f t="shared" si="82"/>
        <v>10530</v>
      </c>
      <c r="AQ166" s="243">
        <v>0</v>
      </c>
      <c r="AR166" s="243">
        <f t="shared" si="83"/>
        <v>96</v>
      </c>
      <c r="AS166" s="243">
        <f t="shared" si="84"/>
        <v>0</v>
      </c>
      <c r="AT166" s="243">
        <f t="shared" si="85"/>
        <v>0</v>
      </c>
      <c r="AU166" s="243">
        <f t="shared" si="86"/>
        <v>14226</v>
      </c>
      <c r="AV166" s="21"/>
    </row>
    <row r="167" spans="1:48" s="22" customFormat="1" ht="42.75" customHeight="1" x14ac:dyDescent="0.25">
      <c r="A167" s="17" t="s">
        <v>189</v>
      </c>
      <c r="B167" s="26" t="s">
        <v>190</v>
      </c>
      <c r="C167" s="23" t="s">
        <v>43</v>
      </c>
      <c r="D167" s="23" t="s">
        <v>60</v>
      </c>
      <c r="E167" s="18" t="s">
        <v>191</v>
      </c>
      <c r="F167" s="23" t="s">
        <v>54</v>
      </c>
      <c r="G167" s="18" t="s">
        <v>55</v>
      </c>
      <c r="H167" s="24">
        <v>42</v>
      </c>
      <c r="I167" s="17" t="s">
        <v>77</v>
      </c>
      <c r="J167" s="19">
        <v>585</v>
      </c>
      <c r="K167" s="25">
        <v>0</v>
      </c>
      <c r="L167" s="25">
        <v>15</v>
      </c>
      <c r="M167" s="25">
        <f t="shared" si="66"/>
        <v>15</v>
      </c>
      <c r="N167" s="224">
        <f t="shared" si="87"/>
        <v>8775</v>
      </c>
      <c r="O167" s="224">
        <v>8775</v>
      </c>
      <c r="P167" s="225">
        <v>10</v>
      </c>
      <c r="Q167" s="225">
        <v>14</v>
      </c>
      <c r="R167" s="225">
        <v>0.4</v>
      </c>
      <c r="S167" s="225">
        <f t="shared" si="72"/>
        <v>56.000000000000007</v>
      </c>
      <c r="T167" s="225">
        <v>56.000000000000007</v>
      </c>
      <c r="U167" s="225">
        <v>300</v>
      </c>
      <c r="V167" s="224">
        <f t="shared" si="88"/>
        <v>4500</v>
      </c>
      <c r="W167" s="224">
        <v>4500</v>
      </c>
      <c r="X167" s="292">
        <f t="shared" si="89"/>
        <v>13331</v>
      </c>
      <c r="Y167" s="292">
        <f t="shared" si="78"/>
        <v>13331</v>
      </c>
      <c r="Z167" s="225">
        <f t="shared" si="90"/>
        <v>3000</v>
      </c>
      <c r="AA167" s="225">
        <v>3000</v>
      </c>
      <c r="AB167" s="225">
        <v>0</v>
      </c>
      <c r="AC167" s="225">
        <v>115</v>
      </c>
      <c r="AD167" s="224">
        <f t="shared" si="91"/>
        <v>0</v>
      </c>
      <c r="AE167" s="224">
        <v>0</v>
      </c>
      <c r="AF167" s="225">
        <v>0</v>
      </c>
      <c r="AG167" s="225">
        <v>0</v>
      </c>
      <c r="AH167" s="292">
        <f t="shared" si="70"/>
        <v>3000</v>
      </c>
      <c r="AI167" s="292">
        <f t="shared" si="79"/>
        <v>3000</v>
      </c>
      <c r="AJ167" s="224">
        <f t="shared" si="92"/>
        <v>16331</v>
      </c>
      <c r="AK167" s="224">
        <f t="shared" si="80"/>
        <v>16331</v>
      </c>
      <c r="AL167" s="226">
        <f>SUM(AJ167:AJ177)</f>
        <v>141510.1</v>
      </c>
      <c r="AM167" s="203">
        <f>SUM(M167:M177)</f>
        <v>143</v>
      </c>
      <c r="AN167" s="20" t="str">
        <f t="shared" si="94"/>
        <v>644-PR</v>
      </c>
      <c r="AO167" s="243">
        <f t="shared" si="81"/>
        <v>3000</v>
      </c>
      <c r="AP167" s="243">
        <f t="shared" si="82"/>
        <v>8775</v>
      </c>
      <c r="AQ167" s="243">
        <v>0</v>
      </c>
      <c r="AR167" s="243">
        <f t="shared" si="83"/>
        <v>56.000000000000007</v>
      </c>
      <c r="AS167" s="243">
        <f t="shared" si="84"/>
        <v>4500</v>
      </c>
      <c r="AT167" s="243">
        <f t="shared" si="85"/>
        <v>0</v>
      </c>
      <c r="AU167" s="243">
        <f t="shared" si="86"/>
        <v>16331</v>
      </c>
      <c r="AV167" s="21"/>
    </row>
    <row r="168" spans="1:48" s="22" customFormat="1" ht="34.5" x14ac:dyDescent="0.25">
      <c r="A168" s="17" t="s">
        <v>189</v>
      </c>
      <c r="B168" s="26" t="s">
        <v>190</v>
      </c>
      <c r="C168" s="23" t="s">
        <v>43</v>
      </c>
      <c r="D168" s="23" t="s">
        <v>60</v>
      </c>
      <c r="E168" s="18" t="s">
        <v>191</v>
      </c>
      <c r="F168" s="23" t="s">
        <v>46</v>
      </c>
      <c r="G168" s="18" t="s">
        <v>47</v>
      </c>
      <c r="H168" s="24">
        <v>42</v>
      </c>
      <c r="I168" s="17" t="s">
        <v>77</v>
      </c>
      <c r="J168" s="19">
        <v>585</v>
      </c>
      <c r="K168" s="25">
        <v>15</v>
      </c>
      <c r="L168" s="25">
        <v>0</v>
      </c>
      <c r="M168" s="25">
        <f t="shared" si="66"/>
        <v>15</v>
      </c>
      <c r="N168" s="224">
        <f t="shared" si="87"/>
        <v>8775</v>
      </c>
      <c r="O168" s="224">
        <v>8775</v>
      </c>
      <c r="P168" s="225">
        <v>0</v>
      </c>
      <c r="Q168" s="225">
        <v>15</v>
      </c>
      <c r="R168" s="225">
        <v>0.4</v>
      </c>
      <c r="S168" s="225">
        <f t="shared" si="72"/>
        <v>0</v>
      </c>
      <c r="T168" s="225">
        <v>0</v>
      </c>
      <c r="U168" s="225">
        <v>0</v>
      </c>
      <c r="V168" s="224">
        <f t="shared" si="88"/>
        <v>0</v>
      </c>
      <c r="W168" s="224">
        <v>0</v>
      </c>
      <c r="X168" s="292">
        <f t="shared" si="89"/>
        <v>8775</v>
      </c>
      <c r="Y168" s="292">
        <f t="shared" si="78"/>
        <v>8775</v>
      </c>
      <c r="Z168" s="225">
        <f t="shared" si="90"/>
        <v>3000</v>
      </c>
      <c r="AA168" s="225">
        <v>3000</v>
      </c>
      <c r="AB168" s="225">
        <v>0</v>
      </c>
      <c r="AC168" s="225">
        <v>115</v>
      </c>
      <c r="AD168" s="224">
        <f t="shared" si="91"/>
        <v>0</v>
      </c>
      <c r="AE168" s="224">
        <v>0</v>
      </c>
      <c r="AF168" s="225">
        <v>0</v>
      </c>
      <c r="AG168" s="225">
        <v>0</v>
      </c>
      <c r="AH168" s="292">
        <f t="shared" si="70"/>
        <v>3000</v>
      </c>
      <c r="AI168" s="292">
        <f t="shared" si="79"/>
        <v>3000</v>
      </c>
      <c r="AJ168" s="224">
        <f t="shared" si="92"/>
        <v>11775</v>
      </c>
      <c r="AK168" s="224">
        <f t="shared" si="80"/>
        <v>11775</v>
      </c>
      <c r="AL168" s="226"/>
      <c r="AM168" s="203"/>
      <c r="AN168" s="20" t="str">
        <f t="shared" si="94"/>
        <v>644-PR</v>
      </c>
      <c r="AO168" s="243">
        <f t="shared" si="81"/>
        <v>3000</v>
      </c>
      <c r="AP168" s="243">
        <f t="shared" si="82"/>
        <v>8775</v>
      </c>
      <c r="AQ168" s="243">
        <v>0</v>
      </c>
      <c r="AR168" s="243">
        <f t="shared" si="83"/>
        <v>0</v>
      </c>
      <c r="AS168" s="243">
        <f t="shared" si="84"/>
        <v>0</v>
      </c>
      <c r="AT168" s="243">
        <f t="shared" si="85"/>
        <v>0</v>
      </c>
      <c r="AU168" s="243">
        <f t="shared" si="86"/>
        <v>11775</v>
      </c>
      <c r="AV168" s="21"/>
    </row>
    <row r="169" spans="1:48" s="22" customFormat="1" ht="39" customHeight="1" x14ac:dyDescent="0.25">
      <c r="A169" s="17" t="s">
        <v>189</v>
      </c>
      <c r="B169" s="26" t="s">
        <v>190</v>
      </c>
      <c r="C169" s="23" t="s">
        <v>43</v>
      </c>
      <c r="D169" s="23" t="s">
        <v>60</v>
      </c>
      <c r="E169" s="18" t="s">
        <v>191</v>
      </c>
      <c r="F169" s="23" t="s">
        <v>145</v>
      </c>
      <c r="G169" s="18" t="s">
        <v>51</v>
      </c>
      <c r="H169" s="24">
        <v>42</v>
      </c>
      <c r="I169" s="17" t="s">
        <v>77</v>
      </c>
      <c r="J169" s="19">
        <v>585</v>
      </c>
      <c r="K169" s="25">
        <v>13</v>
      </c>
      <c r="L169" s="25">
        <v>0</v>
      </c>
      <c r="M169" s="25">
        <f t="shared" si="66"/>
        <v>13</v>
      </c>
      <c r="N169" s="224">
        <f t="shared" si="87"/>
        <v>7605</v>
      </c>
      <c r="O169" s="224">
        <v>7605</v>
      </c>
      <c r="P169" s="224">
        <v>10</v>
      </c>
      <c r="Q169" s="224">
        <v>14</v>
      </c>
      <c r="R169" s="224">
        <v>0.4</v>
      </c>
      <c r="S169" s="224">
        <f t="shared" si="72"/>
        <v>56.000000000000007</v>
      </c>
      <c r="T169" s="224">
        <v>56.000000000000007</v>
      </c>
      <c r="U169" s="224">
        <v>300</v>
      </c>
      <c r="V169" s="224">
        <f t="shared" si="88"/>
        <v>3900</v>
      </c>
      <c r="W169" s="224">
        <v>3900</v>
      </c>
      <c r="X169" s="292">
        <f t="shared" si="89"/>
        <v>11561</v>
      </c>
      <c r="Y169" s="292">
        <f t="shared" si="78"/>
        <v>11561</v>
      </c>
      <c r="Z169" s="224">
        <f t="shared" si="90"/>
        <v>2600</v>
      </c>
      <c r="AA169" s="224">
        <v>2600</v>
      </c>
      <c r="AB169" s="225">
        <v>0</v>
      </c>
      <c r="AC169" s="224">
        <v>115</v>
      </c>
      <c r="AD169" s="224">
        <f t="shared" si="91"/>
        <v>0</v>
      </c>
      <c r="AE169" s="224">
        <v>0</v>
      </c>
      <c r="AF169" s="224">
        <v>0</v>
      </c>
      <c r="AG169" s="224">
        <v>0</v>
      </c>
      <c r="AH169" s="292">
        <f t="shared" si="70"/>
        <v>2600</v>
      </c>
      <c r="AI169" s="292">
        <f t="shared" si="79"/>
        <v>2600</v>
      </c>
      <c r="AJ169" s="224">
        <f t="shared" si="92"/>
        <v>14161</v>
      </c>
      <c r="AK169" s="224">
        <f t="shared" si="80"/>
        <v>14161</v>
      </c>
      <c r="AL169" s="230"/>
      <c r="AM169" s="207"/>
      <c r="AN169" s="20" t="str">
        <f t="shared" si="94"/>
        <v>644-PR</v>
      </c>
      <c r="AO169" s="243">
        <f t="shared" si="81"/>
        <v>2600</v>
      </c>
      <c r="AP169" s="243">
        <f t="shared" si="82"/>
        <v>7605</v>
      </c>
      <c r="AQ169" s="243">
        <v>0</v>
      </c>
      <c r="AR169" s="243">
        <f t="shared" si="83"/>
        <v>56.000000000000007</v>
      </c>
      <c r="AS169" s="243">
        <f t="shared" si="84"/>
        <v>3900</v>
      </c>
      <c r="AT169" s="243">
        <f t="shared" si="85"/>
        <v>0</v>
      </c>
      <c r="AU169" s="243">
        <f t="shared" si="86"/>
        <v>14161</v>
      </c>
      <c r="AV169" s="21"/>
    </row>
    <row r="170" spans="1:48" s="22" customFormat="1" ht="45.75" customHeight="1" x14ac:dyDescent="0.25">
      <c r="A170" s="17" t="s">
        <v>189</v>
      </c>
      <c r="B170" s="26" t="s">
        <v>190</v>
      </c>
      <c r="C170" s="23" t="s">
        <v>43</v>
      </c>
      <c r="D170" s="23" t="s">
        <v>60</v>
      </c>
      <c r="E170" s="18" t="s">
        <v>191</v>
      </c>
      <c r="F170" s="23" t="s">
        <v>113</v>
      </c>
      <c r="G170" s="18" t="s">
        <v>547</v>
      </c>
      <c r="H170" s="24">
        <v>42</v>
      </c>
      <c r="I170" s="17" t="s">
        <v>22</v>
      </c>
      <c r="J170" s="19">
        <v>585</v>
      </c>
      <c r="K170" s="25">
        <v>0</v>
      </c>
      <c r="L170" s="25">
        <v>15</v>
      </c>
      <c r="M170" s="25">
        <f t="shared" si="66"/>
        <v>15</v>
      </c>
      <c r="N170" s="224">
        <f t="shared" si="87"/>
        <v>8775</v>
      </c>
      <c r="O170" s="224">
        <v>8775</v>
      </c>
      <c r="P170" s="225">
        <v>10</v>
      </c>
      <c r="Q170" s="225">
        <v>14</v>
      </c>
      <c r="R170" s="225">
        <v>0.4</v>
      </c>
      <c r="S170" s="225">
        <f t="shared" si="72"/>
        <v>56.000000000000007</v>
      </c>
      <c r="T170" s="225">
        <v>56.000000000000007</v>
      </c>
      <c r="U170" s="225">
        <v>300</v>
      </c>
      <c r="V170" s="224">
        <f t="shared" si="88"/>
        <v>4500</v>
      </c>
      <c r="W170" s="224">
        <v>4500</v>
      </c>
      <c r="X170" s="292">
        <f t="shared" si="89"/>
        <v>13331</v>
      </c>
      <c r="Y170" s="292">
        <f t="shared" si="78"/>
        <v>13331</v>
      </c>
      <c r="Z170" s="225">
        <f t="shared" si="90"/>
        <v>3000</v>
      </c>
      <c r="AA170" s="225">
        <v>3000</v>
      </c>
      <c r="AB170" s="225">
        <v>0</v>
      </c>
      <c r="AC170" s="225">
        <v>115</v>
      </c>
      <c r="AD170" s="224">
        <f t="shared" si="91"/>
        <v>0</v>
      </c>
      <c r="AE170" s="224">
        <v>0</v>
      </c>
      <c r="AF170" s="225">
        <v>0</v>
      </c>
      <c r="AG170" s="225">
        <v>0</v>
      </c>
      <c r="AH170" s="292">
        <f t="shared" si="70"/>
        <v>3000</v>
      </c>
      <c r="AI170" s="292">
        <f t="shared" si="79"/>
        <v>3000</v>
      </c>
      <c r="AJ170" s="224">
        <f t="shared" si="92"/>
        <v>16331</v>
      </c>
      <c r="AK170" s="224">
        <f t="shared" si="80"/>
        <v>16331</v>
      </c>
      <c r="AL170" s="226"/>
      <c r="AM170" s="203"/>
      <c r="AN170" s="20" t="str">
        <f t="shared" si="94"/>
        <v>644-PR</v>
      </c>
      <c r="AO170" s="243">
        <f t="shared" si="81"/>
        <v>3000</v>
      </c>
      <c r="AP170" s="243">
        <f t="shared" si="82"/>
        <v>8775</v>
      </c>
      <c r="AQ170" s="243">
        <v>0</v>
      </c>
      <c r="AR170" s="243">
        <f t="shared" si="83"/>
        <v>56.000000000000007</v>
      </c>
      <c r="AS170" s="243">
        <f t="shared" si="84"/>
        <v>4500</v>
      </c>
      <c r="AT170" s="243">
        <f t="shared" si="85"/>
        <v>0</v>
      </c>
      <c r="AU170" s="243">
        <f t="shared" si="86"/>
        <v>16331</v>
      </c>
      <c r="AV170" s="21"/>
    </row>
    <row r="171" spans="1:48" s="22" customFormat="1" ht="45.75" customHeight="1" x14ac:dyDescent="0.25">
      <c r="A171" s="17" t="s">
        <v>189</v>
      </c>
      <c r="B171" s="26" t="s">
        <v>190</v>
      </c>
      <c r="C171" s="23" t="s">
        <v>43</v>
      </c>
      <c r="D171" s="23" t="s">
        <v>60</v>
      </c>
      <c r="E171" s="18" t="s">
        <v>191</v>
      </c>
      <c r="F171" s="23" t="s">
        <v>48</v>
      </c>
      <c r="G171" s="18" t="s">
        <v>656</v>
      </c>
      <c r="H171" s="24">
        <v>42</v>
      </c>
      <c r="I171" s="17" t="s">
        <v>22</v>
      </c>
      <c r="J171" s="19">
        <v>585</v>
      </c>
      <c r="K171" s="25">
        <v>0</v>
      </c>
      <c r="L171" s="25">
        <v>25</v>
      </c>
      <c r="M171" s="25">
        <f t="shared" si="66"/>
        <v>25</v>
      </c>
      <c r="N171" s="224">
        <f t="shared" si="87"/>
        <v>14625</v>
      </c>
      <c r="O171" s="224">
        <v>14625</v>
      </c>
      <c r="P171" s="225">
        <v>0</v>
      </c>
      <c r="Q171" s="225">
        <v>0</v>
      </c>
      <c r="R171" s="225">
        <v>0.4</v>
      </c>
      <c r="S171" s="225">
        <f t="shared" si="72"/>
        <v>0</v>
      </c>
      <c r="T171" s="225">
        <v>0</v>
      </c>
      <c r="U171" s="225">
        <v>0</v>
      </c>
      <c r="V171" s="224">
        <f t="shared" si="88"/>
        <v>0</v>
      </c>
      <c r="W171" s="224">
        <v>0</v>
      </c>
      <c r="X171" s="292">
        <f t="shared" si="89"/>
        <v>14625</v>
      </c>
      <c r="Y171" s="292">
        <f t="shared" si="78"/>
        <v>14625</v>
      </c>
      <c r="Z171" s="225">
        <f t="shared" si="90"/>
        <v>5000</v>
      </c>
      <c r="AA171" s="225">
        <v>5000</v>
      </c>
      <c r="AB171" s="225">
        <v>0</v>
      </c>
      <c r="AC171" s="225">
        <v>0</v>
      </c>
      <c r="AD171" s="224">
        <f t="shared" si="91"/>
        <v>0</v>
      </c>
      <c r="AE171" s="224">
        <v>0</v>
      </c>
      <c r="AF171" s="225">
        <v>0</v>
      </c>
      <c r="AG171" s="225">
        <v>0</v>
      </c>
      <c r="AH171" s="292">
        <f t="shared" si="70"/>
        <v>5000</v>
      </c>
      <c r="AI171" s="292">
        <f t="shared" si="79"/>
        <v>5000</v>
      </c>
      <c r="AJ171" s="224">
        <f t="shared" si="92"/>
        <v>19625</v>
      </c>
      <c r="AK171" s="224">
        <f t="shared" si="80"/>
        <v>19625</v>
      </c>
      <c r="AL171" s="226"/>
      <c r="AM171" s="203"/>
      <c r="AN171" s="20" t="str">
        <f t="shared" si="94"/>
        <v>644-PR</v>
      </c>
      <c r="AO171" s="243">
        <f t="shared" si="81"/>
        <v>5000</v>
      </c>
      <c r="AP171" s="243">
        <f t="shared" si="82"/>
        <v>14625</v>
      </c>
      <c r="AQ171" s="243">
        <v>0</v>
      </c>
      <c r="AR171" s="243">
        <f t="shared" si="83"/>
        <v>0</v>
      </c>
      <c r="AS171" s="243">
        <f t="shared" si="84"/>
        <v>0</v>
      </c>
      <c r="AT171" s="243">
        <f t="shared" si="85"/>
        <v>0</v>
      </c>
      <c r="AU171" s="243">
        <f t="shared" si="86"/>
        <v>19625</v>
      </c>
      <c r="AV171" s="21"/>
    </row>
    <row r="172" spans="1:48" s="22" customFormat="1" ht="34.5" x14ac:dyDescent="0.25">
      <c r="A172" s="17" t="s">
        <v>189</v>
      </c>
      <c r="B172" s="26" t="s">
        <v>190</v>
      </c>
      <c r="C172" s="23" t="s">
        <v>43</v>
      </c>
      <c r="D172" s="23" t="s">
        <v>60</v>
      </c>
      <c r="E172" s="18" t="s">
        <v>192</v>
      </c>
      <c r="F172" s="23" t="s">
        <v>243</v>
      </c>
      <c r="G172" s="18" t="s">
        <v>47</v>
      </c>
      <c r="H172" s="24">
        <v>42</v>
      </c>
      <c r="I172" s="17" t="s">
        <v>77</v>
      </c>
      <c r="J172" s="19">
        <v>585</v>
      </c>
      <c r="K172" s="25">
        <v>0</v>
      </c>
      <c r="L172" s="25">
        <v>15</v>
      </c>
      <c r="M172" s="25">
        <f t="shared" si="66"/>
        <v>15</v>
      </c>
      <c r="N172" s="224">
        <f t="shared" si="87"/>
        <v>8775</v>
      </c>
      <c r="O172" s="224">
        <v>8775</v>
      </c>
      <c r="P172" s="225">
        <v>0</v>
      </c>
      <c r="Q172" s="225">
        <v>68</v>
      </c>
      <c r="R172" s="225">
        <v>0.4</v>
      </c>
      <c r="S172" s="225">
        <f t="shared" si="72"/>
        <v>0</v>
      </c>
      <c r="T172" s="225">
        <v>0</v>
      </c>
      <c r="U172" s="225">
        <v>0</v>
      </c>
      <c r="V172" s="224">
        <f t="shared" si="88"/>
        <v>0</v>
      </c>
      <c r="W172" s="224">
        <v>0</v>
      </c>
      <c r="X172" s="292">
        <f t="shared" si="89"/>
        <v>8775</v>
      </c>
      <c r="Y172" s="292">
        <f t="shared" si="78"/>
        <v>8775</v>
      </c>
      <c r="Z172" s="225">
        <f t="shared" si="90"/>
        <v>3000</v>
      </c>
      <c r="AA172" s="225">
        <v>3000</v>
      </c>
      <c r="AB172" s="225">
        <v>0</v>
      </c>
      <c r="AC172" s="225">
        <v>250</v>
      </c>
      <c r="AD172" s="224">
        <f t="shared" si="91"/>
        <v>0</v>
      </c>
      <c r="AE172" s="224">
        <v>0</v>
      </c>
      <c r="AF172" s="225">
        <v>0</v>
      </c>
      <c r="AG172" s="225">
        <v>0</v>
      </c>
      <c r="AH172" s="292">
        <f t="shared" si="70"/>
        <v>3000</v>
      </c>
      <c r="AI172" s="292">
        <f t="shared" si="79"/>
        <v>3000</v>
      </c>
      <c r="AJ172" s="224">
        <f t="shared" si="92"/>
        <v>11775</v>
      </c>
      <c r="AK172" s="224">
        <f t="shared" si="80"/>
        <v>11775</v>
      </c>
      <c r="AL172" s="226"/>
      <c r="AM172" s="203"/>
      <c r="AN172" s="20" t="str">
        <f t="shared" si="94"/>
        <v>644-PR</v>
      </c>
      <c r="AO172" s="243">
        <f t="shared" si="81"/>
        <v>3000</v>
      </c>
      <c r="AP172" s="243">
        <f t="shared" si="82"/>
        <v>8775</v>
      </c>
      <c r="AQ172" s="243">
        <v>0</v>
      </c>
      <c r="AR172" s="243">
        <f t="shared" si="83"/>
        <v>0</v>
      </c>
      <c r="AS172" s="243">
        <f t="shared" si="84"/>
        <v>0</v>
      </c>
      <c r="AT172" s="243">
        <f t="shared" si="85"/>
        <v>0</v>
      </c>
      <c r="AU172" s="243">
        <f t="shared" si="86"/>
        <v>11775</v>
      </c>
      <c r="AV172" s="21"/>
    </row>
    <row r="173" spans="1:48" s="22" customFormat="1" ht="57" customHeight="1" x14ac:dyDescent="0.25">
      <c r="A173" s="17" t="s">
        <v>189</v>
      </c>
      <c r="B173" s="26" t="s">
        <v>190</v>
      </c>
      <c r="C173" s="23" t="s">
        <v>43</v>
      </c>
      <c r="D173" s="23" t="s">
        <v>60</v>
      </c>
      <c r="E173" s="18" t="s">
        <v>192</v>
      </c>
      <c r="F173" s="23" t="s">
        <v>520</v>
      </c>
      <c r="G173" s="18" t="s">
        <v>663</v>
      </c>
      <c r="H173" s="24">
        <v>42</v>
      </c>
      <c r="I173" s="17" t="s">
        <v>77</v>
      </c>
      <c r="J173" s="19">
        <v>585</v>
      </c>
      <c r="K173" s="25">
        <v>15</v>
      </c>
      <c r="L173" s="25">
        <v>0</v>
      </c>
      <c r="M173" s="25">
        <f t="shared" si="66"/>
        <v>15</v>
      </c>
      <c r="N173" s="224">
        <f t="shared" si="87"/>
        <v>8775</v>
      </c>
      <c r="O173" s="224">
        <v>8775</v>
      </c>
      <c r="P173" s="225">
        <v>0</v>
      </c>
      <c r="Q173" s="225">
        <v>68</v>
      </c>
      <c r="R173" s="225">
        <v>0.4</v>
      </c>
      <c r="S173" s="225">
        <f t="shared" si="72"/>
        <v>0</v>
      </c>
      <c r="T173" s="225">
        <v>0</v>
      </c>
      <c r="U173" s="225">
        <v>0</v>
      </c>
      <c r="V173" s="224">
        <f t="shared" si="88"/>
        <v>0</v>
      </c>
      <c r="W173" s="224">
        <v>0</v>
      </c>
      <c r="X173" s="292">
        <f t="shared" si="89"/>
        <v>8775</v>
      </c>
      <c r="Y173" s="292">
        <f t="shared" si="78"/>
        <v>8775</v>
      </c>
      <c r="Z173" s="225">
        <f t="shared" si="90"/>
        <v>3000</v>
      </c>
      <c r="AA173" s="225">
        <v>3000</v>
      </c>
      <c r="AB173" s="225">
        <v>0</v>
      </c>
      <c r="AC173" s="225">
        <v>250</v>
      </c>
      <c r="AD173" s="224">
        <f t="shared" si="91"/>
        <v>0</v>
      </c>
      <c r="AE173" s="224">
        <v>0</v>
      </c>
      <c r="AF173" s="225">
        <v>0</v>
      </c>
      <c r="AG173" s="225">
        <v>0</v>
      </c>
      <c r="AH173" s="292">
        <f t="shared" si="70"/>
        <v>3000</v>
      </c>
      <c r="AI173" s="292">
        <f t="shared" si="79"/>
        <v>3000</v>
      </c>
      <c r="AJ173" s="224">
        <f t="shared" si="92"/>
        <v>11775</v>
      </c>
      <c r="AK173" s="224">
        <f t="shared" si="80"/>
        <v>11775</v>
      </c>
      <c r="AL173" s="226"/>
      <c r="AM173" s="203"/>
      <c r="AN173" s="20" t="str">
        <f t="shared" si="94"/>
        <v>644-PR</v>
      </c>
      <c r="AO173" s="243">
        <f t="shared" si="81"/>
        <v>3000</v>
      </c>
      <c r="AP173" s="243">
        <f t="shared" si="82"/>
        <v>8775</v>
      </c>
      <c r="AQ173" s="243">
        <v>0</v>
      </c>
      <c r="AR173" s="243">
        <f t="shared" si="83"/>
        <v>0</v>
      </c>
      <c r="AS173" s="243">
        <f t="shared" si="84"/>
        <v>0</v>
      </c>
      <c r="AT173" s="243">
        <f t="shared" si="85"/>
        <v>0</v>
      </c>
      <c r="AU173" s="243">
        <f t="shared" si="86"/>
        <v>11775</v>
      </c>
      <c r="AV173" s="21"/>
    </row>
    <row r="174" spans="1:48" s="22" customFormat="1" ht="45.75" x14ac:dyDescent="0.25">
      <c r="A174" s="17" t="s">
        <v>189</v>
      </c>
      <c r="B174" s="26" t="s">
        <v>190</v>
      </c>
      <c r="C174" s="23" t="s">
        <v>43</v>
      </c>
      <c r="D174" s="23" t="s">
        <v>60</v>
      </c>
      <c r="E174" s="18" t="s">
        <v>192</v>
      </c>
      <c r="F174" s="23" t="s">
        <v>113</v>
      </c>
      <c r="G174" s="18" t="s">
        <v>519</v>
      </c>
      <c r="H174" s="24">
        <v>42</v>
      </c>
      <c r="I174" s="17" t="s">
        <v>22</v>
      </c>
      <c r="J174" s="19">
        <v>585</v>
      </c>
      <c r="K174" s="25">
        <v>15</v>
      </c>
      <c r="L174" s="25">
        <v>0</v>
      </c>
      <c r="M174" s="25">
        <f>K174+L174</f>
        <v>15</v>
      </c>
      <c r="N174" s="224">
        <f>(J174*M174)</f>
        <v>8775</v>
      </c>
      <c r="O174" s="224">
        <v>8775</v>
      </c>
      <c r="P174" s="225">
        <v>12</v>
      </c>
      <c r="Q174" s="225">
        <v>14</v>
      </c>
      <c r="R174" s="225">
        <v>0.4</v>
      </c>
      <c r="S174" s="225">
        <f>SUM(Q174*R174*P174)</f>
        <v>67.2</v>
      </c>
      <c r="T174" s="225">
        <v>67.2</v>
      </c>
      <c r="U174" s="225">
        <v>300</v>
      </c>
      <c r="V174" s="224">
        <f>(M174*U174)</f>
        <v>4500</v>
      </c>
      <c r="W174" s="224">
        <v>4500</v>
      </c>
      <c r="X174" s="292">
        <f>N174+S174+V174</f>
        <v>13342.2</v>
      </c>
      <c r="Y174" s="292">
        <f t="shared" si="78"/>
        <v>13342.2</v>
      </c>
      <c r="Z174" s="225">
        <f>M174*200</f>
        <v>3000</v>
      </c>
      <c r="AA174" s="225">
        <v>3000</v>
      </c>
      <c r="AB174" s="225">
        <v>0</v>
      </c>
      <c r="AC174" s="225">
        <v>250</v>
      </c>
      <c r="AD174" s="224">
        <f>SUM(AC174*AB174)</f>
        <v>0</v>
      </c>
      <c r="AE174" s="224">
        <v>0</v>
      </c>
      <c r="AF174" s="225">
        <v>0</v>
      </c>
      <c r="AG174" s="225">
        <v>0</v>
      </c>
      <c r="AH174" s="292">
        <f>Z174+AD174+AF174</f>
        <v>3000</v>
      </c>
      <c r="AI174" s="292">
        <f t="shared" si="79"/>
        <v>3000</v>
      </c>
      <c r="AJ174" s="224">
        <f>AH174+X174</f>
        <v>16342.2</v>
      </c>
      <c r="AK174" s="224">
        <f t="shared" si="80"/>
        <v>16342.2</v>
      </c>
      <c r="AL174" s="226"/>
      <c r="AM174" s="203"/>
      <c r="AN174" s="20" t="str">
        <f>A174</f>
        <v>644-PR</v>
      </c>
      <c r="AO174" s="243">
        <f t="shared" si="81"/>
        <v>3000</v>
      </c>
      <c r="AP174" s="243">
        <f t="shared" si="82"/>
        <v>8775</v>
      </c>
      <c r="AQ174" s="243">
        <v>0</v>
      </c>
      <c r="AR174" s="243">
        <f t="shared" si="83"/>
        <v>67.2</v>
      </c>
      <c r="AS174" s="243">
        <f t="shared" si="84"/>
        <v>4500</v>
      </c>
      <c r="AT174" s="243">
        <f t="shared" si="85"/>
        <v>0</v>
      </c>
      <c r="AU174" s="243">
        <f t="shared" si="86"/>
        <v>16342.2</v>
      </c>
      <c r="AV174" s="21"/>
    </row>
    <row r="175" spans="1:48" s="22" customFormat="1" ht="52.5" customHeight="1" x14ac:dyDescent="0.25">
      <c r="A175" s="17" t="s">
        <v>189</v>
      </c>
      <c r="B175" s="26" t="s">
        <v>190</v>
      </c>
      <c r="C175" s="23" t="s">
        <v>43</v>
      </c>
      <c r="D175" s="23" t="s">
        <v>60</v>
      </c>
      <c r="E175" s="18" t="s">
        <v>192</v>
      </c>
      <c r="F175" s="23" t="s">
        <v>709</v>
      </c>
      <c r="G175" s="18" t="s">
        <v>710</v>
      </c>
      <c r="H175" s="24">
        <v>42</v>
      </c>
      <c r="I175" s="17" t="s">
        <v>77</v>
      </c>
      <c r="J175" s="19">
        <v>585</v>
      </c>
      <c r="K175" s="25">
        <v>0</v>
      </c>
      <c r="L175" s="25">
        <v>15</v>
      </c>
      <c r="M175" s="25">
        <f>K175+L175</f>
        <v>15</v>
      </c>
      <c r="N175" s="224">
        <f>(J175*M175)</f>
        <v>8775</v>
      </c>
      <c r="O175" s="224">
        <v>8775</v>
      </c>
      <c r="P175" s="225">
        <v>0</v>
      </c>
      <c r="Q175" s="225">
        <v>68</v>
      </c>
      <c r="R175" s="225">
        <v>0.4</v>
      </c>
      <c r="S175" s="225">
        <f>SUM(Q175*R175*P175)</f>
        <v>0</v>
      </c>
      <c r="T175" s="225">
        <v>0</v>
      </c>
      <c r="U175" s="225">
        <v>15</v>
      </c>
      <c r="V175" s="224">
        <f>(M175*U175)</f>
        <v>225</v>
      </c>
      <c r="W175" s="224">
        <v>225</v>
      </c>
      <c r="X175" s="292">
        <f>N175+S175+V175</f>
        <v>9000</v>
      </c>
      <c r="Y175" s="292">
        <f t="shared" si="78"/>
        <v>9000</v>
      </c>
      <c r="Z175" s="225">
        <f>M175*200</f>
        <v>3000</v>
      </c>
      <c r="AA175" s="225">
        <v>3000</v>
      </c>
      <c r="AB175" s="225">
        <v>0</v>
      </c>
      <c r="AC175" s="225">
        <v>0</v>
      </c>
      <c r="AD175" s="224">
        <v>0</v>
      </c>
      <c r="AE175" s="224">
        <v>0</v>
      </c>
      <c r="AF175" s="225">
        <v>0</v>
      </c>
      <c r="AG175" s="225">
        <v>0</v>
      </c>
      <c r="AH175" s="292">
        <f>Z175+AD175+AF175</f>
        <v>3000</v>
      </c>
      <c r="AI175" s="292">
        <f t="shared" si="79"/>
        <v>3000</v>
      </c>
      <c r="AJ175" s="224">
        <f>AH175+X175</f>
        <v>12000</v>
      </c>
      <c r="AK175" s="224">
        <f t="shared" si="80"/>
        <v>12000</v>
      </c>
      <c r="AL175" s="226"/>
      <c r="AM175" s="203"/>
      <c r="AN175" s="20" t="str">
        <f>A175</f>
        <v>644-PR</v>
      </c>
      <c r="AO175" s="243">
        <f t="shared" si="81"/>
        <v>3000</v>
      </c>
      <c r="AP175" s="243">
        <f t="shared" si="82"/>
        <v>8775</v>
      </c>
      <c r="AQ175" s="243">
        <v>0</v>
      </c>
      <c r="AR175" s="243">
        <f t="shared" si="83"/>
        <v>0</v>
      </c>
      <c r="AS175" s="243">
        <f t="shared" si="84"/>
        <v>225</v>
      </c>
      <c r="AT175" s="243">
        <f t="shared" si="85"/>
        <v>0</v>
      </c>
      <c r="AU175" s="243">
        <f t="shared" si="86"/>
        <v>12000</v>
      </c>
      <c r="AV175" s="21"/>
    </row>
    <row r="176" spans="1:48" s="22" customFormat="1" ht="34.5" x14ac:dyDescent="0.25">
      <c r="A176" s="17" t="s">
        <v>189</v>
      </c>
      <c r="B176" s="26" t="s">
        <v>190</v>
      </c>
      <c r="C176" s="23" t="s">
        <v>43</v>
      </c>
      <c r="D176" s="23" t="s">
        <v>31</v>
      </c>
      <c r="E176" s="18" t="s">
        <v>120</v>
      </c>
      <c r="F176" s="23" t="s">
        <v>50</v>
      </c>
      <c r="G176" s="18" t="s">
        <v>51</v>
      </c>
      <c r="H176" s="44">
        <v>42</v>
      </c>
      <c r="I176" s="17" t="s">
        <v>77</v>
      </c>
      <c r="J176" s="19">
        <v>585</v>
      </c>
      <c r="K176" s="25">
        <v>0</v>
      </c>
      <c r="L176" s="25">
        <v>0</v>
      </c>
      <c r="M176" s="25">
        <f t="shared" si="66"/>
        <v>0</v>
      </c>
      <c r="N176" s="224">
        <f t="shared" si="87"/>
        <v>0</v>
      </c>
      <c r="O176" s="224">
        <v>0</v>
      </c>
      <c r="P176" s="225">
        <v>0</v>
      </c>
      <c r="Q176" s="225">
        <v>44</v>
      </c>
      <c r="R176" s="225">
        <v>0.4</v>
      </c>
      <c r="S176" s="225">
        <f t="shared" si="72"/>
        <v>0</v>
      </c>
      <c r="T176" s="225">
        <v>0</v>
      </c>
      <c r="U176" s="225">
        <v>0</v>
      </c>
      <c r="V176" s="224">
        <v>3474.9</v>
      </c>
      <c r="W176" s="224">
        <v>3474.9</v>
      </c>
      <c r="X176" s="292">
        <f t="shared" si="89"/>
        <v>3474.9</v>
      </c>
      <c r="Y176" s="292">
        <f t="shared" si="78"/>
        <v>3474.9</v>
      </c>
      <c r="Z176" s="225">
        <f t="shared" si="90"/>
        <v>0</v>
      </c>
      <c r="AA176" s="225">
        <v>0</v>
      </c>
      <c r="AB176" s="225">
        <v>0</v>
      </c>
      <c r="AC176" s="225">
        <v>330</v>
      </c>
      <c r="AD176" s="224">
        <f t="shared" si="91"/>
        <v>0</v>
      </c>
      <c r="AE176" s="224">
        <v>0</v>
      </c>
      <c r="AF176" s="225">
        <v>0</v>
      </c>
      <c r="AG176" s="225">
        <v>0</v>
      </c>
      <c r="AH176" s="292">
        <f t="shared" si="70"/>
        <v>0</v>
      </c>
      <c r="AI176" s="292">
        <f t="shared" si="79"/>
        <v>0</v>
      </c>
      <c r="AJ176" s="224">
        <f t="shared" si="92"/>
        <v>3474.9</v>
      </c>
      <c r="AK176" s="224">
        <f t="shared" si="80"/>
        <v>3474.9</v>
      </c>
      <c r="AL176" s="226"/>
      <c r="AM176" s="203"/>
      <c r="AN176" s="20" t="str">
        <f t="shared" si="94"/>
        <v>644-PR</v>
      </c>
      <c r="AO176" s="243">
        <f t="shared" si="81"/>
        <v>0</v>
      </c>
      <c r="AP176" s="243">
        <f t="shared" si="82"/>
        <v>0</v>
      </c>
      <c r="AQ176" s="243">
        <v>0</v>
      </c>
      <c r="AR176" s="243">
        <f t="shared" si="83"/>
        <v>0</v>
      </c>
      <c r="AS176" s="243">
        <f t="shared" si="84"/>
        <v>3474.9</v>
      </c>
      <c r="AT176" s="243">
        <f t="shared" si="85"/>
        <v>0</v>
      </c>
      <c r="AU176" s="243">
        <f t="shared" si="86"/>
        <v>3474.9</v>
      </c>
      <c r="AV176" s="21"/>
    </row>
    <row r="177" spans="1:48" s="22" customFormat="1" ht="45.75" x14ac:dyDescent="0.25">
      <c r="A177" s="17" t="s">
        <v>189</v>
      </c>
      <c r="B177" s="26" t="s">
        <v>190</v>
      </c>
      <c r="C177" s="23" t="s">
        <v>43</v>
      </c>
      <c r="D177" s="23" t="s">
        <v>31</v>
      </c>
      <c r="E177" s="18" t="s">
        <v>120</v>
      </c>
      <c r="F177" s="23" t="s">
        <v>194</v>
      </c>
      <c r="G177" s="18" t="s">
        <v>166</v>
      </c>
      <c r="H177" s="44">
        <v>42</v>
      </c>
      <c r="I177" s="17" t="s">
        <v>38</v>
      </c>
      <c r="J177" s="19">
        <v>1200</v>
      </c>
      <c r="K177" s="25">
        <v>0</v>
      </c>
      <c r="L177" s="25">
        <v>0</v>
      </c>
      <c r="M177" s="25">
        <f t="shared" ref="M177:M239" si="95">K177+L177</f>
        <v>0</v>
      </c>
      <c r="N177" s="224">
        <f t="shared" si="87"/>
        <v>0</v>
      </c>
      <c r="O177" s="224">
        <v>0</v>
      </c>
      <c r="P177" s="225">
        <v>0</v>
      </c>
      <c r="Q177" s="225">
        <v>0</v>
      </c>
      <c r="R177" s="225">
        <v>0.4</v>
      </c>
      <c r="S177" s="225">
        <f t="shared" si="72"/>
        <v>0</v>
      </c>
      <c r="T177" s="225">
        <v>0</v>
      </c>
      <c r="U177" s="225">
        <v>0</v>
      </c>
      <c r="V177" s="224">
        <v>7920</v>
      </c>
      <c r="W177" s="224">
        <v>7920</v>
      </c>
      <c r="X177" s="292">
        <f t="shared" si="89"/>
        <v>7920</v>
      </c>
      <c r="Y177" s="292">
        <f t="shared" si="78"/>
        <v>7920</v>
      </c>
      <c r="Z177" s="225">
        <f t="shared" si="90"/>
        <v>0</v>
      </c>
      <c r="AA177" s="225">
        <v>0</v>
      </c>
      <c r="AB177" s="225">
        <v>0</v>
      </c>
      <c r="AC177" s="225">
        <v>330</v>
      </c>
      <c r="AD177" s="224">
        <f t="shared" si="91"/>
        <v>0</v>
      </c>
      <c r="AE177" s="224">
        <v>0</v>
      </c>
      <c r="AF177" s="225">
        <v>0</v>
      </c>
      <c r="AG177" s="225">
        <v>0</v>
      </c>
      <c r="AH177" s="292">
        <f t="shared" ref="AH177:AH239" si="96">Z177+AD177+AF177</f>
        <v>0</v>
      </c>
      <c r="AI177" s="292">
        <f t="shared" si="79"/>
        <v>0</v>
      </c>
      <c r="AJ177" s="224">
        <f t="shared" si="92"/>
        <v>7920</v>
      </c>
      <c r="AK177" s="224">
        <f t="shared" si="80"/>
        <v>7920</v>
      </c>
      <c r="AL177" s="226"/>
      <c r="AM177" s="203"/>
      <c r="AN177" s="20" t="str">
        <f t="shared" si="94"/>
        <v>644-PR</v>
      </c>
      <c r="AO177" s="243">
        <f t="shared" si="81"/>
        <v>0</v>
      </c>
      <c r="AP177" s="243">
        <f t="shared" si="82"/>
        <v>0</v>
      </c>
      <c r="AQ177" s="243">
        <v>0</v>
      </c>
      <c r="AR177" s="243">
        <f t="shared" si="83"/>
        <v>0</v>
      </c>
      <c r="AS177" s="243">
        <f t="shared" si="84"/>
        <v>7920</v>
      </c>
      <c r="AT177" s="243">
        <f t="shared" si="85"/>
        <v>0</v>
      </c>
      <c r="AU177" s="243">
        <f t="shared" si="86"/>
        <v>7920</v>
      </c>
      <c r="AV177" s="21"/>
    </row>
    <row r="178" spans="1:48" s="22" customFormat="1" ht="34.5" x14ac:dyDescent="0.25">
      <c r="A178" s="17" t="s">
        <v>195</v>
      </c>
      <c r="B178" s="26" t="s">
        <v>196</v>
      </c>
      <c r="C178" s="23" t="s">
        <v>18</v>
      </c>
      <c r="D178" s="23" t="s">
        <v>31</v>
      </c>
      <c r="E178" s="18" t="s">
        <v>79</v>
      </c>
      <c r="F178" s="23" t="s">
        <v>197</v>
      </c>
      <c r="G178" s="37" t="s">
        <v>89</v>
      </c>
      <c r="H178" s="24">
        <v>45</v>
      </c>
      <c r="I178" s="17" t="s">
        <v>77</v>
      </c>
      <c r="J178" s="19">
        <v>585</v>
      </c>
      <c r="K178" s="25">
        <v>0</v>
      </c>
      <c r="L178" s="25">
        <v>0</v>
      </c>
      <c r="M178" s="25">
        <f t="shared" si="95"/>
        <v>0</v>
      </c>
      <c r="N178" s="224">
        <f t="shared" si="87"/>
        <v>0</v>
      </c>
      <c r="O178" s="224">
        <v>0</v>
      </c>
      <c r="P178" s="225">
        <v>0</v>
      </c>
      <c r="Q178" s="225">
        <v>13</v>
      </c>
      <c r="R178" s="225">
        <v>0.4</v>
      </c>
      <c r="S178" s="225">
        <f t="shared" si="72"/>
        <v>0</v>
      </c>
      <c r="T178" s="225">
        <v>0</v>
      </c>
      <c r="U178" s="225">
        <v>0</v>
      </c>
      <c r="V178" s="224">
        <f t="shared" si="88"/>
        <v>0</v>
      </c>
      <c r="W178" s="224">
        <v>0</v>
      </c>
      <c r="X178" s="292">
        <f t="shared" si="89"/>
        <v>0</v>
      </c>
      <c r="Y178" s="292">
        <f t="shared" si="78"/>
        <v>0</v>
      </c>
      <c r="Z178" s="225">
        <f t="shared" si="90"/>
        <v>0</v>
      </c>
      <c r="AA178" s="225">
        <v>0</v>
      </c>
      <c r="AB178" s="225">
        <v>0</v>
      </c>
      <c r="AC178" s="225">
        <v>120</v>
      </c>
      <c r="AD178" s="224">
        <f t="shared" si="91"/>
        <v>0</v>
      </c>
      <c r="AE178" s="224">
        <v>0</v>
      </c>
      <c r="AF178" s="225">
        <v>0</v>
      </c>
      <c r="AG178" s="225">
        <v>0</v>
      </c>
      <c r="AH178" s="292">
        <f t="shared" si="96"/>
        <v>0</v>
      </c>
      <c r="AI178" s="292">
        <f t="shared" si="79"/>
        <v>0</v>
      </c>
      <c r="AJ178" s="224">
        <f t="shared" si="92"/>
        <v>0</v>
      </c>
      <c r="AK178" s="224">
        <f t="shared" si="80"/>
        <v>0</v>
      </c>
      <c r="AL178" s="226">
        <f>SUM(AJ178)</f>
        <v>0</v>
      </c>
      <c r="AM178" s="203">
        <f>SUM(M178)</f>
        <v>0</v>
      </c>
      <c r="AN178" s="20" t="str">
        <f t="shared" si="94"/>
        <v>645-PR</v>
      </c>
      <c r="AO178" s="243">
        <f t="shared" si="81"/>
        <v>0</v>
      </c>
      <c r="AP178" s="243">
        <f t="shared" si="82"/>
        <v>0</v>
      </c>
      <c r="AQ178" s="243">
        <v>0</v>
      </c>
      <c r="AR178" s="243">
        <f t="shared" si="83"/>
        <v>0</v>
      </c>
      <c r="AS178" s="243">
        <f t="shared" si="84"/>
        <v>0</v>
      </c>
      <c r="AT178" s="243">
        <f t="shared" si="85"/>
        <v>0</v>
      </c>
      <c r="AU178" s="243">
        <f t="shared" si="86"/>
        <v>0</v>
      </c>
      <c r="AV178" s="21"/>
    </row>
    <row r="179" spans="1:48" s="22" customFormat="1" ht="39" customHeight="1" x14ac:dyDescent="0.25">
      <c r="A179" s="17" t="s">
        <v>203</v>
      </c>
      <c r="B179" s="26" t="s">
        <v>542</v>
      </c>
      <c r="C179" s="18" t="s">
        <v>43</v>
      </c>
      <c r="D179" s="18" t="s">
        <v>60</v>
      </c>
      <c r="E179" s="18" t="s">
        <v>200</v>
      </c>
      <c r="F179" s="23" t="s">
        <v>48</v>
      </c>
      <c r="G179" s="18" t="s">
        <v>656</v>
      </c>
      <c r="H179" s="27">
        <v>42</v>
      </c>
      <c r="I179" s="26" t="s">
        <v>38</v>
      </c>
      <c r="J179" s="19">
        <v>753</v>
      </c>
      <c r="K179" s="25">
        <v>0</v>
      </c>
      <c r="L179" s="25">
        <v>0</v>
      </c>
      <c r="M179" s="25">
        <f t="shared" si="95"/>
        <v>0</v>
      </c>
      <c r="N179" s="224">
        <f t="shared" si="87"/>
        <v>0</v>
      </c>
      <c r="O179" s="224">
        <v>0</v>
      </c>
      <c r="P179" s="225">
        <v>0</v>
      </c>
      <c r="Q179" s="225">
        <v>0</v>
      </c>
      <c r="R179" s="225">
        <v>0</v>
      </c>
      <c r="S179" s="225">
        <v>0</v>
      </c>
      <c r="T179" s="225">
        <v>0</v>
      </c>
      <c r="U179" s="225">
        <v>0</v>
      </c>
      <c r="V179" s="224">
        <v>0</v>
      </c>
      <c r="W179" s="224">
        <v>0</v>
      </c>
      <c r="X179" s="292">
        <f t="shared" si="89"/>
        <v>0</v>
      </c>
      <c r="Y179" s="292">
        <f t="shared" si="78"/>
        <v>0</v>
      </c>
      <c r="Z179" s="225">
        <f t="shared" si="90"/>
        <v>0</v>
      </c>
      <c r="AA179" s="225">
        <v>0</v>
      </c>
      <c r="AB179" s="224">
        <v>0</v>
      </c>
      <c r="AC179" s="224">
        <v>120</v>
      </c>
      <c r="AD179" s="224">
        <f t="shared" si="91"/>
        <v>0</v>
      </c>
      <c r="AE179" s="224">
        <v>0</v>
      </c>
      <c r="AF179" s="225">
        <v>0</v>
      </c>
      <c r="AG179" s="225">
        <v>0</v>
      </c>
      <c r="AH179" s="292">
        <f t="shared" si="96"/>
        <v>0</v>
      </c>
      <c r="AI179" s="292">
        <f t="shared" si="79"/>
        <v>0</v>
      </c>
      <c r="AJ179" s="224">
        <f t="shared" si="92"/>
        <v>0</v>
      </c>
      <c r="AK179" s="224">
        <f t="shared" si="80"/>
        <v>0</v>
      </c>
      <c r="AL179" s="232">
        <f>SUM(AJ179+AJ180)</f>
        <v>0</v>
      </c>
      <c r="AM179" s="209">
        <f>SUM(M179+M180)</f>
        <v>0</v>
      </c>
      <c r="AN179" s="20" t="str">
        <f t="shared" si="94"/>
        <v>646-AD</v>
      </c>
      <c r="AO179" s="243">
        <f t="shared" si="81"/>
        <v>0</v>
      </c>
      <c r="AP179" s="243">
        <f t="shared" si="82"/>
        <v>0</v>
      </c>
      <c r="AQ179" s="243">
        <v>0</v>
      </c>
      <c r="AR179" s="243">
        <f t="shared" si="83"/>
        <v>0</v>
      </c>
      <c r="AS179" s="243">
        <f t="shared" si="84"/>
        <v>0</v>
      </c>
      <c r="AT179" s="243">
        <f t="shared" si="85"/>
        <v>0</v>
      </c>
      <c r="AU179" s="243">
        <f t="shared" si="86"/>
        <v>0</v>
      </c>
      <c r="AV179" s="21"/>
    </row>
    <row r="180" spans="1:48" s="22" customFormat="1" ht="33.75" customHeight="1" x14ac:dyDescent="0.25">
      <c r="A180" s="17" t="s">
        <v>203</v>
      </c>
      <c r="B180" s="26" t="s">
        <v>542</v>
      </c>
      <c r="C180" s="18" t="s">
        <v>43</v>
      </c>
      <c r="D180" s="18" t="s">
        <v>60</v>
      </c>
      <c r="E180" s="18" t="s">
        <v>200</v>
      </c>
      <c r="F180" s="23"/>
      <c r="G180" s="18" t="s">
        <v>543</v>
      </c>
      <c r="H180" s="27" t="s">
        <v>62</v>
      </c>
      <c r="I180" s="26" t="s">
        <v>62</v>
      </c>
      <c r="J180" s="19" t="s">
        <v>62</v>
      </c>
      <c r="K180" s="25">
        <v>0</v>
      </c>
      <c r="L180" s="25">
        <v>0</v>
      </c>
      <c r="M180" s="25">
        <v>0</v>
      </c>
      <c r="N180" s="224">
        <v>0</v>
      </c>
      <c r="O180" s="224">
        <v>0</v>
      </c>
      <c r="P180" s="225">
        <v>0</v>
      </c>
      <c r="Q180" s="225">
        <v>0</v>
      </c>
      <c r="R180" s="225"/>
      <c r="S180" s="225">
        <v>0</v>
      </c>
      <c r="T180" s="225">
        <v>0</v>
      </c>
      <c r="U180" s="225">
        <v>0</v>
      </c>
      <c r="V180" s="224">
        <v>0</v>
      </c>
      <c r="W180" s="224">
        <v>0</v>
      </c>
      <c r="X180" s="292">
        <f t="shared" si="89"/>
        <v>0</v>
      </c>
      <c r="Y180" s="292">
        <f t="shared" si="78"/>
        <v>0</v>
      </c>
      <c r="Z180" s="225">
        <f t="shared" si="90"/>
        <v>0</v>
      </c>
      <c r="AA180" s="225">
        <v>0</v>
      </c>
      <c r="AB180" s="224">
        <v>0</v>
      </c>
      <c r="AC180" s="224">
        <v>0</v>
      </c>
      <c r="AD180" s="224">
        <v>0</v>
      </c>
      <c r="AE180" s="224">
        <v>0</v>
      </c>
      <c r="AF180" s="225">
        <v>0</v>
      </c>
      <c r="AG180" s="225">
        <v>0</v>
      </c>
      <c r="AH180" s="292">
        <v>0</v>
      </c>
      <c r="AI180" s="292">
        <f t="shared" si="79"/>
        <v>0</v>
      </c>
      <c r="AJ180" s="224">
        <f t="shared" si="92"/>
        <v>0</v>
      </c>
      <c r="AK180" s="224">
        <f t="shared" si="80"/>
        <v>0</v>
      </c>
      <c r="AL180" s="232"/>
      <c r="AM180" s="209"/>
      <c r="AN180" s="20"/>
      <c r="AO180" s="243">
        <f t="shared" si="81"/>
        <v>0</v>
      </c>
      <c r="AP180" s="243">
        <f t="shared" si="82"/>
        <v>0</v>
      </c>
      <c r="AQ180" s="243">
        <v>0</v>
      </c>
      <c r="AR180" s="243">
        <f t="shared" si="83"/>
        <v>0</v>
      </c>
      <c r="AS180" s="243">
        <f t="shared" si="84"/>
        <v>0</v>
      </c>
      <c r="AT180" s="243">
        <f t="shared" si="85"/>
        <v>0</v>
      </c>
      <c r="AU180" s="243">
        <f t="shared" si="86"/>
        <v>0</v>
      </c>
      <c r="AV180" s="21"/>
    </row>
    <row r="181" spans="1:48" s="45" customFormat="1" ht="36.75" customHeight="1" x14ac:dyDescent="0.25">
      <c r="A181" s="17" t="s">
        <v>198</v>
      </c>
      <c r="B181" s="26" t="s">
        <v>199</v>
      </c>
      <c r="C181" s="23" t="s">
        <v>43</v>
      </c>
      <c r="D181" s="23" t="s">
        <v>31</v>
      </c>
      <c r="E181" s="18" t="s">
        <v>193</v>
      </c>
      <c r="F181" s="23" t="s">
        <v>44</v>
      </c>
      <c r="G181" s="18" t="s">
        <v>45</v>
      </c>
      <c r="H181" s="44">
        <v>42</v>
      </c>
      <c r="I181" s="17" t="s">
        <v>77</v>
      </c>
      <c r="J181" s="19">
        <v>585</v>
      </c>
      <c r="K181" s="25">
        <v>7</v>
      </c>
      <c r="L181" s="25">
        <v>0</v>
      </c>
      <c r="M181" s="25">
        <f t="shared" si="95"/>
        <v>7</v>
      </c>
      <c r="N181" s="224">
        <f t="shared" si="87"/>
        <v>4095</v>
      </c>
      <c r="O181" s="224">
        <v>4095</v>
      </c>
      <c r="P181" s="225">
        <v>0</v>
      </c>
      <c r="Q181" s="225">
        <v>44</v>
      </c>
      <c r="R181" s="225">
        <v>0.4</v>
      </c>
      <c r="S181" s="225">
        <f t="shared" ref="S181:S229" si="97">SUM(Q181*R181*P181)</f>
        <v>0</v>
      </c>
      <c r="T181" s="225">
        <v>0</v>
      </c>
      <c r="U181" s="225">
        <v>0</v>
      </c>
      <c r="V181" s="224">
        <f t="shared" ref="V181:V223" si="98">(M181*U181)</f>
        <v>0</v>
      </c>
      <c r="W181" s="224">
        <v>0</v>
      </c>
      <c r="X181" s="292">
        <f t="shared" si="89"/>
        <v>4095</v>
      </c>
      <c r="Y181" s="292">
        <f t="shared" si="78"/>
        <v>4095</v>
      </c>
      <c r="Z181" s="225">
        <f t="shared" si="90"/>
        <v>1400</v>
      </c>
      <c r="AA181" s="225">
        <v>1400</v>
      </c>
      <c r="AB181" s="225">
        <v>0</v>
      </c>
      <c r="AC181" s="225">
        <v>330</v>
      </c>
      <c r="AD181" s="224">
        <f t="shared" si="91"/>
        <v>0</v>
      </c>
      <c r="AE181" s="224">
        <v>0</v>
      </c>
      <c r="AF181" s="225">
        <v>0</v>
      </c>
      <c r="AG181" s="225">
        <v>0</v>
      </c>
      <c r="AH181" s="292">
        <f t="shared" si="96"/>
        <v>1400</v>
      </c>
      <c r="AI181" s="292">
        <f t="shared" si="79"/>
        <v>1400</v>
      </c>
      <c r="AJ181" s="224">
        <f t="shared" si="92"/>
        <v>5495</v>
      </c>
      <c r="AK181" s="224">
        <f t="shared" si="80"/>
        <v>5495</v>
      </c>
      <c r="AL181" s="232">
        <f>SUM(AJ181:AJ182)</f>
        <v>11775</v>
      </c>
      <c r="AM181" s="209">
        <f>SUM(M181:M182)</f>
        <v>15</v>
      </c>
      <c r="AN181" s="20" t="str">
        <f t="shared" ref="AN181:AN245" si="99">A181</f>
        <v>646-PR</v>
      </c>
      <c r="AO181" s="243">
        <f t="shared" si="81"/>
        <v>1400</v>
      </c>
      <c r="AP181" s="243">
        <f t="shared" si="82"/>
        <v>4095</v>
      </c>
      <c r="AQ181" s="243">
        <v>0</v>
      </c>
      <c r="AR181" s="243">
        <f t="shared" si="83"/>
        <v>0</v>
      </c>
      <c r="AS181" s="243">
        <f t="shared" si="84"/>
        <v>0</v>
      </c>
      <c r="AT181" s="243">
        <f t="shared" si="85"/>
        <v>0</v>
      </c>
      <c r="AU181" s="243">
        <f t="shared" si="86"/>
        <v>5495</v>
      </c>
      <c r="AV181" s="241"/>
    </row>
    <row r="182" spans="1:48" s="22" customFormat="1" ht="40.5" customHeight="1" x14ac:dyDescent="0.25">
      <c r="A182" s="17" t="s">
        <v>198</v>
      </c>
      <c r="B182" s="26" t="s">
        <v>199</v>
      </c>
      <c r="C182" s="23" t="s">
        <v>43</v>
      </c>
      <c r="D182" s="23" t="s">
        <v>31</v>
      </c>
      <c r="E182" s="18" t="s">
        <v>202</v>
      </c>
      <c r="F182" s="23" t="s">
        <v>521</v>
      </c>
      <c r="G182" s="18" t="s">
        <v>522</v>
      </c>
      <c r="H182" s="44">
        <v>42</v>
      </c>
      <c r="I182" s="17" t="s">
        <v>77</v>
      </c>
      <c r="J182" s="19">
        <v>585</v>
      </c>
      <c r="K182" s="25">
        <v>0</v>
      </c>
      <c r="L182" s="25">
        <v>8</v>
      </c>
      <c r="M182" s="25">
        <f t="shared" si="95"/>
        <v>8</v>
      </c>
      <c r="N182" s="224">
        <f t="shared" si="87"/>
        <v>4680</v>
      </c>
      <c r="O182" s="224">
        <v>4680</v>
      </c>
      <c r="P182" s="225">
        <v>0</v>
      </c>
      <c r="Q182" s="225">
        <v>136</v>
      </c>
      <c r="R182" s="225">
        <v>0.4</v>
      </c>
      <c r="S182" s="225">
        <f t="shared" si="97"/>
        <v>0</v>
      </c>
      <c r="T182" s="225">
        <v>0</v>
      </c>
      <c r="U182" s="225">
        <v>0</v>
      </c>
      <c r="V182" s="224">
        <f t="shared" si="98"/>
        <v>0</v>
      </c>
      <c r="W182" s="224">
        <v>0</v>
      </c>
      <c r="X182" s="292">
        <f t="shared" si="89"/>
        <v>4680</v>
      </c>
      <c r="Y182" s="292">
        <f t="shared" si="78"/>
        <v>4680</v>
      </c>
      <c r="Z182" s="225">
        <f t="shared" si="90"/>
        <v>1600</v>
      </c>
      <c r="AA182" s="225">
        <v>1600</v>
      </c>
      <c r="AB182" s="225">
        <v>0</v>
      </c>
      <c r="AC182" s="225">
        <v>330</v>
      </c>
      <c r="AD182" s="224">
        <f t="shared" si="91"/>
        <v>0</v>
      </c>
      <c r="AE182" s="224">
        <v>0</v>
      </c>
      <c r="AF182" s="225">
        <v>0</v>
      </c>
      <c r="AG182" s="225">
        <v>0</v>
      </c>
      <c r="AH182" s="292">
        <f t="shared" si="96"/>
        <v>1600</v>
      </c>
      <c r="AI182" s="292">
        <f t="shared" si="79"/>
        <v>1600</v>
      </c>
      <c r="AJ182" s="224">
        <f t="shared" si="92"/>
        <v>6280</v>
      </c>
      <c r="AK182" s="224">
        <f t="shared" si="80"/>
        <v>6280</v>
      </c>
      <c r="AL182" s="226"/>
      <c r="AM182" s="203"/>
      <c r="AN182" s="20" t="str">
        <f t="shared" si="99"/>
        <v>646-PR</v>
      </c>
      <c r="AO182" s="243">
        <f t="shared" si="81"/>
        <v>1600</v>
      </c>
      <c r="AP182" s="243">
        <f t="shared" si="82"/>
        <v>4680</v>
      </c>
      <c r="AQ182" s="243">
        <v>0</v>
      </c>
      <c r="AR182" s="243">
        <f t="shared" si="83"/>
        <v>0</v>
      </c>
      <c r="AS182" s="243">
        <f t="shared" si="84"/>
        <v>0</v>
      </c>
      <c r="AT182" s="243">
        <f t="shared" si="85"/>
        <v>0</v>
      </c>
      <c r="AU182" s="243">
        <f t="shared" si="86"/>
        <v>6280</v>
      </c>
      <c r="AV182" s="21"/>
    </row>
    <row r="183" spans="1:48" s="22" customFormat="1" ht="34.5" x14ac:dyDescent="0.25">
      <c r="A183" s="17" t="s">
        <v>205</v>
      </c>
      <c r="B183" s="26" t="s">
        <v>206</v>
      </c>
      <c r="C183" s="23" t="s">
        <v>43</v>
      </c>
      <c r="D183" s="23" t="s">
        <v>57</v>
      </c>
      <c r="E183" s="18" t="s">
        <v>101</v>
      </c>
      <c r="F183" s="23" t="s">
        <v>207</v>
      </c>
      <c r="G183" s="18" t="s">
        <v>687</v>
      </c>
      <c r="H183" s="24">
        <v>42</v>
      </c>
      <c r="I183" s="17" t="s">
        <v>22</v>
      </c>
      <c r="J183" s="19">
        <v>585</v>
      </c>
      <c r="K183" s="25">
        <v>15</v>
      </c>
      <c r="L183" s="25">
        <v>0</v>
      </c>
      <c r="M183" s="25">
        <f t="shared" si="95"/>
        <v>15</v>
      </c>
      <c r="N183" s="224">
        <f t="shared" si="87"/>
        <v>8775</v>
      </c>
      <c r="O183" s="224">
        <v>8775</v>
      </c>
      <c r="P183" s="225">
        <v>15</v>
      </c>
      <c r="Q183" s="225">
        <v>10</v>
      </c>
      <c r="R183" s="225">
        <v>0.4</v>
      </c>
      <c r="S183" s="225">
        <f t="shared" si="97"/>
        <v>60</v>
      </c>
      <c r="T183" s="225">
        <v>60</v>
      </c>
      <c r="U183" s="225">
        <v>0</v>
      </c>
      <c r="V183" s="224">
        <f t="shared" si="98"/>
        <v>0</v>
      </c>
      <c r="W183" s="224">
        <v>0</v>
      </c>
      <c r="X183" s="292">
        <f t="shared" si="89"/>
        <v>8835</v>
      </c>
      <c r="Y183" s="292">
        <f t="shared" si="78"/>
        <v>8835</v>
      </c>
      <c r="Z183" s="225">
        <f t="shared" si="90"/>
        <v>3000</v>
      </c>
      <c r="AA183" s="225">
        <v>3000</v>
      </c>
      <c r="AB183" s="225">
        <v>0</v>
      </c>
      <c r="AC183" s="225">
        <v>150</v>
      </c>
      <c r="AD183" s="224">
        <f t="shared" si="91"/>
        <v>0</v>
      </c>
      <c r="AE183" s="224">
        <v>0</v>
      </c>
      <c r="AF183" s="225">
        <v>0</v>
      </c>
      <c r="AG183" s="225">
        <v>0</v>
      </c>
      <c r="AH183" s="292">
        <f t="shared" si="96"/>
        <v>3000</v>
      </c>
      <c r="AI183" s="292">
        <f t="shared" si="79"/>
        <v>3000</v>
      </c>
      <c r="AJ183" s="224">
        <f t="shared" si="92"/>
        <v>11835</v>
      </c>
      <c r="AK183" s="224">
        <f t="shared" si="80"/>
        <v>11835</v>
      </c>
      <c r="AL183" s="226">
        <f>SUM(AJ183:AJ186)</f>
        <v>70763</v>
      </c>
      <c r="AM183" s="203">
        <f>SUM(M183:M186)</f>
        <v>79</v>
      </c>
      <c r="AN183" s="20" t="str">
        <f t="shared" si="99"/>
        <v>647-PR</v>
      </c>
      <c r="AO183" s="243">
        <f t="shared" si="81"/>
        <v>3000</v>
      </c>
      <c r="AP183" s="243">
        <f t="shared" si="82"/>
        <v>8775</v>
      </c>
      <c r="AQ183" s="243">
        <v>0</v>
      </c>
      <c r="AR183" s="243">
        <f t="shared" si="83"/>
        <v>60</v>
      </c>
      <c r="AS183" s="243">
        <f t="shared" si="84"/>
        <v>0</v>
      </c>
      <c r="AT183" s="243">
        <f t="shared" si="85"/>
        <v>0</v>
      </c>
      <c r="AU183" s="243">
        <f t="shared" si="86"/>
        <v>11835</v>
      </c>
      <c r="AV183" s="21"/>
    </row>
    <row r="184" spans="1:48" s="22" customFormat="1" ht="35.450000000000003" customHeight="1" x14ac:dyDescent="0.25">
      <c r="A184" s="17" t="s">
        <v>205</v>
      </c>
      <c r="B184" s="26" t="s">
        <v>206</v>
      </c>
      <c r="C184" s="23" t="s">
        <v>43</v>
      </c>
      <c r="D184" s="23" t="s">
        <v>25</v>
      </c>
      <c r="E184" s="18" t="s">
        <v>174</v>
      </c>
      <c r="F184" s="23" t="s">
        <v>711</v>
      </c>
      <c r="G184" s="18" t="s">
        <v>108</v>
      </c>
      <c r="H184" s="24">
        <v>42</v>
      </c>
      <c r="I184" s="17" t="s">
        <v>22</v>
      </c>
      <c r="J184" s="19">
        <v>585</v>
      </c>
      <c r="K184" s="25">
        <v>0</v>
      </c>
      <c r="L184" s="25">
        <v>18</v>
      </c>
      <c r="M184" s="25">
        <f t="shared" si="95"/>
        <v>18</v>
      </c>
      <c r="N184" s="224">
        <f t="shared" si="87"/>
        <v>10530</v>
      </c>
      <c r="O184" s="224">
        <v>10530</v>
      </c>
      <c r="P184" s="225">
        <v>5</v>
      </c>
      <c r="Q184" s="225">
        <v>44</v>
      </c>
      <c r="R184" s="225">
        <v>0.4</v>
      </c>
      <c r="S184" s="225">
        <f t="shared" si="97"/>
        <v>88</v>
      </c>
      <c r="T184" s="225">
        <v>88</v>
      </c>
      <c r="U184" s="225">
        <v>0</v>
      </c>
      <c r="V184" s="224">
        <f t="shared" si="98"/>
        <v>0</v>
      </c>
      <c r="W184" s="224">
        <v>0</v>
      </c>
      <c r="X184" s="292">
        <f t="shared" si="89"/>
        <v>10618</v>
      </c>
      <c r="Y184" s="292">
        <f t="shared" si="78"/>
        <v>10618</v>
      </c>
      <c r="Z184" s="225">
        <f t="shared" si="90"/>
        <v>3600</v>
      </c>
      <c r="AA184" s="225">
        <v>3600</v>
      </c>
      <c r="AB184" s="225">
        <v>0</v>
      </c>
      <c r="AC184" s="225">
        <v>200</v>
      </c>
      <c r="AD184" s="224">
        <f t="shared" si="91"/>
        <v>0</v>
      </c>
      <c r="AE184" s="224">
        <v>0</v>
      </c>
      <c r="AF184" s="225">
        <v>0</v>
      </c>
      <c r="AG184" s="225">
        <v>0</v>
      </c>
      <c r="AH184" s="292">
        <f t="shared" si="96"/>
        <v>3600</v>
      </c>
      <c r="AI184" s="292">
        <f t="shared" si="79"/>
        <v>3600</v>
      </c>
      <c r="AJ184" s="224">
        <f t="shared" si="92"/>
        <v>14218</v>
      </c>
      <c r="AK184" s="224">
        <f t="shared" si="80"/>
        <v>14218</v>
      </c>
      <c r="AL184" s="226"/>
      <c r="AM184" s="203"/>
      <c r="AN184" s="20" t="str">
        <f t="shared" si="99"/>
        <v>647-PR</v>
      </c>
      <c r="AO184" s="243">
        <f t="shared" si="81"/>
        <v>3600</v>
      </c>
      <c r="AP184" s="243">
        <f t="shared" si="82"/>
        <v>10530</v>
      </c>
      <c r="AQ184" s="243">
        <v>0</v>
      </c>
      <c r="AR184" s="243">
        <f t="shared" si="83"/>
        <v>88</v>
      </c>
      <c r="AS184" s="243">
        <f t="shared" si="84"/>
        <v>0</v>
      </c>
      <c r="AT184" s="243">
        <f t="shared" si="85"/>
        <v>0</v>
      </c>
      <c r="AU184" s="243">
        <f t="shared" si="86"/>
        <v>14218</v>
      </c>
      <c r="AV184" s="21"/>
    </row>
    <row r="185" spans="1:48" s="22" customFormat="1" ht="35.450000000000003" customHeight="1" x14ac:dyDescent="0.25">
      <c r="A185" s="17" t="s">
        <v>205</v>
      </c>
      <c r="B185" s="26" t="s">
        <v>206</v>
      </c>
      <c r="C185" s="23" t="s">
        <v>43</v>
      </c>
      <c r="D185" s="23" t="s">
        <v>25</v>
      </c>
      <c r="E185" s="18" t="s">
        <v>110</v>
      </c>
      <c r="F185" s="23" t="s">
        <v>712</v>
      </c>
      <c r="G185" s="18" t="s">
        <v>108</v>
      </c>
      <c r="H185" s="24">
        <v>42</v>
      </c>
      <c r="I185" s="17" t="s">
        <v>22</v>
      </c>
      <c r="J185" s="19">
        <v>585</v>
      </c>
      <c r="K185" s="25">
        <v>0</v>
      </c>
      <c r="L185" s="25">
        <v>26</v>
      </c>
      <c r="M185" s="25">
        <f t="shared" si="95"/>
        <v>26</v>
      </c>
      <c r="N185" s="224">
        <f t="shared" si="87"/>
        <v>15210</v>
      </c>
      <c r="O185" s="224">
        <v>15210</v>
      </c>
      <c r="P185" s="225">
        <v>0</v>
      </c>
      <c r="Q185" s="225">
        <v>30</v>
      </c>
      <c r="R185" s="225">
        <v>0.4</v>
      </c>
      <c r="S185" s="225">
        <f t="shared" si="97"/>
        <v>0</v>
      </c>
      <c r="T185" s="225">
        <v>0</v>
      </c>
      <c r="U185" s="225">
        <v>0</v>
      </c>
      <c r="V185" s="224">
        <f t="shared" si="98"/>
        <v>0</v>
      </c>
      <c r="W185" s="224">
        <v>0</v>
      </c>
      <c r="X185" s="292">
        <f t="shared" si="89"/>
        <v>15210</v>
      </c>
      <c r="Y185" s="292">
        <f t="shared" si="78"/>
        <v>15210</v>
      </c>
      <c r="Z185" s="225">
        <f t="shared" si="90"/>
        <v>5200</v>
      </c>
      <c r="AA185" s="225">
        <v>5200</v>
      </c>
      <c r="AB185" s="225">
        <v>0</v>
      </c>
      <c r="AC185" s="225">
        <v>0</v>
      </c>
      <c r="AD185" s="224">
        <f t="shared" si="91"/>
        <v>0</v>
      </c>
      <c r="AE185" s="224">
        <v>0</v>
      </c>
      <c r="AF185" s="225">
        <v>7800</v>
      </c>
      <c r="AG185" s="225">
        <v>7800</v>
      </c>
      <c r="AH185" s="292">
        <f t="shared" si="96"/>
        <v>13000</v>
      </c>
      <c r="AI185" s="292">
        <f t="shared" si="79"/>
        <v>13000</v>
      </c>
      <c r="AJ185" s="224">
        <f t="shared" si="92"/>
        <v>28210</v>
      </c>
      <c r="AK185" s="224">
        <f t="shared" si="80"/>
        <v>28210</v>
      </c>
      <c r="AL185" s="226"/>
      <c r="AM185" s="203"/>
      <c r="AN185" s="20" t="str">
        <f t="shared" si="99"/>
        <v>647-PR</v>
      </c>
      <c r="AO185" s="243">
        <f t="shared" si="81"/>
        <v>5200</v>
      </c>
      <c r="AP185" s="243">
        <f t="shared" si="82"/>
        <v>15210</v>
      </c>
      <c r="AQ185" s="243">
        <v>0</v>
      </c>
      <c r="AR185" s="243">
        <f t="shared" si="83"/>
        <v>0</v>
      </c>
      <c r="AS185" s="243">
        <f t="shared" si="84"/>
        <v>7800</v>
      </c>
      <c r="AT185" s="243">
        <f t="shared" si="85"/>
        <v>0</v>
      </c>
      <c r="AU185" s="243">
        <f t="shared" si="86"/>
        <v>28210</v>
      </c>
      <c r="AV185" s="21"/>
    </row>
    <row r="186" spans="1:48" s="22" customFormat="1" ht="36" customHeight="1" x14ac:dyDescent="0.25">
      <c r="A186" s="17" t="s">
        <v>205</v>
      </c>
      <c r="B186" s="26" t="s">
        <v>206</v>
      </c>
      <c r="C186" s="23" t="s">
        <v>43</v>
      </c>
      <c r="D186" s="23" t="s">
        <v>31</v>
      </c>
      <c r="E186" s="18" t="s">
        <v>208</v>
      </c>
      <c r="F186" s="46" t="s">
        <v>209</v>
      </c>
      <c r="G186" s="18" t="s">
        <v>210</v>
      </c>
      <c r="H186" s="24">
        <v>42</v>
      </c>
      <c r="I186" s="17" t="s">
        <v>22</v>
      </c>
      <c r="J186" s="19">
        <v>585</v>
      </c>
      <c r="K186" s="25">
        <v>0</v>
      </c>
      <c r="L186" s="25">
        <v>20</v>
      </c>
      <c r="M186" s="25">
        <f t="shared" si="95"/>
        <v>20</v>
      </c>
      <c r="N186" s="224">
        <f t="shared" si="87"/>
        <v>11700</v>
      </c>
      <c r="O186" s="224">
        <v>11700</v>
      </c>
      <c r="P186" s="225">
        <v>0</v>
      </c>
      <c r="Q186" s="225">
        <v>47</v>
      </c>
      <c r="R186" s="225">
        <v>0.4</v>
      </c>
      <c r="S186" s="225">
        <f t="shared" si="97"/>
        <v>0</v>
      </c>
      <c r="T186" s="225">
        <v>0</v>
      </c>
      <c r="U186" s="225">
        <v>40</v>
      </c>
      <c r="V186" s="296">
        <f t="shared" si="98"/>
        <v>800</v>
      </c>
      <c r="W186" s="296">
        <v>0</v>
      </c>
      <c r="X186" s="292">
        <f t="shared" si="89"/>
        <v>12500</v>
      </c>
      <c r="Y186" s="292">
        <f t="shared" si="78"/>
        <v>11700</v>
      </c>
      <c r="Z186" s="225">
        <f t="shared" si="90"/>
        <v>4000</v>
      </c>
      <c r="AA186" s="225">
        <v>4000</v>
      </c>
      <c r="AB186" s="225">
        <v>0</v>
      </c>
      <c r="AC186" s="225">
        <v>330</v>
      </c>
      <c r="AD186" s="224">
        <f t="shared" si="91"/>
        <v>0</v>
      </c>
      <c r="AE186" s="224">
        <v>0</v>
      </c>
      <c r="AF186" s="225">
        <v>0</v>
      </c>
      <c r="AG186" s="225">
        <v>0</v>
      </c>
      <c r="AH186" s="292">
        <f t="shared" si="96"/>
        <v>4000</v>
      </c>
      <c r="AI186" s="292">
        <f t="shared" si="79"/>
        <v>4000</v>
      </c>
      <c r="AJ186" s="224">
        <f t="shared" si="92"/>
        <v>16500</v>
      </c>
      <c r="AK186" s="224">
        <f t="shared" si="80"/>
        <v>15700</v>
      </c>
      <c r="AL186" s="226"/>
      <c r="AM186" s="203"/>
      <c r="AN186" s="20" t="str">
        <f t="shared" si="99"/>
        <v>647-PR</v>
      </c>
      <c r="AO186" s="243">
        <f t="shared" si="81"/>
        <v>4000</v>
      </c>
      <c r="AP186" s="243">
        <f t="shared" si="82"/>
        <v>11700</v>
      </c>
      <c r="AQ186" s="243">
        <v>0</v>
      </c>
      <c r="AR186" s="243">
        <f t="shared" si="83"/>
        <v>0</v>
      </c>
      <c r="AS186" s="243">
        <f t="shared" si="84"/>
        <v>0</v>
      </c>
      <c r="AT186" s="243">
        <f t="shared" si="85"/>
        <v>800</v>
      </c>
      <c r="AU186" s="243">
        <f t="shared" si="86"/>
        <v>15700</v>
      </c>
      <c r="AV186" s="21"/>
    </row>
    <row r="187" spans="1:48" s="22" customFormat="1" ht="35.450000000000003" customHeight="1" x14ac:dyDescent="0.25">
      <c r="A187" s="17" t="s">
        <v>212</v>
      </c>
      <c r="B187" s="26" t="s">
        <v>213</v>
      </c>
      <c r="C187" s="23" t="s">
        <v>43</v>
      </c>
      <c r="D187" s="23" t="s">
        <v>60</v>
      </c>
      <c r="E187" s="18" t="s">
        <v>211</v>
      </c>
      <c r="F187" s="23" t="s">
        <v>214</v>
      </c>
      <c r="G187" s="18" t="s">
        <v>51</v>
      </c>
      <c r="H187" s="24">
        <v>42</v>
      </c>
      <c r="I187" s="17" t="s">
        <v>22</v>
      </c>
      <c r="J187" s="19">
        <v>585</v>
      </c>
      <c r="K187" s="25">
        <v>0</v>
      </c>
      <c r="L187" s="25">
        <v>20</v>
      </c>
      <c r="M187" s="25">
        <f t="shared" si="95"/>
        <v>20</v>
      </c>
      <c r="N187" s="224">
        <f t="shared" si="87"/>
        <v>11700</v>
      </c>
      <c r="O187" s="224">
        <v>11700</v>
      </c>
      <c r="P187" s="225">
        <v>0</v>
      </c>
      <c r="Q187" s="225">
        <v>13</v>
      </c>
      <c r="R187" s="225">
        <v>0.4</v>
      </c>
      <c r="S187" s="225">
        <f t="shared" si="97"/>
        <v>0</v>
      </c>
      <c r="T187" s="225">
        <v>0</v>
      </c>
      <c r="U187" s="225">
        <v>300</v>
      </c>
      <c r="V187" s="296">
        <f t="shared" si="98"/>
        <v>6000</v>
      </c>
      <c r="W187" s="296">
        <v>4000</v>
      </c>
      <c r="X187" s="292">
        <f t="shared" si="89"/>
        <v>17700</v>
      </c>
      <c r="Y187" s="292">
        <f t="shared" si="78"/>
        <v>15700</v>
      </c>
      <c r="Z187" s="225">
        <f t="shared" si="90"/>
        <v>4000</v>
      </c>
      <c r="AA187" s="225">
        <v>4000</v>
      </c>
      <c r="AB187" s="225">
        <v>0</v>
      </c>
      <c r="AC187" s="225">
        <v>155</v>
      </c>
      <c r="AD187" s="224">
        <f t="shared" si="91"/>
        <v>0</v>
      </c>
      <c r="AE187" s="224">
        <v>0</v>
      </c>
      <c r="AF187" s="225">
        <v>0</v>
      </c>
      <c r="AG187" s="225">
        <v>0</v>
      </c>
      <c r="AH187" s="292">
        <f t="shared" si="96"/>
        <v>4000</v>
      </c>
      <c r="AI187" s="292">
        <f t="shared" si="79"/>
        <v>4000</v>
      </c>
      <c r="AJ187" s="224">
        <f t="shared" si="92"/>
        <v>21700</v>
      </c>
      <c r="AK187" s="224">
        <f t="shared" si="80"/>
        <v>19700</v>
      </c>
      <c r="AL187" s="226">
        <f>SUM(AJ187:AJ208)</f>
        <v>438547.5</v>
      </c>
      <c r="AM187" s="203">
        <f>SUM(M187:M208)</f>
        <v>389</v>
      </c>
      <c r="AN187" s="20" t="str">
        <f t="shared" si="99"/>
        <v>648-PR</v>
      </c>
      <c r="AO187" s="243">
        <f t="shared" si="81"/>
        <v>4000</v>
      </c>
      <c r="AP187" s="243">
        <f t="shared" si="82"/>
        <v>11700</v>
      </c>
      <c r="AQ187" s="243">
        <v>0</v>
      </c>
      <c r="AR187" s="243">
        <f t="shared" si="83"/>
        <v>0</v>
      </c>
      <c r="AS187" s="243">
        <f t="shared" si="84"/>
        <v>4000</v>
      </c>
      <c r="AT187" s="243">
        <f t="shared" si="85"/>
        <v>2000</v>
      </c>
      <c r="AU187" s="243">
        <f t="shared" si="86"/>
        <v>19700</v>
      </c>
      <c r="AV187" s="21"/>
    </row>
    <row r="188" spans="1:48" s="22" customFormat="1" ht="37.35" customHeight="1" x14ac:dyDescent="0.25">
      <c r="A188" s="17" t="s">
        <v>212</v>
      </c>
      <c r="B188" s="26" t="s">
        <v>213</v>
      </c>
      <c r="C188" s="23" t="s">
        <v>43</v>
      </c>
      <c r="D188" s="23" t="s">
        <v>60</v>
      </c>
      <c r="E188" s="18" t="s">
        <v>151</v>
      </c>
      <c r="F188" s="23" t="s">
        <v>713</v>
      </c>
      <c r="G188" s="18" t="s">
        <v>51</v>
      </c>
      <c r="H188" s="24">
        <v>42</v>
      </c>
      <c r="I188" s="17" t="s">
        <v>22</v>
      </c>
      <c r="J188" s="19">
        <v>585</v>
      </c>
      <c r="K188" s="25">
        <v>18</v>
      </c>
      <c r="L188" s="25">
        <v>0</v>
      </c>
      <c r="M188" s="25">
        <f t="shared" si="95"/>
        <v>18</v>
      </c>
      <c r="N188" s="224">
        <f t="shared" si="87"/>
        <v>10530</v>
      </c>
      <c r="O188" s="224">
        <v>10530</v>
      </c>
      <c r="P188" s="225">
        <v>16</v>
      </c>
      <c r="Q188" s="225">
        <v>56</v>
      </c>
      <c r="R188" s="225">
        <v>0.4</v>
      </c>
      <c r="S188" s="225">
        <f t="shared" si="97"/>
        <v>358.40000000000003</v>
      </c>
      <c r="T188" s="225">
        <v>358.40000000000003</v>
      </c>
      <c r="U188" s="225">
        <v>300</v>
      </c>
      <c r="V188" s="296">
        <f>(M188*U188)+3360</f>
        <v>8760</v>
      </c>
      <c r="W188" s="296">
        <v>100</v>
      </c>
      <c r="X188" s="292">
        <f t="shared" si="89"/>
        <v>19648.400000000001</v>
      </c>
      <c r="Y188" s="292">
        <f t="shared" si="78"/>
        <v>10988.4</v>
      </c>
      <c r="Z188" s="225">
        <f t="shared" si="90"/>
        <v>3600</v>
      </c>
      <c r="AA188" s="225">
        <v>3600</v>
      </c>
      <c r="AB188" s="225">
        <v>0</v>
      </c>
      <c r="AC188" s="225">
        <v>204</v>
      </c>
      <c r="AD188" s="224">
        <f t="shared" si="91"/>
        <v>0</v>
      </c>
      <c r="AE188" s="224">
        <v>0</v>
      </c>
      <c r="AF188" s="225">
        <v>0</v>
      </c>
      <c r="AG188" s="225">
        <v>0</v>
      </c>
      <c r="AH188" s="292">
        <f t="shared" si="96"/>
        <v>3600</v>
      </c>
      <c r="AI188" s="292">
        <f t="shared" si="79"/>
        <v>3600</v>
      </c>
      <c r="AJ188" s="224">
        <f t="shared" si="92"/>
        <v>23248.400000000001</v>
      </c>
      <c r="AK188" s="224">
        <f t="shared" si="80"/>
        <v>14588.4</v>
      </c>
      <c r="AL188" s="226"/>
      <c r="AM188" s="203"/>
      <c r="AN188" s="20" t="str">
        <f t="shared" si="99"/>
        <v>648-PR</v>
      </c>
      <c r="AO188" s="243">
        <f t="shared" si="81"/>
        <v>3600</v>
      </c>
      <c r="AP188" s="243">
        <f t="shared" si="82"/>
        <v>10530</v>
      </c>
      <c r="AQ188" s="243">
        <v>0</v>
      </c>
      <c r="AR188" s="243">
        <f t="shared" si="83"/>
        <v>358.40000000000003</v>
      </c>
      <c r="AS188" s="243">
        <f t="shared" si="84"/>
        <v>100</v>
      </c>
      <c r="AT188" s="243">
        <f t="shared" si="85"/>
        <v>8660.0000000000018</v>
      </c>
      <c r="AU188" s="243">
        <f t="shared" si="86"/>
        <v>14588.4</v>
      </c>
      <c r="AV188" s="21"/>
    </row>
    <row r="189" spans="1:48" s="22" customFormat="1" ht="37.9" customHeight="1" x14ac:dyDescent="0.25">
      <c r="A189" s="17" t="s">
        <v>212</v>
      </c>
      <c r="B189" s="26" t="s">
        <v>213</v>
      </c>
      <c r="C189" s="23" t="s">
        <v>43</v>
      </c>
      <c r="D189" s="23" t="s">
        <v>25</v>
      </c>
      <c r="E189" s="18" t="s">
        <v>110</v>
      </c>
      <c r="F189" s="23" t="s">
        <v>217</v>
      </c>
      <c r="G189" s="18" t="s">
        <v>53</v>
      </c>
      <c r="H189" s="24">
        <v>42</v>
      </c>
      <c r="I189" s="17" t="s">
        <v>22</v>
      </c>
      <c r="J189" s="19">
        <v>585</v>
      </c>
      <c r="K189" s="25">
        <v>0</v>
      </c>
      <c r="L189" s="25">
        <v>17</v>
      </c>
      <c r="M189" s="25">
        <f t="shared" si="95"/>
        <v>17</v>
      </c>
      <c r="N189" s="224">
        <f t="shared" si="87"/>
        <v>9945</v>
      </c>
      <c r="O189" s="224">
        <v>9945</v>
      </c>
      <c r="P189" s="225">
        <v>14</v>
      </c>
      <c r="Q189" s="225">
        <v>32</v>
      </c>
      <c r="R189" s="225">
        <v>0.4</v>
      </c>
      <c r="S189" s="225">
        <f t="shared" si="97"/>
        <v>179.20000000000002</v>
      </c>
      <c r="T189" s="225">
        <v>179.20000000000002</v>
      </c>
      <c r="U189" s="225">
        <v>300</v>
      </c>
      <c r="V189" s="296">
        <f t="shared" si="98"/>
        <v>5100</v>
      </c>
      <c r="W189" s="296">
        <v>0</v>
      </c>
      <c r="X189" s="292">
        <f t="shared" si="89"/>
        <v>15224.2</v>
      </c>
      <c r="Y189" s="292">
        <f t="shared" si="78"/>
        <v>10124.200000000001</v>
      </c>
      <c r="Z189" s="225">
        <f t="shared" si="90"/>
        <v>3400</v>
      </c>
      <c r="AA189" s="225">
        <v>3400</v>
      </c>
      <c r="AB189" s="225">
        <v>0</v>
      </c>
      <c r="AC189" s="225">
        <v>200</v>
      </c>
      <c r="AD189" s="224">
        <f t="shared" ref="AD189:AD255" si="100">SUM(AC189*AB189)</f>
        <v>0</v>
      </c>
      <c r="AE189" s="224">
        <v>0</v>
      </c>
      <c r="AF189" s="225">
        <v>0</v>
      </c>
      <c r="AG189" s="225">
        <v>0</v>
      </c>
      <c r="AH189" s="292">
        <f t="shared" si="96"/>
        <v>3400</v>
      </c>
      <c r="AI189" s="292">
        <f t="shared" si="79"/>
        <v>3400</v>
      </c>
      <c r="AJ189" s="224">
        <f t="shared" si="92"/>
        <v>18624.2</v>
      </c>
      <c r="AK189" s="224">
        <f t="shared" si="80"/>
        <v>13524.2</v>
      </c>
      <c r="AL189" s="226"/>
      <c r="AM189" s="203"/>
      <c r="AN189" s="20" t="str">
        <f t="shared" si="99"/>
        <v>648-PR</v>
      </c>
      <c r="AO189" s="243">
        <f t="shared" si="81"/>
        <v>3400</v>
      </c>
      <c r="AP189" s="243">
        <f t="shared" si="82"/>
        <v>9945</v>
      </c>
      <c r="AQ189" s="243">
        <v>0</v>
      </c>
      <c r="AR189" s="243">
        <f t="shared" si="83"/>
        <v>179.20000000000002</v>
      </c>
      <c r="AS189" s="243">
        <f t="shared" si="84"/>
        <v>0</v>
      </c>
      <c r="AT189" s="243">
        <f t="shared" si="85"/>
        <v>5100</v>
      </c>
      <c r="AU189" s="243">
        <f t="shared" si="86"/>
        <v>13524.2</v>
      </c>
      <c r="AV189" s="21"/>
    </row>
    <row r="190" spans="1:48" s="22" customFormat="1" ht="37.9" customHeight="1" x14ac:dyDescent="0.25">
      <c r="A190" s="17" t="s">
        <v>212</v>
      </c>
      <c r="B190" s="26" t="s">
        <v>213</v>
      </c>
      <c r="C190" s="23" t="s">
        <v>43</v>
      </c>
      <c r="D190" s="23" t="s">
        <v>25</v>
      </c>
      <c r="E190" s="18" t="s">
        <v>65</v>
      </c>
      <c r="F190" s="23" t="s">
        <v>215</v>
      </c>
      <c r="G190" s="18" t="s">
        <v>51</v>
      </c>
      <c r="H190" s="24">
        <v>42</v>
      </c>
      <c r="I190" s="17" t="s">
        <v>22</v>
      </c>
      <c r="J190" s="19">
        <v>585</v>
      </c>
      <c r="K190" s="25">
        <v>0</v>
      </c>
      <c r="L190" s="25">
        <v>19</v>
      </c>
      <c r="M190" s="25">
        <f t="shared" si="95"/>
        <v>19</v>
      </c>
      <c r="N190" s="224">
        <f t="shared" si="87"/>
        <v>11115</v>
      </c>
      <c r="O190" s="224">
        <v>11115</v>
      </c>
      <c r="P190" s="225">
        <v>10</v>
      </c>
      <c r="Q190" s="225">
        <v>126</v>
      </c>
      <c r="R190" s="225">
        <v>0.4</v>
      </c>
      <c r="S190" s="225">
        <f t="shared" si="97"/>
        <v>504.00000000000006</v>
      </c>
      <c r="T190" s="225">
        <v>504.00000000000006</v>
      </c>
      <c r="U190" s="225">
        <v>300</v>
      </c>
      <c r="V190" s="296">
        <f t="shared" si="98"/>
        <v>5700</v>
      </c>
      <c r="W190" s="296">
        <v>2700</v>
      </c>
      <c r="X190" s="292">
        <f t="shared" si="89"/>
        <v>17319</v>
      </c>
      <c r="Y190" s="292">
        <f t="shared" si="78"/>
        <v>14319</v>
      </c>
      <c r="Z190" s="225">
        <f t="shared" si="90"/>
        <v>3800</v>
      </c>
      <c r="AA190" s="225">
        <v>3800</v>
      </c>
      <c r="AB190" s="225">
        <v>0</v>
      </c>
      <c r="AC190" s="225">
        <v>440</v>
      </c>
      <c r="AD190" s="224">
        <f t="shared" si="100"/>
        <v>0</v>
      </c>
      <c r="AE190" s="224">
        <v>0</v>
      </c>
      <c r="AF190" s="225">
        <v>0</v>
      </c>
      <c r="AG190" s="225">
        <v>0</v>
      </c>
      <c r="AH190" s="292">
        <f t="shared" si="96"/>
        <v>3800</v>
      </c>
      <c r="AI190" s="292">
        <f t="shared" si="79"/>
        <v>3800</v>
      </c>
      <c r="AJ190" s="224">
        <f t="shared" si="92"/>
        <v>21119</v>
      </c>
      <c r="AK190" s="224">
        <f t="shared" si="80"/>
        <v>18119</v>
      </c>
      <c r="AL190" s="226"/>
      <c r="AM190" s="203"/>
      <c r="AN190" s="20" t="str">
        <f t="shared" si="99"/>
        <v>648-PR</v>
      </c>
      <c r="AO190" s="243">
        <f t="shared" si="81"/>
        <v>3800</v>
      </c>
      <c r="AP190" s="243">
        <f t="shared" si="82"/>
        <v>11115</v>
      </c>
      <c r="AQ190" s="243">
        <v>0</v>
      </c>
      <c r="AR190" s="243">
        <f t="shared" si="83"/>
        <v>504.00000000000006</v>
      </c>
      <c r="AS190" s="243">
        <f t="shared" si="84"/>
        <v>2700</v>
      </c>
      <c r="AT190" s="243">
        <f t="shared" si="85"/>
        <v>3000</v>
      </c>
      <c r="AU190" s="243">
        <f t="shared" si="86"/>
        <v>18119</v>
      </c>
      <c r="AV190" s="21"/>
    </row>
    <row r="191" spans="1:48" s="22" customFormat="1" ht="34.5" x14ac:dyDescent="0.25">
      <c r="A191" s="17" t="s">
        <v>212</v>
      </c>
      <c r="B191" s="26" t="s">
        <v>213</v>
      </c>
      <c r="C191" s="23" t="s">
        <v>43</v>
      </c>
      <c r="D191" s="23" t="s">
        <v>25</v>
      </c>
      <c r="E191" s="18" t="s">
        <v>110</v>
      </c>
      <c r="F191" s="23" t="s">
        <v>215</v>
      </c>
      <c r="G191" s="18" t="s">
        <v>51</v>
      </c>
      <c r="H191" s="24">
        <v>42</v>
      </c>
      <c r="I191" s="17" t="s">
        <v>22</v>
      </c>
      <c r="J191" s="19">
        <v>585</v>
      </c>
      <c r="K191" s="25">
        <v>17</v>
      </c>
      <c r="L191" s="25">
        <v>0</v>
      </c>
      <c r="M191" s="25">
        <f t="shared" si="95"/>
        <v>17</v>
      </c>
      <c r="N191" s="224">
        <f t="shared" si="87"/>
        <v>9945</v>
      </c>
      <c r="O191" s="224">
        <v>9945</v>
      </c>
      <c r="P191" s="225">
        <v>7</v>
      </c>
      <c r="Q191" s="225">
        <v>28</v>
      </c>
      <c r="R191" s="225">
        <v>0.4</v>
      </c>
      <c r="S191" s="225">
        <f t="shared" si="97"/>
        <v>78.400000000000006</v>
      </c>
      <c r="T191" s="225">
        <v>78.400000000000006</v>
      </c>
      <c r="U191" s="225">
        <v>300</v>
      </c>
      <c r="V191" s="296">
        <f t="shared" si="98"/>
        <v>5100</v>
      </c>
      <c r="W191" s="296">
        <v>500</v>
      </c>
      <c r="X191" s="292">
        <f t="shared" si="89"/>
        <v>15123.4</v>
      </c>
      <c r="Y191" s="292">
        <f t="shared" si="78"/>
        <v>10523.4</v>
      </c>
      <c r="Z191" s="225">
        <f t="shared" si="90"/>
        <v>3400</v>
      </c>
      <c r="AA191" s="225">
        <v>3400</v>
      </c>
      <c r="AB191" s="225">
        <v>0</v>
      </c>
      <c r="AC191" s="225">
        <v>200</v>
      </c>
      <c r="AD191" s="224">
        <f t="shared" si="100"/>
        <v>0</v>
      </c>
      <c r="AE191" s="224">
        <v>0</v>
      </c>
      <c r="AF191" s="225">
        <v>0</v>
      </c>
      <c r="AG191" s="225">
        <v>0</v>
      </c>
      <c r="AH191" s="292">
        <f t="shared" si="96"/>
        <v>3400</v>
      </c>
      <c r="AI191" s="292">
        <f t="shared" si="79"/>
        <v>3400</v>
      </c>
      <c r="AJ191" s="224">
        <f t="shared" si="92"/>
        <v>18523.400000000001</v>
      </c>
      <c r="AK191" s="224">
        <f t="shared" si="80"/>
        <v>13923.4</v>
      </c>
      <c r="AL191" s="226"/>
      <c r="AM191" s="203"/>
      <c r="AN191" s="20" t="str">
        <f t="shared" si="99"/>
        <v>648-PR</v>
      </c>
      <c r="AO191" s="243">
        <f t="shared" si="81"/>
        <v>3400</v>
      </c>
      <c r="AP191" s="243">
        <f t="shared" si="82"/>
        <v>9945</v>
      </c>
      <c r="AQ191" s="243">
        <v>0</v>
      </c>
      <c r="AR191" s="243">
        <f t="shared" si="83"/>
        <v>78.400000000000006</v>
      </c>
      <c r="AS191" s="243">
        <f t="shared" si="84"/>
        <v>500</v>
      </c>
      <c r="AT191" s="243">
        <f t="shared" si="85"/>
        <v>4600.0000000000018</v>
      </c>
      <c r="AU191" s="243">
        <f t="shared" si="86"/>
        <v>13923.4</v>
      </c>
      <c r="AV191" s="21"/>
    </row>
    <row r="192" spans="1:48" s="22" customFormat="1" ht="34.5" customHeight="1" x14ac:dyDescent="0.25">
      <c r="A192" s="17" t="s">
        <v>212</v>
      </c>
      <c r="B192" s="26" t="s">
        <v>213</v>
      </c>
      <c r="C192" s="23" t="s">
        <v>43</v>
      </c>
      <c r="D192" s="23" t="s">
        <v>25</v>
      </c>
      <c r="E192" s="18" t="s">
        <v>692</v>
      </c>
      <c r="F192" s="23" t="s">
        <v>714</v>
      </c>
      <c r="G192" s="18" t="s">
        <v>51</v>
      </c>
      <c r="H192" s="24">
        <v>42</v>
      </c>
      <c r="I192" s="17" t="s">
        <v>22</v>
      </c>
      <c r="J192" s="19">
        <v>585</v>
      </c>
      <c r="K192" s="25">
        <v>25</v>
      </c>
      <c r="L192" s="25">
        <v>0</v>
      </c>
      <c r="M192" s="25">
        <f t="shared" si="95"/>
        <v>25</v>
      </c>
      <c r="N192" s="224">
        <f t="shared" si="87"/>
        <v>14625</v>
      </c>
      <c r="O192" s="224">
        <v>14625</v>
      </c>
      <c r="P192" s="225">
        <v>8</v>
      </c>
      <c r="Q192" s="225">
        <v>131</v>
      </c>
      <c r="R192" s="225">
        <v>0.4</v>
      </c>
      <c r="S192" s="225">
        <f t="shared" si="97"/>
        <v>419.20000000000005</v>
      </c>
      <c r="T192" s="225">
        <v>419.20000000000005</v>
      </c>
      <c r="U192" s="225">
        <v>300</v>
      </c>
      <c r="V192" s="296">
        <f t="shared" si="98"/>
        <v>7500</v>
      </c>
      <c r="W192" s="296">
        <v>4000</v>
      </c>
      <c r="X192" s="292">
        <f t="shared" si="89"/>
        <v>22544.2</v>
      </c>
      <c r="Y192" s="292">
        <f t="shared" si="78"/>
        <v>19044.2</v>
      </c>
      <c r="Z192" s="225">
        <f t="shared" si="90"/>
        <v>5000</v>
      </c>
      <c r="AA192" s="225">
        <v>5000</v>
      </c>
      <c r="AB192" s="225">
        <v>0</v>
      </c>
      <c r="AC192" s="225">
        <v>500</v>
      </c>
      <c r="AD192" s="224">
        <f t="shared" si="100"/>
        <v>0</v>
      </c>
      <c r="AE192" s="224">
        <v>0</v>
      </c>
      <c r="AF192" s="225">
        <v>0</v>
      </c>
      <c r="AG192" s="225">
        <v>0</v>
      </c>
      <c r="AH192" s="292">
        <f t="shared" si="96"/>
        <v>5000</v>
      </c>
      <c r="AI192" s="292">
        <f t="shared" si="79"/>
        <v>5000</v>
      </c>
      <c r="AJ192" s="224">
        <f t="shared" si="92"/>
        <v>27544.2</v>
      </c>
      <c r="AK192" s="224">
        <f t="shared" si="80"/>
        <v>24044.2</v>
      </c>
      <c r="AL192" s="226"/>
      <c r="AM192" s="203"/>
      <c r="AN192" s="20" t="str">
        <f t="shared" si="99"/>
        <v>648-PR</v>
      </c>
      <c r="AO192" s="243">
        <f t="shared" si="81"/>
        <v>5000</v>
      </c>
      <c r="AP192" s="243">
        <f t="shared" si="82"/>
        <v>14625</v>
      </c>
      <c r="AQ192" s="243">
        <v>0</v>
      </c>
      <c r="AR192" s="243">
        <f t="shared" si="83"/>
        <v>419.20000000000005</v>
      </c>
      <c r="AS192" s="243">
        <f t="shared" si="84"/>
        <v>4000</v>
      </c>
      <c r="AT192" s="243">
        <f t="shared" si="85"/>
        <v>3500</v>
      </c>
      <c r="AU192" s="243">
        <f t="shared" si="86"/>
        <v>24044.2</v>
      </c>
      <c r="AV192" s="21"/>
    </row>
    <row r="193" spans="1:48" s="22" customFormat="1" ht="37.5" customHeight="1" x14ac:dyDescent="0.25">
      <c r="A193" s="17" t="s">
        <v>212</v>
      </c>
      <c r="B193" s="26" t="s">
        <v>213</v>
      </c>
      <c r="C193" s="23" t="s">
        <v>43</v>
      </c>
      <c r="D193" s="23" t="s">
        <v>25</v>
      </c>
      <c r="E193" s="18" t="s">
        <v>174</v>
      </c>
      <c r="F193" s="23" t="s">
        <v>219</v>
      </c>
      <c r="G193" s="18" t="s">
        <v>220</v>
      </c>
      <c r="H193" s="24">
        <v>42</v>
      </c>
      <c r="I193" s="17" t="s">
        <v>22</v>
      </c>
      <c r="J193" s="19">
        <v>585</v>
      </c>
      <c r="K193" s="25">
        <v>0</v>
      </c>
      <c r="L193" s="25">
        <v>18</v>
      </c>
      <c r="M193" s="25">
        <f t="shared" si="95"/>
        <v>18</v>
      </c>
      <c r="N193" s="224">
        <f t="shared" si="87"/>
        <v>10530</v>
      </c>
      <c r="O193" s="224">
        <v>10530</v>
      </c>
      <c r="P193" s="225">
        <v>7</v>
      </c>
      <c r="Q193" s="225">
        <v>44</v>
      </c>
      <c r="R193" s="225">
        <v>0.4</v>
      </c>
      <c r="S193" s="225">
        <f t="shared" si="97"/>
        <v>123.20000000000002</v>
      </c>
      <c r="T193" s="225">
        <v>123.20000000000002</v>
      </c>
      <c r="U193" s="225">
        <v>150</v>
      </c>
      <c r="V193" s="296">
        <f t="shared" si="98"/>
        <v>2700</v>
      </c>
      <c r="W193" s="296">
        <v>150</v>
      </c>
      <c r="X193" s="292">
        <f t="shared" si="89"/>
        <v>13353.2</v>
      </c>
      <c r="Y193" s="292">
        <f t="shared" si="78"/>
        <v>10803.2</v>
      </c>
      <c r="Z193" s="225">
        <f t="shared" si="90"/>
        <v>3600</v>
      </c>
      <c r="AA193" s="225">
        <v>3600</v>
      </c>
      <c r="AB193" s="225">
        <v>0</v>
      </c>
      <c r="AC193" s="225">
        <v>200</v>
      </c>
      <c r="AD193" s="224">
        <f t="shared" si="100"/>
        <v>0</v>
      </c>
      <c r="AE193" s="224">
        <v>0</v>
      </c>
      <c r="AF193" s="225">
        <v>0</v>
      </c>
      <c r="AG193" s="225">
        <v>0</v>
      </c>
      <c r="AH193" s="292">
        <f t="shared" si="96"/>
        <v>3600</v>
      </c>
      <c r="AI193" s="292">
        <f t="shared" si="79"/>
        <v>3600</v>
      </c>
      <c r="AJ193" s="224">
        <f t="shared" si="92"/>
        <v>16953.2</v>
      </c>
      <c r="AK193" s="224">
        <f t="shared" si="80"/>
        <v>14403.2</v>
      </c>
      <c r="AL193" s="226"/>
      <c r="AM193" s="203"/>
      <c r="AN193" s="20" t="str">
        <f t="shared" si="99"/>
        <v>648-PR</v>
      </c>
      <c r="AO193" s="243">
        <f t="shared" si="81"/>
        <v>3600</v>
      </c>
      <c r="AP193" s="243">
        <f t="shared" si="82"/>
        <v>10530</v>
      </c>
      <c r="AQ193" s="243">
        <v>0</v>
      </c>
      <c r="AR193" s="243">
        <f t="shared" si="83"/>
        <v>123.20000000000002</v>
      </c>
      <c r="AS193" s="243">
        <f t="shared" si="84"/>
        <v>150</v>
      </c>
      <c r="AT193" s="243">
        <f t="shared" si="85"/>
        <v>2550</v>
      </c>
      <c r="AU193" s="243">
        <f t="shared" si="86"/>
        <v>14403.2</v>
      </c>
      <c r="AV193" s="21"/>
    </row>
    <row r="194" spans="1:48" s="22" customFormat="1" ht="34.5" x14ac:dyDescent="0.25">
      <c r="A194" s="17" t="s">
        <v>212</v>
      </c>
      <c r="B194" s="26" t="s">
        <v>213</v>
      </c>
      <c r="C194" s="23" t="s">
        <v>43</v>
      </c>
      <c r="D194" s="23" t="s">
        <v>31</v>
      </c>
      <c r="E194" s="18" t="s">
        <v>121</v>
      </c>
      <c r="F194" s="23" t="s">
        <v>50</v>
      </c>
      <c r="G194" s="18" t="s">
        <v>51</v>
      </c>
      <c r="H194" s="24">
        <v>42</v>
      </c>
      <c r="I194" s="17" t="s">
        <v>77</v>
      </c>
      <c r="J194" s="19">
        <v>585</v>
      </c>
      <c r="K194" s="25">
        <v>15</v>
      </c>
      <c r="L194" s="25">
        <v>0</v>
      </c>
      <c r="M194" s="25">
        <f t="shared" si="95"/>
        <v>15</v>
      </c>
      <c r="N194" s="224">
        <f t="shared" si="87"/>
        <v>8775</v>
      </c>
      <c r="O194" s="224">
        <v>8775</v>
      </c>
      <c r="P194" s="225">
        <v>8</v>
      </c>
      <c r="Q194" s="225">
        <v>43</v>
      </c>
      <c r="R194" s="225">
        <v>0.4</v>
      </c>
      <c r="S194" s="225">
        <f t="shared" si="97"/>
        <v>137.6</v>
      </c>
      <c r="T194" s="225">
        <v>137.6</v>
      </c>
      <c r="U194" s="225">
        <v>300</v>
      </c>
      <c r="V194" s="296">
        <f t="shared" si="98"/>
        <v>4500</v>
      </c>
      <c r="W194" s="296">
        <v>250</v>
      </c>
      <c r="X194" s="292">
        <f t="shared" si="89"/>
        <v>13412.6</v>
      </c>
      <c r="Y194" s="292">
        <f t="shared" si="78"/>
        <v>9162.6</v>
      </c>
      <c r="Z194" s="225">
        <f t="shared" si="90"/>
        <v>3000</v>
      </c>
      <c r="AA194" s="225">
        <v>3000</v>
      </c>
      <c r="AB194" s="225">
        <v>0</v>
      </c>
      <c r="AC194" s="225">
        <v>220</v>
      </c>
      <c r="AD194" s="224">
        <f t="shared" si="100"/>
        <v>0</v>
      </c>
      <c r="AE194" s="224">
        <v>0</v>
      </c>
      <c r="AF194" s="225">
        <v>0</v>
      </c>
      <c r="AG194" s="225">
        <v>0</v>
      </c>
      <c r="AH194" s="292">
        <f t="shared" si="96"/>
        <v>3000</v>
      </c>
      <c r="AI194" s="292">
        <f t="shared" si="79"/>
        <v>3000</v>
      </c>
      <c r="AJ194" s="224">
        <f t="shared" si="92"/>
        <v>16412.599999999999</v>
      </c>
      <c r="AK194" s="224">
        <f t="shared" si="80"/>
        <v>12162.6</v>
      </c>
      <c r="AL194" s="226"/>
      <c r="AM194" s="203"/>
      <c r="AN194" s="20" t="str">
        <f t="shared" si="99"/>
        <v>648-PR</v>
      </c>
      <c r="AO194" s="243">
        <f t="shared" si="81"/>
        <v>3000</v>
      </c>
      <c r="AP194" s="243">
        <f t="shared" si="82"/>
        <v>8775</v>
      </c>
      <c r="AQ194" s="243">
        <v>0</v>
      </c>
      <c r="AR194" s="243">
        <f t="shared" si="83"/>
        <v>137.6</v>
      </c>
      <c r="AS194" s="243">
        <f t="shared" si="84"/>
        <v>250</v>
      </c>
      <c r="AT194" s="243">
        <f t="shared" si="85"/>
        <v>4249.9999999999982</v>
      </c>
      <c r="AU194" s="243">
        <f t="shared" si="86"/>
        <v>12162.6</v>
      </c>
      <c r="AV194" s="21"/>
    </row>
    <row r="195" spans="1:48" s="22" customFormat="1" ht="34.5" x14ac:dyDescent="0.25">
      <c r="A195" s="17" t="s">
        <v>212</v>
      </c>
      <c r="B195" s="26" t="s">
        <v>213</v>
      </c>
      <c r="C195" s="23" t="s">
        <v>43</v>
      </c>
      <c r="D195" s="23" t="s">
        <v>31</v>
      </c>
      <c r="E195" s="18" t="s">
        <v>121</v>
      </c>
      <c r="F195" s="23" t="s">
        <v>54</v>
      </c>
      <c r="G195" s="18" t="s">
        <v>544</v>
      </c>
      <c r="H195" s="24">
        <v>42</v>
      </c>
      <c r="I195" s="17" t="s">
        <v>77</v>
      </c>
      <c r="J195" s="19">
        <v>585</v>
      </c>
      <c r="K195" s="25">
        <v>15</v>
      </c>
      <c r="L195" s="25">
        <v>0</v>
      </c>
      <c r="M195" s="25">
        <f t="shared" si="95"/>
        <v>15</v>
      </c>
      <c r="N195" s="224">
        <f t="shared" si="87"/>
        <v>8775</v>
      </c>
      <c r="O195" s="224">
        <v>8775</v>
      </c>
      <c r="P195" s="225">
        <v>17</v>
      </c>
      <c r="Q195" s="225">
        <v>43</v>
      </c>
      <c r="R195" s="225">
        <v>0.4</v>
      </c>
      <c r="S195" s="225">
        <f t="shared" si="97"/>
        <v>292.39999999999998</v>
      </c>
      <c r="T195" s="225">
        <v>292.39999999999998</v>
      </c>
      <c r="U195" s="225">
        <v>300</v>
      </c>
      <c r="V195" s="296">
        <f t="shared" si="98"/>
        <v>4500</v>
      </c>
      <c r="W195" s="296">
        <v>1000</v>
      </c>
      <c r="X195" s="292">
        <f t="shared" si="89"/>
        <v>13567.4</v>
      </c>
      <c r="Y195" s="292">
        <f t="shared" ref="Y195:Y258" si="101">SUM(O195+T195+W195)</f>
        <v>10067.4</v>
      </c>
      <c r="Z195" s="225">
        <f t="shared" si="90"/>
        <v>3000</v>
      </c>
      <c r="AA195" s="225">
        <v>3000</v>
      </c>
      <c r="AB195" s="225">
        <v>0</v>
      </c>
      <c r="AC195" s="225">
        <v>0</v>
      </c>
      <c r="AD195" s="224">
        <f t="shared" si="100"/>
        <v>0</v>
      </c>
      <c r="AE195" s="224">
        <v>0</v>
      </c>
      <c r="AF195" s="225">
        <v>0</v>
      </c>
      <c r="AG195" s="225">
        <v>0</v>
      </c>
      <c r="AH195" s="292">
        <f t="shared" si="96"/>
        <v>3000</v>
      </c>
      <c r="AI195" s="292">
        <f t="shared" ref="AI195:AI258" si="102">SUM(AA195+AE195+AG195)</f>
        <v>3000</v>
      </c>
      <c r="AJ195" s="224">
        <f t="shared" si="92"/>
        <v>16567.400000000001</v>
      </c>
      <c r="AK195" s="224">
        <f t="shared" ref="AK195:AK258" si="103">SUM(Y195+AI195)</f>
        <v>13067.4</v>
      </c>
      <c r="AL195" s="226"/>
      <c r="AM195" s="203"/>
      <c r="AN195" s="20" t="str">
        <f t="shared" si="99"/>
        <v>648-PR</v>
      </c>
      <c r="AO195" s="243">
        <f t="shared" ref="AO195:AO258" si="104">SUM(AA195)</f>
        <v>3000</v>
      </c>
      <c r="AP195" s="243">
        <f t="shared" ref="AP195:AP258" si="105">SUM(O195)</f>
        <v>8775</v>
      </c>
      <c r="AQ195" s="243">
        <v>0</v>
      </c>
      <c r="AR195" s="243">
        <f t="shared" ref="AR195:AR258" si="106">SUM(T195+AE195)</f>
        <v>292.39999999999998</v>
      </c>
      <c r="AS195" s="243">
        <f t="shared" ref="AS195:AS258" si="107">SUM(W195+AG195)</f>
        <v>1000</v>
      </c>
      <c r="AT195" s="243">
        <f t="shared" ref="AT195:AT258" si="108">SUM(AJ195-AK195)</f>
        <v>3500.0000000000018</v>
      </c>
      <c r="AU195" s="243">
        <f t="shared" ref="AU195:AU258" si="109">SUM(AO195:AS195)</f>
        <v>13067.4</v>
      </c>
      <c r="AV195" s="21"/>
    </row>
    <row r="196" spans="1:48" s="22" customFormat="1" ht="35.25" customHeight="1" x14ac:dyDescent="0.25">
      <c r="A196" s="17" t="s">
        <v>212</v>
      </c>
      <c r="B196" s="26" t="s">
        <v>213</v>
      </c>
      <c r="C196" s="23" t="s">
        <v>43</v>
      </c>
      <c r="D196" s="23" t="s">
        <v>31</v>
      </c>
      <c r="E196" s="18" t="s">
        <v>715</v>
      </c>
      <c r="F196" s="23" t="s">
        <v>54</v>
      </c>
      <c r="G196" s="18" t="s">
        <v>55</v>
      </c>
      <c r="H196" s="24">
        <v>42</v>
      </c>
      <c r="I196" s="17" t="s">
        <v>77</v>
      </c>
      <c r="J196" s="19">
        <v>585</v>
      </c>
      <c r="K196" s="25">
        <v>0</v>
      </c>
      <c r="L196" s="25">
        <v>0</v>
      </c>
      <c r="M196" s="25">
        <f t="shared" si="95"/>
        <v>0</v>
      </c>
      <c r="N196" s="224">
        <f t="shared" si="87"/>
        <v>0</v>
      </c>
      <c r="O196" s="224">
        <v>0</v>
      </c>
      <c r="P196" s="225">
        <v>0</v>
      </c>
      <c r="Q196" s="225">
        <v>44</v>
      </c>
      <c r="R196" s="225">
        <v>0.4</v>
      </c>
      <c r="S196" s="225">
        <f t="shared" si="97"/>
        <v>0</v>
      </c>
      <c r="T196" s="225">
        <v>0</v>
      </c>
      <c r="U196" s="225">
        <v>0</v>
      </c>
      <c r="V196" s="224">
        <v>3474.9</v>
      </c>
      <c r="W196" s="224">
        <v>3474.9</v>
      </c>
      <c r="X196" s="292">
        <f t="shared" si="89"/>
        <v>3474.9</v>
      </c>
      <c r="Y196" s="292">
        <f t="shared" si="101"/>
        <v>3474.9</v>
      </c>
      <c r="Z196" s="225">
        <f t="shared" si="90"/>
        <v>0</v>
      </c>
      <c r="AA196" s="225">
        <v>0</v>
      </c>
      <c r="AB196" s="225">
        <v>0</v>
      </c>
      <c r="AC196" s="225">
        <v>321</v>
      </c>
      <c r="AD196" s="224">
        <f t="shared" ref="AD196" si="110">SUM(AC196*AB196)</f>
        <v>0</v>
      </c>
      <c r="AE196" s="224">
        <v>0</v>
      </c>
      <c r="AF196" s="225">
        <v>0</v>
      </c>
      <c r="AG196" s="225">
        <v>0</v>
      </c>
      <c r="AH196" s="292">
        <f t="shared" si="96"/>
        <v>0</v>
      </c>
      <c r="AI196" s="292">
        <f t="shared" si="102"/>
        <v>0</v>
      </c>
      <c r="AJ196" s="224">
        <f t="shared" si="92"/>
        <v>3474.9</v>
      </c>
      <c r="AK196" s="224">
        <f t="shared" si="103"/>
        <v>3474.9</v>
      </c>
      <c r="AL196" s="226"/>
      <c r="AM196" s="203"/>
      <c r="AN196" s="20" t="str">
        <f t="shared" si="99"/>
        <v>648-PR</v>
      </c>
      <c r="AO196" s="243">
        <f t="shared" si="104"/>
        <v>0</v>
      </c>
      <c r="AP196" s="243">
        <f t="shared" si="105"/>
        <v>0</v>
      </c>
      <c r="AQ196" s="243">
        <v>0</v>
      </c>
      <c r="AR196" s="243">
        <f t="shared" si="106"/>
        <v>0</v>
      </c>
      <c r="AS196" s="243">
        <f t="shared" si="107"/>
        <v>3474.9</v>
      </c>
      <c r="AT196" s="243">
        <f t="shared" si="108"/>
        <v>0</v>
      </c>
      <c r="AU196" s="243">
        <f t="shared" si="109"/>
        <v>3474.9</v>
      </c>
      <c r="AV196" s="21"/>
    </row>
    <row r="197" spans="1:48" s="22" customFormat="1" ht="35.450000000000003" customHeight="1" x14ac:dyDescent="0.25">
      <c r="A197" s="17" t="s">
        <v>212</v>
      </c>
      <c r="B197" s="26" t="s">
        <v>213</v>
      </c>
      <c r="C197" s="23" t="s">
        <v>43</v>
      </c>
      <c r="D197" s="23" t="s">
        <v>31</v>
      </c>
      <c r="E197" s="18" t="s">
        <v>142</v>
      </c>
      <c r="F197" s="23" t="s">
        <v>215</v>
      </c>
      <c r="G197" s="18" t="s">
        <v>544</v>
      </c>
      <c r="H197" s="24">
        <v>42</v>
      </c>
      <c r="I197" s="17" t="s">
        <v>22</v>
      </c>
      <c r="J197" s="19">
        <v>585</v>
      </c>
      <c r="K197" s="25">
        <v>0</v>
      </c>
      <c r="L197" s="25">
        <v>17</v>
      </c>
      <c r="M197" s="25">
        <f t="shared" si="95"/>
        <v>17</v>
      </c>
      <c r="N197" s="224">
        <f t="shared" si="87"/>
        <v>9945</v>
      </c>
      <c r="O197" s="224">
        <v>9945</v>
      </c>
      <c r="P197" s="225">
        <v>10</v>
      </c>
      <c r="Q197" s="225">
        <v>188</v>
      </c>
      <c r="R197" s="225">
        <v>0.4</v>
      </c>
      <c r="S197" s="225">
        <f t="shared" si="97"/>
        <v>752</v>
      </c>
      <c r="T197" s="225">
        <v>752</v>
      </c>
      <c r="U197" s="225">
        <v>300</v>
      </c>
      <c r="V197" s="224">
        <f t="shared" si="98"/>
        <v>5100</v>
      </c>
      <c r="W197" s="224">
        <v>5100</v>
      </c>
      <c r="X197" s="292">
        <f t="shared" si="89"/>
        <v>15797</v>
      </c>
      <c r="Y197" s="292">
        <f t="shared" si="101"/>
        <v>15797</v>
      </c>
      <c r="Z197" s="225">
        <f t="shared" si="90"/>
        <v>3400</v>
      </c>
      <c r="AA197" s="225">
        <v>3400</v>
      </c>
      <c r="AB197" s="225">
        <v>0</v>
      </c>
      <c r="AC197" s="225">
        <v>450</v>
      </c>
      <c r="AD197" s="224">
        <f t="shared" si="100"/>
        <v>0</v>
      </c>
      <c r="AE197" s="224">
        <v>0</v>
      </c>
      <c r="AF197" s="225">
        <v>0</v>
      </c>
      <c r="AG197" s="225">
        <v>0</v>
      </c>
      <c r="AH197" s="292">
        <f t="shared" si="96"/>
        <v>3400</v>
      </c>
      <c r="AI197" s="292">
        <f t="shared" si="102"/>
        <v>3400</v>
      </c>
      <c r="AJ197" s="224">
        <f t="shared" si="92"/>
        <v>19197</v>
      </c>
      <c r="AK197" s="224">
        <f t="shared" si="103"/>
        <v>19197</v>
      </c>
      <c r="AL197" s="226"/>
      <c r="AM197" s="203"/>
      <c r="AN197" s="20" t="str">
        <f t="shared" si="99"/>
        <v>648-PR</v>
      </c>
      <c r="AO197" s="243">
        <f t="shared" si="104"/>
        <v>3400</v>
      </c>
      <c r="AP197" s="243">
        <f t="shared" si="105"/>
        <v>9945</v>
      </c>
      <c r="AQ197" s="243">
        <v>0</v>
      </c>
      <c r="AR197" s="243">
        <f t="shared" si="106"/>
        <v>752</v>
      </c>
      <c r="AS197" s="243">
        <f t="shared" si="107"/>
        <v>5100</v>
      </c>
      <c r="AT197" s="243">
        <f t="shared" si="108"/>
        <v>0</v>
      </c>
      <c r="AU197" s="243">
        <f t="shared" si="109"/>
        <v>19197</v>
      </c>
      <c r="AV197" s="21"/>
    </row>
    <row r="198" spans="1:48" s="22" customFormat="1" ht="34.5" x14ac:dyDescent="0.25">
      <c r="A198" s="17" t="s">
        <v>212</v>
      </c>
      <c r="B198" s="26" t="s">
        <v>213</v>
      </c>
      <c r="C198" s="23" t="s">
        <v>43</v>
      </c>
      <c r="D198" s="23" t="s">
        <v>31</v>
      </c>
      <c r="E198" s="18" t="s">
        <v>208</v>
      </c>
      <c r="F198" s="23" t="s">
        <v>218</v>
      </c>
      <c r="G198" s="18" t="s">
        <v>53</v>
      </c>
      <c r="H198" s="24">
        <v>42</v>
      </c>
      <c r="I198" s="17" t="s">
        <v>22</v>
      </c>
      <c r="J198" s="19">
        <v>585</v>
      </c>
      <c r="K198" s="25">
        <v>15</v>
      </c>
      <c r="L198" s="25">
        <v>0</v>
      </c>
      <c r="M198" s="25">
        <f t="shared" si="95"/>
        <v>15</v>
      </c>
      <c r="N198" s="224">
        <f t="shared" si="87"/>
        <v>8775</v>
      </c>
      <c r="O198" s="224">
        <v>8775</v>
      </c>
      <c r="P198" s="225">
        <v>9</v>
      </c>
      <c r="Q198" s="225">
        <v>44</v>
      </c>
      <c r="R198" s="225">
        <v>0.4</v>
      </c>
      <c r="S198" s="225">
        <f t="shared" si="97"/>
        <v>158.4</v>
      </c>
      <c r="T198" s="225">
        <v>158.4</v>
      </c>
      <c r="U198" s="225">
        <v>300</v>
      </c>
      <c r="V198" s="296">
        <f t="shared" si="98"/>
        <v>4500</v>
      </c>
      <c r="W198" s="296">
        <v>0</v>
      </c>
      <c r="X198" s="292">
        <f t="shared" si="89"/>
        <v>13433.4</v>
      </c>
      <c r="Y198" s="292">
        <f t="shared" si="101"/>
        <v>8933.4</v>
      </c>
      <c r="Z198" s="225">
        <f t="shared" si="90"/>
        <v>3000</v>
      </c>
      <c r="AA198" s="225">
        <v>3000</v>
      </c>
      <c r="AB198" s="225">
        <v>0</v>
      </c>
      <c r="AC198" s="225">
        <v>330</v>
      </c>
      <c r="AD198" s="224">
        <f t="shared" si="100"/>
        <v>0</v>
      </c>
      <c r="AE198" s="224">
        <v>0</v>
      </c>
      <c r="AF198" s="225">
        <v>0</v>
      </c>
      <c r="AG198" s="225">
        <v>0</v>
      </c>
      <c r="AH198" s="292">
        <f t="shared" si="96"/>
        <v>3000</v>
      </c>
      <c r="AI198" s="292">
        <f t="shared" si="102"/>
        <v>3000</v>
      </c>
      <c r="AJ198" s="224">
        <f t="shared" si="92"/>
        <v>16433.400000000001</v>
      </c>
      <c r="AK198" s="224">
        <f t="shared" si="103"/>
        <v>11933.4</v>
      </c>
      <c r="AL198" s="226"/>
      <c r="AM198" s="203"/>
      <c r="AN198" s="20" t="str">
        <f t="shared" si="99"/>
        <v>648-PR</v>
      </c>
      <c r="AO198" s="243">
        <f t="shared" si="104"/>
        <v>3000</v>
      </c>
      <c r="AP198" s="243">
        <f t="shared" si="105"/>
        <v>8775</v>
      </c>
      <c r="AQ198" s="243">
        <v>0</v>
      </c>
      <c r="AR198" s="243">
        <f t="shared" si="106"/>
        <v>158.4</v>
      </c>
      <c r="AS198" s="243">
        <f t="shared" si="107"/>
        <v>0</v>
      </c>
      <c r="AT198" s="243">
        <f t="shared" si="108"/>
        <v>4500.0000000000018</v>
      </c>
      <c r="AU198" s="243">
        <f t="shared" si="109"/>
        <v>11933.4</v>
      </c>
      <c r="AV198" s="21"/>
    </row>
    <row r="199" spans="1:48" s="22" customFormat="1" ht="34.5" x14ac:dyDescent="0.25">
      <c r="A199" s="17" t="s">
        <v>212</v>
      </c>
      <c r="B199" s="26" t="s">
        <v>213</v>
      </c>
      <c r="C199" s="23" t="s">
        <v>43</v>
      </c>
      <c r="D199" s="23" t="s">
        <v>31</v>
      </c>
      <c r="E199" s="18" t="s">
        <v>716</v>
      </c>
      <c r="F199" s="23" t="s">
        <v>218</v>
      </c>
      <c r="G199" s="18" t="s">
        <v>53</v>
      </c>
      <c r="H199" s="24">
        <v>42</v>
      </c>
      <c r="I199" s="17" t="s">
        <v>22</v>
      </c>
      <c r="J199" s="19">
        <v>585</v>
      </c>
      <c r="K199" s="25">
        <v>0</v>
      </c>
      <c r="L199" s="25">
        <v>18</v>
      </c>
      <c r="M199" s="25">
        <f t="shared" si="95"/>
        <v>18</v>
      </c>
      <c r="N199" s="224">
        <f t="shared" si="87"/>
        <v>10530</v>
      </c>
      <c r="O199" s="224">
        <v>10530</v>
      </c>
      <c r="P199" s="225">
        <v>10</v>
      </c>
      <c r="Q199" s="225">
        <v>136</v>
      </c>
      <c r="R199" s="225">
        <v>0.4</v>
      </c>
      <c r="S199" s="225">
        <f t="shared" si="97"/>
        <v>544</v>
      </c>
      <c r="T199" s="225">
        <v>544</v>
      </c>
      <c r="U199" s="225">
        <v>300</v>
      </c>
      <c r="V199" s="296">
        <f t="shared" si="98"/>
        <v>5400</v>
      </c>
      <c r="W199" s="296">
        <v>0</v>
      </c>
      <c r="X199" s="292">
        <f t="shared" si="89"/>
        <v>16474</v>
      </c>
      <c r="Y199" s="292">
        <f t="shared" si="101"/>
        <v>11074</v>
      </c>
      <c r="Z199" s="225">
        <f t="shared" si="90"/>
        <v>3600</v>
      </c>
      <c r="AA199" s="225">
        <v>3600</v>
      </c>
      <c r="AB199" s="225">
        <v>0</v>
      </c>
      <c r="AC199" s="225">
        <v>330</v>
      </c>
      <c r="AD199" s="224">
        <f t="shared" ref="AD199" si="111">SUM(AC199*AB199)</f>
        <v>0</v>
      </c>
      <c r="AE199" s="224">
        <v>0</v>
      </c>
      <c r="AF199" s="225">
        <v>0</v>
      </c>
      <c r="AG199" s="225">
        <v>0</v>
      </c>
      <c r="AH199" s="292">
        <f t="shared" si="96"/>
        <v>3600</v>
      </c>
      <c r="AI199" s="292">
        <f t="shared" si="102"/>
        <v>3600</v>
      </c>
      <c r="AJ199" s="224">
        <f t="shared" si="92"/>
        <v>20074</v>
      </c>
      <c r="AK199" s="224">
        <f t="shared" si="103"/>
        <v>14674</v>
      </c>
      <c r="AL199" s="226"/>
      <c r="AM199" s="203"/>
      <c r="AN199" s="20" t="str">
        <f t="shared" si="99"/>
        <v>648-PR</v>
      </c>
      <c r="AO199" s="243">
        <f t="shared" si="104"/>
        <v>3600</v>
      </c>
      <c r="AP199" s="243">
        <f t="shared" si="105"/>
        <v>10530</v>
      </c>
      <c r="AQ199" s="243">
        <v>0</v>
      </c>
      <c r="AR199" s="243">
        <f t="shared" si="106"/>
        <v>544</v>
      </c>
      <c r="AS199" s="243">
        <f t="shared" si="107"/>
        <v>0</v>
      </c>
      <c r="AT199" s="243">
        <f t="shared" si="108"/>
        <v>5400</v>
      </c>
      <c r="AU199" s="243">
        <f t="shared" si="109"/>
        <v>14674</v>
      </c>
      <c r="AV199" s="21"/>
    </row>
    <row r="200" spans="1:48" s="22" customFormat="1" ht="39" customHeight="1" x14ac:dyDescent="0.25">
      <c r="A200" s="17" t="s">
        <v>212</v>
      </c>
      <c r="B200" s="26" t="s">
        <v>213</v>
      </c>
      <c r="C200" s="23" t="s">
        <v>43</v>
      </c>
      <c r="D200" s="23" t="s">
        <v>25</v>
      </c>
      <c r="E200" s="18" t="s">
        <v>41</v>
      </c>
      <c r="F200" s="23" t="s">
        <v>215</v>
      </c>
      <c r="G200" s="18" t="s">
        <v>51</v>
      </c>
      <c r="H200" s="24">
        <v>42</v>
      </c>
      <c r="I200" s="17" t="s">
        <v>22</v>
      </c>
      <c r="J200" s="19">
        <v>585</v>
      </c>
      <c r="K200" s="25">
        <v>20</v>
      </c>
      <c r="L200" s="25">
        <v>0</v>
      </c>
      <c r="M200" s="25">
        <f t="shared" si="95"/>
        <v>20</v>
      </c>
      <c r="N200" s="224">
        <f t="shared" si="87"/>
        <v>11700</v>
      </c>
      <c r="O200" s="224">
        <v>11700</v>
      </c>
      <c r="P200" s="225">
        <v>7</v>
      </c>
      <c r="Q200" s="225">
        <v>126</v>
      </c>
      <c r="R200" s="225">
        <v>0.4</v>
      </c>
      <c r="S200" s="225">
        <f t="shared" si="97"/>
        <v>352.80000000000007</v>
      </c>
      <c r="T200" s="225">
        <v>352.80000000000007</v>
      </c>
      <c r="U200" s="225">
        <v>300</v>
      </c>
      <c r="V200" s="296">
        <f t="shared" si="98"/>
        <v>6000</v>
      </c>
      <c r="W200" s="296">
        <v>600</v>
      </c>
      <c r="X200" s="292">
        <f t="shared" si="89"/>
        <v>18052.8</v>
      </c>
      <c r="Y200" s="292">
        <f t="shared" si="101"/>
        <v>12652.8</v>
      </c>
      <c r="Z200" s="225">
        <f t="shared" si="90"/>
        <v>4000</v>
      </c>
      <c r="AA200" s="225">
        <v>4000</v>
      </c>
      <c r="AB200" s="225">
        <v>0</v>
      </c>
      <c r="AC200" s="225">
        <v>400</v>
      </c>
      <c r="AD200" s="224">
        <f t="shared" si="100"/>
        <v>0</v>
      </c>
      <c r="AE200" s="224">
        <v>0</v>
      </c>
      <c r="AF200" s="225">
        <v>0</v>
      </c>
      <c r="AG200" s="225">
        <v>0</v>
      </c>
      <c r="AH200" s="292">
        <f t="shared" si="96"/>
        <v>4000</v>
      </c>
      <c r="AI200" s="292">
        <f t="shared" si="102"/>
        <v>4000</v>
      </c>
      <c r="AJ200" s="224">
        <f t="shared" si="92"/>
        <v>22052.799999999999</v>
      </c>
      <c r="AK200" s="224">
        <f t="shared" si="103"/>
        <v>16652.8</v>
      </c>
      <c r="AL200" s="226"/>
      <c r="AM200" s="203"/>
      <c r="AN200" s="20" t="str">
        <f t="shared" si="99"/>
        <v>648-PR</v>
      </c>
      <c r="AO200" s="243">
        <f t="shared" si="104"/>
        <v>4000</v>
      </c>
      <c r="AP200" s="243">
        <f t="shared" si="105"/>
        <v>11700</v>
      </c>
      <c r="AQ200" s="243">
        <v>0</v>
      </c>
      <c r="AR200" s="243">
        <f t="shared" si="106"/>
        <v>352.80000000000007</v>
      </c>
      <c r="AS200" s="243">
        <f t="shared" si="107"/>
        <v>600</v>
      </c>
      <c r="AT200" s="243">
        <f t="shared" si="108"/>
        <v>5400</v>
      </c>
      <c r="AU200" s="243">
        <f t="shared" si="109"/>
        <v>16652.8</v>
      </c>
      <c r="AV200" s="21"/>
    </row>
    <row r="201" spans="1:48" s="22" customFormat="1" ht="39" customHeight="1" x14ac:dyDescent="0.25">
      <c r="A201" s="17" t="s">
        <v>212</v>
      </c>
      <c r="B201" s="26" t="s">
        <v>213</v>
      </c>
      <c r="C201" s="23" t="s">
        <v>43</v>
      </c>
      <c r="D201" s="23" t="s">
        <v>25</v>
      </c>
      <c r="E201" s="18" t="s">
        <v>41</v>
      </c>
      <c r="F201" s="23" t="s">
        <v>218</v>
      </c>
      <c r="G201" s="18" t="s">
        <v>53</v>
      </c>
      <c r="H201" s="24">
        <v>42</v>
      </c>
      <c r="I201" s="17" t="s">
        <v>22</v>
      </c>
      <c r="J201" s="19">
        <v>585</v>
      </c>
      <c r="K201" s="25">
        <v>0</v>
      </c>
      <c r="L201" s="25">
        <v>17</v>
      </c>
      <c r="M201" s="25">
        <f t="shared" si="95"/>
        <v>17</v>
      </c>
      <c r="N201" s="224">
        <f t="shared" ref="N201:N258" si="112">(J201*M201)</f>
        <v>9945</v>
      </c>
      <c r="O201" s="224">
        <v>9945</v>
      </c>
      <c r="P201" s="225">
        <v>7</v>
      </c>
      <c r="Q201" s="225">
        <v>56</v>
      </c>
      <c r="R201" s="225">
        <v>0.4</v>
      </c>
      <c r="S201" s="225">
        <f t="shared" si="97"/>
        <v>156.80000000000001</v>
      </c>
      <c r="T201" s="225">
        <v>156.80000000000001</v>
      </c>
      <c r="U201" s="225">
        <v>300</v>
      </c>
      <c r="V201" s="296">
        <f t="shared" si="98"/>
        <v>5100</v>
      </c>
      <c r="W201" s="296">
        <v>0</v>
      </c>
      <c r="X201" s="292">
        <f t="shared" ref="X201:X255" si="113">N201+S201+V201</f>
        <v>15201.8</v>
      </c>
      <c r="Y201" s="292">
        <f t="shared" si="101"/>
        <v>10101.799999999999</v>
      </c>
      <c r="Z201" s="225">
        <f t="shared" ref="Z201:Z255" si="114">M201*200</f>
        <v>3400</v>
      </c>
      <c r="AA201" s="225">
        <v>3400</v>
      </c>
      <c r="AB201" s="225">
        <v>0</v>
      </c>
      <c r="AC201" s="225">
        <v>0</v>
      </c>
      <c r="AD201" s="224">
        <f t="shared" ref="AD201:AD202" si="115">SUM(AC201*AB201)</f>
        <v>0</v>
      </c>
      <c r="AE201" s="224">
        <v>0</v>
      </c>
      <c r="AF201" s="225">
        <v>0</v>
      </c>
      <c r="AG201" s="225">
        <v>0</v>
      </c>
      <c r="AH201" s="292">
        <f t="shared" si="96"/>
        <v>3400</v>
      </c>
      <c r="AI201" s="292">
        <f t="shared" si="102"/>
        <v>3400</v>
      </c>
      <c r="AJ201" s="224">
        <f t="shared" ref="AJ201:AJ264" si="116">AH201+X201</f>
        <v>18601.8</v>
      </c>
      <c r="AK201" s="224">
        <f t="shared" si="103"/>
        <v>13501.8</v>
      </c>
      <c r="AL201" s="226"/>
      <c r="AM201" s="203"/>
      <c r="AN201" s="20" t="str">
        <f t="shared" si="99"/>
        <v>648-PR</v>
      </c>
      <c r="AO201" s="243">
        <f t="shared" si="104"/>
        <v>3400</v>
      </c>
      <c r="AP201" s="243">
        <f t="shared" si="105"/>
        <v>9945</v>
      </c>
      <c r="AQ201" s="243">
        <v>0</v>
      </c>
      <c r="AR201" s="243">
        <f t="shared" si="106"/>
        <v>156.80000000000001</v>
      </c>
      <c r="AS201" s="243">
        <f t="shared" si="107"/>
        <v>0</v>
      </c>
      <c r="AT201" s="243">
        <f t="shared" si="108"/>
        <v>5100</v>
      </c>
      <c r="AU201" s="243">
        <f t="shared" si="109"/>
        <v>13501.8</v>
      </c>
      <c r="AV201" s="21"/>
    </row>
    <row r="202" spans="1:48" s="22" customFormat="1" ht="39" customHeight="1" x14ac:dyDescent="0.25">
      <c r="A202" s="17" t="s">
        <v>212</v>
      </c>
      <c r="B202" s="26" t="s">
        <v>213</v>
      </c>
      <c r="C202" s="23" t="s">
        <v>43</v>
      </c>
      <c r="D202" s="23" t="s">
        <v>25</v>
      </c>
      <c r="E202" s="18" t="s">
        <v>692</v>
      </c>
      <c r="F202" s="23" t="s">
        <v>226</v>
      </c>
      <c r="G202" s="18" t="s">
        <v>51</v>
      </c>
      <c r="H202" s="24">
        <v>42</v>
      </c>
      <c r="I202" s="17" t="s">
        <v>22</v>
      </c>
      <c r="J202" s="19">
        <v>585</v>
      </c>
      <c r="K202" s="25">
        <v>0</v>
      </c>
      <c r="L202" s="25">
        <v>20</v>
      </c>
      <c r="M202" s="25">
        <f t="shared" si="95"/>
        <v>20</v>
      </c>
      <c r="N202" s="224">
        <f t="shared" si="112"/>
        <v>11700</v>
      </c>
      <c r="O202" s="224">
        <v>11700</v>
      </c>
      <c r="P202" s="225">
        <v>10</v>
      </c>
      <c r="Q202" s="225">
        <v>139</v>
      </c>
      <c r="R202" s="225">
        <v>0.4</v>
      </c>
      <c r="S202" s="225">
        <f t="shared" si="97"/>
        <v>556</v>
      </c>
      <c r="T202" s="225">
        <v>556</v>
      </c>
      <c r="U202" s="225">
        <v>300</v>
      </c>
      <c r="V202" s="296">
        <f t="shared" si="98"/>
        <v>6000</v>
      </c>
      <c r="W202" s="296">
        <v>4000</v>
      </c>
      <c r="X202" s="292">
        <f t="shared" si="113"/>
        <v>18256</v>
      </c>
      <c r="Y202" s="292">
        <f t="shared" si="101"/>
        <v>16256</v>
      </c>
      <c r="Z202" s="225">
        <f t="shared" si="114"/>
        <v>4000</v>
      </c>
      <c r="AA202" s="225">
        <v>4000</v>
      </c>
      <c r="AB202" s="225">
        <v>0</v>
      </c>
      <c r="AC202" s="225">
        <v>0</v>
      </c>
      <c r="AD202" s="224">
        <f t="shared" si="115"/>
        <v>0</v>
      </c>
      <c r="AE202" s="224">
        <v>0</v>
      </c>
      <c r="AF202" s="225">
        <v>0</v>
      </c>
      <c r="AG202" s="225">
        <v>0</v>
      </c>
      <c r="AH202" s="292">
        <f t="shared" si="96"/>
        <v>4000</v>
      </c>
      <c r="AI202" s="292">
        <f t="shared" si="102"/>
        <v>4000</v>
      </c>
      <c r="AJ202" s="224">
        <f t="shared" si="116"/>
        <v>22256</v>
      </c>
      <c r="AK202" s="224">
        <f t="shared" si="103"/>
        <v>20256</v>
      </c>
      <c r="AL202" s="226"/>
      <c r="AM202" s="203"/>
      <c r="AN202" s="20" t="str">
        <f t="shared" si="99"/>
        <v>648-PR</v>
      </c>
      <c r="AO202" s="243">
        <f t="shared" si="104"/>
        <v>4000</v>
      </c>
      <c r="AP202" s="243">
        <f t="shared" si="105"/>
        <v>11700</v>
      </c>
      <c r="AQ202" s="243">
        <v>0</v>
      </c>
      <c r="AR202" s="243">
        <f t="shared" si="106"/>
        <v>556</v>
      </c>
      <c r="AS202" s="243">
        <f t="shared" si="107"/>
        <v>4000</v>
      </c>
      <c r="AT202" s="243">
        <f t="shared" si="108"/>
        <v>2000</v>
      </c>
      <c r="AU202" s="243">
        <f t="shared" si="109"/>
        <v>20256</v>
      </c>
      <c r="AV202" s="21"/>
    </row>
    <row r="203" spans="1:48" s="36" customFormat="1" ht="38.450000000000003" customHeight="1" x14ac:dyDescent="0.25">
      <c r="A203" s="17" t="s">
        <v>212</v>
      </c>
      <c r="B203" s="26" t="s">
        <v>213</v>
      </c>
      <c r="C203" s="23" t="s">
        <v>43</v>
      </c>
      <c r="D203" s="23" t="s">
        <v>25</v>
      </c>
      <c r="E203" s="18" t="s">
        <v>41</v>
      </c>
      <c r="F203" s="23" t="s">
        <v>21</v>
      </c>
      <c r="G203" s="18" t="s">
        <v>49</v>
      </c>
      <c r="H203" s="24">
        <v>42</v>
      </c>
      <c r="I203" s="17" t="s">
        <v>22</v>
      </c>
      <c r="J203" s="19">
        <v>585</v>
      </c>
      <c r="K203" s="25">
        <v>0</v>
      </c>
      <c r="L203" s="25">
        <v>20</v>
      </c>
      <c r="M203" s="25">
        <f t="shared" si="95"/>
        <v>20</v>
      </c>
      <c r="N203" s="224">
        <f t="shared" si="112"/>
        <v>11700</v>
      </c>
      <c r="O203" s="224">
        <v>11700</v>
      </c>
      <c r="P203" s="225">
        <v>8</v>
      </c>
      <c r="Q203" s="225">
        <v>126</v>
      </c>
      <c r="R203" s="225">
        <v>0.4</v>
      </c>
      <c r="S203" s="225">
        <f t="shared" si="97"/>
        <v>403.20000000000005</v>
      </c>
      <c r="T203" s="225">
        <v>403.20000000000005</v>
      </c>
      <c r="U203" s="225">
        <v>300</v>
      </c>
      <c r="V203" s="296">
        <f t="shared" si="98"/>
        <v>6000</v>
      </c>
      <c r="W203" s="296">
        <v>0</v>
      </c>
      <c r="X203" s="292">
        <f t="shared" si="113"/>
        <v>18103.2</v>
      </c>
      <c r="Y203" s="292">
        <f t="shared" si="101"/>
        <v>12103.2</v>
      </c>
      <c r="Z203" s="225">
        <f t="shared" si="114"/>
        <v>4000</v>
      </c>
      <c r="AA203" s="225">
        <v>4000</v>
      </c>
      <c r="AB203" s="225">
        <v>0</v>
      </c>
      <c r="AC203" s="225">
        <v>400</v>
      </c>
      <c r="AD203" s="224">
        <f t="shared" si="100"/>
        <v>0</v>
      </c>
      <c r="AE203" s="224">
        <v>0</v>
      </c>
      <c r="AF203" s="225">
        <v>0</v>
      </c>
      <c r="AG203" s="225">
        <v>0</v>
      </c>
      <c r="AH203" s="292">
        <f t="shared" si="96"/>
        <v>4000</v>
      </c>
      <c r="AI203" s="292">
        <f t="shared" si="102"/>
        <v>4000</v>
      </c>
      <c r="AJ203" s="224">
        <f t="shared" si="116"/>
        <v>22103.200000000001</v>
      </c>
      <c r="AK203" s="224">
        <f t="shared" si="103"/>
        <v>16103.2</v>
      </c>
      <c r="AL203" s="226"/>
      <c r="AM203" s="203"/>
      <c r="AN203" s="20" t="str">
        <f t="shared" si="99"/>
        <v>648-PR</v>
      </c>
      <c r="AO203" s="243">
        <f t="shared" si="104"/>
        <v>4000</v>
      </c>
      <c r="AP203" s="243">
        <f t="shared" si="105"/>
        <v>11700</v>
      </c>
      <c r="AQ203" s="243">
        <v>0</v>
      </c>
      <c r="AR203" s="243">
        <f t="shared" si="106"/>
        <v>403.20000000000005</v>
      </c>
      <c r="AS203" s="243">
        <f t="shared" si="107"/>
        <v>0</v>
      </c>
      <c r="AT203" s="243">
        <f t="shared" si="108"/>
        <v>6000</v>
      </c>
      <c r="AU203" s="243">
        <f t="shared" si="109"/>
        <v>16103.2</v>
      </c>
      <c r="AV203" s="239"/>
    </row>
    <row r="204" spans="1:48" s="36" customFormat="1" ht="38.450000000000003" customHeight="1" x14ac:dyDescent="0.25">
      <c r="A204" s="17" t="s">
        <v>212</v>
      </c>
      <c r="B204" s="26" t="s">
        <v>213</v>
      </c>
      <c r="C204" s="23" t="s">
        <v>43</v>
      </c>
      <c r="D204" s="23" t="s">
        <v>25</v>
      </c>
      <c r="E204" s="18" t="s">
        <v>41</v>
      </c>
      <c r="F204" s="23" t="s">
        <v>21</v>
      </c>
      <c r="G204" s="18" t="s">
        <v>52</v>
      </c>
      <c r="H204" s="24">
        <v>42</v>
      </c>
      <c r="I204" s="17" t="s">
        <v>22</v>
      </c>
      <c r="J204" s="19">
        <v>585</v>
      </c>
      <c r="K204" s="25">
        <v>0</v>
      </c>
      <c r="L204" s="25">
        <v>20</v>
      </c>
      <c r="M204" s="25">
        <f t="shared" si="95"/>
        <v>20</v>
      </c>
      <c r="N204" s="224">
        <f t="shared" si="112"/>
        <v>11700</v>
      </c>
      <c r="O204" s="224">
        <v>11700</v>
      </c>
      <c r="P204" s="225">
        <v>9</v>
      </c>
      <c r="Q204" s="225">
        <v>114</v>
      </c>
      <c r="R204" s="225">
        <v>0.4</v>
      </c>
      <c r="S204" s="225">
        <f t="shared" si="97"/>
        <v>410.40000000000003</v>
      </c>
      <c r="T204" s="225">
        <v>410.40000000000003</v>
      </c>
      <c r="U204" s="225">
        <v>300</v>
      </c>
      <c r="V204" s="296">
        <f t="shared" si="98"/>
        <v>6000</v>
      </c>
      <c r="W204" s="296">
        <v>3000</v>
      </c>
      <c r="X204" s="292">
        <f t="shared" si="113"/>
        <v>18110.400000000001</v>
      </c>
      <c r="Y204" s="292">
        <f t="shared" si="101"/>
        <v>15110.4</v>
      </c>
      <c r="Z204" s="225">
        <f t="shared" si="114"/>
        <v>4000</v>
      </c>
      <c r="AA204" s="225">
        <v>4000</v>
      </c>
      <c r="AB204" s="225">
        <v>0</v>
      </c>
      <c r="AC204" s="225">
        <v>400</v>
      </c>
      <c r="AD204" s="224">
        <f t="shared" ref="AD204" si="117">SUM(AC204*AB204)</f>
        <v>0</v>
      </c>
      <c r="AE204" s="224">
        <v>0</v>
      </c>
      <c r="AF204" s="225">
        <v>0</v>
      </c>
      <c r="AG204" s="225">
        <v>0</v>
      </c>
      <c r="AH204" s="292">
        <f t="shared" si="96"/>
        <v>4000</v>
      </c>
      <c r="AI204" s="292">
        <f t="shared" si="102"/>
        <v>4000</v>
      </c>
      <c r="AJ204" s="224">
        <f t="shared" si="116"/>
        <v>22110.400000000001</v>
      </c>
      <c r="AK204" s="224">
        <f t="shared" si="103"/>
        <v>19110.400000000001</v>
      </c>
      <c r="AL204" s="226"/>
      <c r="AM204" s="203"/>
      <c r="AN204" s="20" t="str">
        <f t="shared" si="99"/>
        <v>648-PR</v>
      </c>
      <c r="AO204" s="243">
        <f t="shared" si="104"/>
        <v>4000</v>
      </c>
      <c r="AP204" s="243">
        <f t="shared" si="105"/>
        <v>11700</v>
      </c>
      <c r="AQ204" s="243">
        <v>0</v>
      </c>
      <c r="AR204" s="243">
        <f t="shared" si="106"/>
        <v>410.40000000000003</v>
      </c>
      <c r="AS204" s="243">
        <f t="shared" si="107"/>
        <v>3000</v>
      </c>
      <c r="AT204" s="243">
        <f t="shared" si="108"/>
        <v>3000</v>
      </c>
      <c r="AU204" s="243">
        <f t="shared" si="109"/>
        <v>19110.400000000001</v>
      </c>
      <c r="AV204" s="239"/>
    </row>
    <row r="205" spans="1:48" s="36" customFormat="1" ht="38.450000000000003" customHeight="1" x14ac:dyDescent="0.25">
      <c r="A205" s="17" t="s">
        <v>212</v>
      </c>
      <c r="B205" s="26" t="s">
        <v>213</v>
      </c>
      <c r="C205" s="23" t="s">
        <v>43</v>
      </c>
      <c r="D205" s="23" t="s">
        <v>25</v>
      </c>
      <c r="E205" s="18" t="s">
        <v>174</v>
      </c>
      <c r="F205" s="23" t="s">
        <v>550</v>
      </c>
      <c r="G205" s="18" t="s">
        <v>52</v>
      </c>
      <c r="H205" s="24">
        <v>42</v>
      </c>
      <c r="I205" s="17" t="s">
        <v>22</v>
      </c>
      <c r="J205" s="19">
        <v>585</v>
      </c>
      <c r="K205" s="25">
        <v>0</v>
      </c>
      <c r="L205" s="25">
        <v>22</v>
      </c>
      <c r="M205" s="25">
        <f t="shared" si="95"/>
        <v>22</v>
      </c>
      <c r="N205" s="224">
        <f t="shared" si="112"/>
        <v>12870</v>
      </c>
      <c r="O205" s="224">
        <v>12870</v>
      </c>
      <c r="P205" s="225">
        <v>9</v>
      </c>
      <c r="Q205" s="225">
        <v>20</v>
      </c>
      <c r="R205" s="225">
        <v>0.4</v>
      </c>
      <c r="S205" s="225">
        <f t="shared" si="97"/>
        <v>72</v>
      </c>
      <c r="T205" s="225">
        <v>72</v>
      </c>
      <c r="U205" s="225">
        <v>300</v>
      </c>
      <c r="V205" s="296">
        <f t="shared" si="98"/>
        <v>6600</v>
      </c>
      <c r="W205" s="296">
        <v>4000</v>
      </c>
      <c r="X205" s="292">
        <f t="shared" si="113"/>
        <v>19542</v>
      </c>
      <c r="Y205" s="292">
        <f t="shared" si="101"/>
        <v>16942</v>
      </c>
      <c r="Z205" s="225">
        <f t="shared" si="114"/>
        <v>4400</v>
      </c>
      <c r="AA205" s="225">
        <v>4400</v>
      </c>
      <c r="AB205" s="225">
        <v>0</v>
      </c>
      <c r="AC205" s="225">
        <v>375</v>
      </c>
      <c r="AD205" s="224">
        <f t="shared" si="100"/>
        <v>0</v>
      </c>
      <c r="AE205" s="224">
        <v>0</v>
      </c>
      <c r="AF205" s="225">
        <v>0</v>
      </c>
      <c r="AG205" s="225">
        <v>0</v>
      </c>
      <c r="AH205" s="292">
        <f t="shared" si="96"/>
        <v>4400</v>
      </c>
      <c r="AI205" s="292">
        <f t="shared" si="102"/>
        <v>4400</v>
      </c>
      <c r="AJ205" s="224">
        <f t="shared" si="116"/>
        <v>23942</v>
      </c>
      <c r="AK205" s="224">
        <f t="shared" si="103"/>
        <v>21342</v>
      </c>
      <c r="AL205" s="226"/>
      <c r="AM205" s="203"/>
      <c r="AN205" s="20" t="str">
        <f t="shared" si="99"/>
        <v>648-PR</v>
      </c>
      <c r="AO205" s="243">
        <f t="shared" si="104"/>
        <v>4400</v>
      </c>
      <c r="AP205" s="243">
        <f t="shared" si="105"/>
        <v>12870</v>
      </c>
      <c r="AQ205" s="243">
        <v>0</v>
      </c>
      <c r="AR205" s="243">
        <f t="shared" si="106"/>
        <v>72</v>
      </c>
      <c r="AS205" s="243">
        <f t="shared" si="107"/>
        <v>4000</v>
      </c>
      <c r="AT205" s="243">
        <f t="shared" si="108"/>
        <v>2600</v>
      </c>
      <c r="AU205" s="243">
        <f t="shared" si="109"/>
        <v>21342</v>
      </c>
      <c r="AV205" s="239"/>
    </row>
    <row r="206" spans="1:48" s="36" customFormat="1" ht="38.450000000000003" customHeight="1" x14ac:dyDescent="0.25">
      <c r="A206" s="17" t="s">
        <v>212</v>
      </c>
      <c r="B206" s="26" t="s">
        <v>213</v>
      </c>
      <c r="C206" s="23" t="s">
        <v>43</v>
      </c>
      <c r="D206" s="23" t="s">
        <v>25</v>
      </c>
      <c r="E206" s="18" t="s">
        <v>174</v>
      </c>
      <c r="F206" s="23" t="s">
        <v>215</v>
      </c>
      <c r="G206" s="18" t="s">
        <v>51</v>
      </c>
      <c r="H206" s="24">
        <v>42</v>
      </c>
      <c r="I206" s="17" t="s">
        <v>22</v>
      </c>
      <c r="J206" s="19">
        <v>585</v>
      </c>
      <c r="K206" s="25">
        <v>0</v>
      </c>
      <c r="L206" s="25">
        <v>18</v>
      </c>
      <c r="M206" s="25">
        <f t="shared" si="95"/>
        <v>18</v>
      </c>
      <c r="N206" s="224">
        <f t="shared" si="112"/>
        <v>10530</v>
      </c>
      <c r="O206" s="224">
        <v>10530</v>
      </c>
      <c r="P206" s="225">
        <v>12</v>
      </c>
      <c r="Q206" s="225">
        <v>46</v>
      </c>
      <c r="R206" s="225">
        <v>0.4</v>
      </c>
      <c r="S206" s="225">
        <f t="shared" si="97"/>
        <v>220.8</v>
      </c>
      <c r="T206" s="225">
        <v>220.8</v>
      </c>
      <c r="U206" s="225">
        <v>300</v>
      </c>
      <c r="V206" s="296">
        <f t="shared" si="98"/>
        <v>5400</v>
      </c>
      <c r="W206" s="296">
        <v>2400</v>
      </c>
      <c r="X206" s="292">
        <f t="shared" si="113"/>
        <v>16150.8</v>
      </c>
      <c r="Y206" s="292">
        <f t="shared" si="101"/>
        <v>13150.8</v>
      </c>
      <c r="Z206" s="225">
        <f t="shared" si="114"/>
        <v>3600</v>
      </c>
      <c r="AA206" s="225">
        <v>3600</v>
      </c>
      <c r="AB206" s="225">
        <v>0</v>
      </c>
      <c r="AC206" s="225">
        <v>0</v>
      </c>
      <c r="AD206" s="224">
        <f t="shared" ref="AD206" si="118">SUM(AC206*AB206)</f>
        <v>0</v>
      </c>
      <c r="AE206" s="224">
        <v>0</v>
      </c>
      <c r="AF206" s="225">
        <v>0</v>
      </c>
      <c r="AG206" s="225">
        <v>0</v>
      </c>
      <c r="AH206" s="292">
        <f t="shared" si="96"/>
        <v>3600</v>
      </c>
      <c r="AI206" s="292">
        <f t="shared" si="102"/>
        <v>3600</v>
      </c>
      <c r="AJ206" s="224">
        <f t="shared" si="116"/>
        <v>19750.8</v>
      </c>
      <c r="AK206" s="224">
        <f t="shared" si="103"/>
        <v>16750.8</v>
      </c>
      <c r="AL206" s="226"/>
      <c r="AM206" s="203"/>
      <c r="AN206" s="20" t="str">
        <f t="shared" si="99"/>
        <v>648-PR</v>
      </c>
      <c r="AO206" s="243">
        <f t="shared" si="104"/>
        <v>3600</v>
      </c>
      <c r="AP206" s="243">
        <f t="shared" si="105"/>
        <v>10530</v>
      </c>
      <c r="AQ206" s="243">
        <v>0</v>
      </c>
      <c r="AR206" s="243">
        <f t="shared" si="106"/>
        <v>220.8</v>
      </c>
      <c r="AS206" s="243">
        <f t="shared" si="107"/>
        <v>2400</v>
      </c>
      <c r="AT206" s="243">
        <f t="shared" si="108"/>
        <v>3000</v>
      </c>
      <c r="AU206" s="243">
        <f t="shared" si="109"/>
        <v>16750.8</v>
      </c>
      <c r="AV206" s="239"/>
    </row>
    <row r="207" spans="1:48" s="36" customFormat="1" ht="38.450000000000003" customHeight="1" x14ac:dyDescent="0.25">
      <c r="A207" s="17" t="s">
        <v>212</v>
      </c>
      <c r="B207" s="26" t="s">
        <v>213</v>
      </c>
      <c r="C207" s="23" t="s">
        <v>43</v>
      </c>
      <c r="D207" s="23" t="s">
        <v>25</v>
      </c>
      <c r="E207" s="18" t="s">
        <v>26</v>
      </c>
      <c r="F207" s="23" t="s">
        <v>550</v>
      </c>
      <c r="G207" s="18" t="s">
        <v>52</v>
      </c>
      <c r="H207" s="24">
        <v>42</v>
      </c>
      <c r="I207" s="17" t="s">
        <v>22</v>
      </c>
      <c r="J207" s="19">
        <v>585</v>
      </c>
      <c r="K207" s="25">
        <v>20</v>
      </c>
      <c r="L207" s="25">
        <v>0</v>
      </c>
      <c r="M207" s="25">
        <f t="shared" si="95"/>
        <v>20</v>
      </c>
      <c r="N207" s="224">
        <f t="shared" si="112"/>
        <v>11700</v>
      </c>
      <c r="O207" s="224">
        <v>11700</v>
      </c>
      <c r="P207" s="225">
        <v>7</v>
      </c>
      <c r="Q207" s="225">
        <v>132</v>
      </c>
      <c r="R207" s="225">
        <v>0.4</v>
      </c>
      <c r="S207" s="225">
        <f t="shared" si="97"/>
        <v>369.6</v>
      </c>
      <c r="T207" s="225">
        <v>369.6</v>
      </c>
      <c r="U207" s="225">
        <v>300</v>
      </c>
      <c r="V207" s="296">
        <f t="shared" si="98"/>
        <v>6000</v>
      </c>
      <c r="W207" s="296">
        <v>3500</v>
      </c>
      <c r="X207" s="292">
        <f t="shared" si="113"/>
        <v>18069.599999999999</v>
      </c>
      <c r="Y207" s="292">
        <f t="shared" si="101"/>
        <v>15569.6</v>
      </c>
      <c r="Z207" s="225">
        <f t="shared" si="114"/>
        <v>4000</v>
      </c>
      <c r="AA207" s="225">
        <v>4000</v>
      </c>
      <c r="AB207" s="225">
        <v>0</v>
      </c>
      <c r="AC207" s="225">
        <v>450</v>
      </c>
      <c r="AD207" s="224">
        <f t="shared" si="100"/>
        <v>0</v>
      </c>
      <c r="AE207" s="224">
        <v>0</v>
      </c>
      <c r="AF207" s="225">
        <v>6000</v>
      </c>
      <c r="AG207" s="225">
        <v>6000</v>
      </c>
      <c r="AH207" s="292">
        <f t="shared" si="96"/>
        <v>10000</v>
      </c>
      <c r="AI207" s="292">
        <f t="shared" si="102"/>
        <v>10000</v>
      </c>
      <c r="AJ207" s="224">
        <f t="shared" si="116"/>
        <v>28069.599999999999</v>
      </c>
      <c r="AK207" s="224">
        <f t="shared" si="103"/>
        <v>25569.599999999999</v>
      </c>
      <c r="AL207" s="226"/>
      <c r="AM207" s="203"/>
      <c r="AN207" s="20" t="str">
        <f t="shared" si="99"/>
        <v>648-PR</v>
      </c>
      <c r="AO207" s="243">
        <f t="shared" si="104"/>
        <v>4000</v>
      </c>
      <c r="AP207" s="243">
        <f t="shared" si="105"/>
        <v>11700</v>
      </c>
      <c r="AQ207" s="243">
        <v>0</v>
      </c>
      <c r="AR207" s="243">
        <f t="shared" si="106"/>
        <v>369.6</v>
      </c>
      <c r="AS207" s="243">
        <f t="shared" si="107"/>
        <v>9500</v>
      </c>
      <c r="AT207" s="243">
        <f t="shared" si="108"/>
        <v>2500</v>
      </c>
      <c r="AU207" s="243">
        <f t="shared" si="109"/>
        <v>25569.599999999999</v>
      </c>
      <c r="AV207" s="239"/>
    </row>
    <row r="208" spans="1:48" s="22" customFormat="1" ht="35.450000000000003" customHeight="1" x14ac:dyDescent="0.25">
      <c r="A208" s="17" t="s">
        <v>212</v>
      </c>
      <c r="B208" s="26" t="s">
        <v>213</v>
      </c>
      <c r="C208" s="23" t="s">
        <v>43</v>
      </c>
      <c r="D208" s="23" t="s">
        <v>60</v>
      </c>
      <c r="E208" s="18" t="s">
        <v>216</v>
      </c>
      <c r="F208" s="23" t="s">
        <v>215</v>
      </c>
      <c r="G208" s="18" t="s">
        <v>717</v>
      </c>
      <c r="H208" s="24">
        <v>56</v>
      </c>
      <c r="I208" s="17" t="s">
        <v>22</v>
      </c>
      <c r="J208" s="19">
        <v>585</v>
      </c>
      <c r="K208" s="25">
        <v>18</v>
      </c>
      <c r="L208" s="25">
        <v>0</v>
      </c>
      <c r="M208" s="25">
        <f t="shared" si="95"/>
        <v>18</v>
      </c>
      <c r="N208" s="224">
        <f t="shared" si="112"/>
        <v>10530</v>
      </c>
      <c r="O208" s="224">
        <v>10530</v>
      </c>
      <c r="P208" s="225">
        <v>27</v>
      </c>
      <c r="Q208" s="225">
        <v>24</v>
      </c>
      <c r="R208" s="225">
        <v>0.4</v>
      </c>
      <c r="S208" s="225">
        <f t="shared" si="97"/>
        <v>259.20000000000005</v>
      </c>
      <c r="T208" s="225">
        <v>259.20000000000005</v>
      </c>
      <c r="U208" s="225">
        <v>300</v>
      </c>
      <c r="V208" s="296">
        <f t="shared" si="98"/>
        <v>5400</v>
      </c>
      <c r="W208" s="296">
        <v>2000</v>
      </c>
      <c r="X208" s="292">
        <f t="shared" si="113"/>
        <v>16189.2</v>
      </c>
      <c r="Y208" s="292">
        <f t="shared" si="101"/>
        <v>12789.2</v>
      </c>
      <c r="Z208" s="225">
        <f t="shared" si="114"/>
        <v>3600</v>
      </c>
      <c r="AA208" s="225">
        <v>3600</v>
      </c>
      <c r="AB208" s="225">
        <v>0</v>
      </c>
      <c r="AC208" s="225">
        <v>155</v>
      </c>
      <c r="AD208" s="224">
        <f t="shared" si="100"/>
        <v>0</v>
      </c>
      <c r="AE208" s="224">
        <v>0</v>
      </c>
      <c r="AF208" s="225">
        <v>0</v>
      </c>
      <c r="AG208" s="225">
        <v>0</v>
      </c>
      <c r="AH208" s="292">
        <f t="shared" si="96"/>
        <v>3600</v>
      </c>
      <c r="AI208" s="292">
        <f t="shared" si="102"/>
        <v>3600</v>
      </c>
      <c r="AJ208" s="224">
        <f t="shared" si="116"/>
        <v>19789.2</v>
      </c>
      <c r="AK208" s="224">
        <f t="shared" si="103"/>
        <v>16389.2</v>
      </c>
      <c r="AL208" s="226"/>
      <c r="AM208" s="203"/>
      <c r="AN208" s="20" t="str">
        <f t="shared" si="99"/>
        <v>648-PR</v>
      </c>
      <c r="AO208" s="243">
        <f t="shared" si="104"/>
        <v>3600</v>
      </c>
      <c r="AP208" s="243">
        <f t="shared" si="105"/>
        <v>10530</v>
      </c>
      <c r="AQ208" s="243">
        <v>0</v>
      </c>
      <c r="AR208" s="243">
        <f t="shared" si="106"/>
        <v>259.20000000000005</v>
      </c>
      <c r="AS208" s="243">
        <f t="shared" si="107"/>
        <v>2000</v>
      </c>
      <c r="AT208" s="243">
        <f t="shared" si="108"/>
        <v>3400</v>
      </c>
      <c r="AU208" s="243">
        <f t="shared" si="109"/>
        <v>16389.2</v>
      </c>
      <c r="AV208" s="21"/>
    </row>
    <row r="209" spans="1:48" s="22" customFormat="1" ht="38.25" customHeight="1" x14ac:dyDescent="0.25">
      <c r="A209" s="17" t="s">
        <v>221</v>
      </c>
      <c r="B209" s="26" t="s">
        <v>222</v>
      </c>
      <c r="C209" s="23" t="s">
        <v>43</v>
      </c>
      <c r="D209" s="23" t="s">
        <v>60</v>
      </c>
      <c r="E209" s="18" t="s">
        <v>223</v>
      </c>
      <c r="F209" s="23" t="s">
        <v>35</v>
      </c>
      <c r="G209" s="18" t="s">
        <v>53</v>
      </c>
      <c r="H209" s="24">
        <v>42</v>
      </c>
      <c r="I209" s="17" t="s">
        <v>22</v>
      </c>
      <c r="J209" s="19">
        <v>585</v>
      </c>
      <c r="K209" s="25">
        <v>20</v>
      </c>
      <c r="L209" s="25">
        <v>0</v>
      </c>
      <c r="M209" s="25">
        <f t="shared" si="95"/>
        <v>20</v>
      </c>
      <c r="N209" s="224">
        <f t="shared" si="112"/>
        <v>11700</v>
      </c>
      <c r="O209" s="224">
        <v>11700</v>
      </c>
      <c r="P209" s="225">
        <v>8</v>
      </c>
      <c r="Q209" s="225">
        <v>30</v>
      </c>
      <c r="R209" s="225">
        <v>0.4</v>
      </c>
      <c r="S209" s="225">
        <f t="shared" si="97"/>
        <v>96</v>
      </c>
      <c r="T209" s="225">
        <v>96</v>
      </c>
      <c r="U209" s="225">
        <v>300</v>
      </c>
      <c r="V209" s="296">
        <f t="shared" si="98"/>
        <v>6000</v>
      </c>
      <c r="W209" s="296">
        <v>0</v>
      </c>
      <c r="X209" s="292">
        <f t="shared" si="113"/>
        <v>17796</v>
      </c>
      <c r="Y209" s="292">
        <f t="shared" si="101"/>
        <v>11796</v>
      </c>
      <c r="Z209" s="225">
        <f t="shared" si="114"/>
        <v>4000</v>
      </c>
      <c r="AA209" s="225">
        <v>4000</v>
      </c>
      <c r="AB209" s="225">
        <v>0</v>
      </c>
      <c r="AC209" s="225">
        <v>0</v>
      </c>
      <c r="AD209" s="224">
        <f t="shared" si="100"/>
        <v>0</v>
      </c>
      <c r="AE209" s="224">
        <v>0</v>
      </c>
      <c r="AF209" s="225">
        <v>0</v>
      </c>
      <c r="AG209" s="225">
        <v>0</v>
      </c>
      <c r="AH209" s="292">
        <f t="shared" si="96"/>
        <v>4000</v>
      </c>
      <c r="AI209" s="292">
        <f t="shared" si="102"/>
        <v>4000</v>
      </c>
      <c r="AJ209" s="224">
        <f t="shared" si="116"/>
        <v>21796</v>
      </c>
      <c r="AK209" s="224">
        <f t="shared" si="103"/>
        <v>15796</v>
      </c>
      <c r="AL209" s="226">
        <f>SUM(AJ209:AJ210)</f>
        <v>39194.400000000001</v>
      </c>
      <c r="AM209" s="203">
        <f>SUM(M209:M210)</f>
        <v>36</v>
      </c>
      <c r="AN209" s="20" t="str">
        <f t="shared" si="99"/>
        <v>648-SH</v>
      </c>
      <c r="AO209" s="243">
        <f t="shared" si="104"/>
        <v>4000</v>
      </c>
      <c r="AP209" s="243">
        <f t="shared" si="105"/>
        <v>11700</v>
      </c>
      <c r="AQ209" s="243">
        <v>0</v>
      </c>
      <c r="AR209" s="243">
        <f t="shared" si="106"/>
        <v>96</v>
      </c>
      <c r="AS209" s="243">
        <f t="shared" si="107"/>
        <v>0</v>
      </c>
      <c r="AT209" s="243">
        <f t="shared" si="108"/>
        <v>6000</v>
      </c>
      <c r="AU209" s="243">
        <f t="shared" si="109"/>
        <v>15796</v>
      </c>
      <c r="AV209" s="21"/>
    </row>
    <row r="210" spans="1:48" s="22" customFormat="1" ht="35.450000000000003" customHeight="1" x14ac:dyDescent="0.25">
      <c r="A210" s="17" t="s">
        <v>221</v>
      </c>
      <c r="B210" s="26" t="s">
        <v>222</v>
      </c>
      <c r="C210" s="23" t="s">
        <v>43</v>
      </c>
      <c r="D210" s="23" t="s">
        <v>60</v>
      </c>
      <c r="E210" s="18" t="s">
        <v>211</v>
      </c>
      <c r="F210" s="23" t="s">
        <v>35</v>
      </c>
      <c r="G210" s="18" t="s">
        <v>53</v>
      </c>
      <c r="H210" s="24">
        <v>42</v>
      </c>
      <c r="I210" s="17" t="s">
        <v>22</v>
      </c>
      <c r="J210" s="19">
        <v>585</v>
      </c>
      <c r="K210" s="25">
        <v>16</v>
      </c>
      <c r="L210" s="25">
        <v>0</v>
      </c>
      <c r="M210" s="25">
        <f t="shared" si="95"/>
        <v>16</v>
      </c>
      <c r="N210" s="224">
        <f t="shared" si="112"/>
        <v>9360</v>
      </c>
      <c r="O210" s="224">
        <v>9360</v>
      </c>
      <c r="P210" s="225">
        <v>8</v>
      </c>
      <c r="Q210" s="225">
        <v>12</v>
      </c>
      <c r="R210" s="225">
        <v>0.4</v>
      </c>
      <c r="S210" s="225">
        <f t="shared" si="97"/>
        <v>38.400000000000006</v>
      </c>
      <c r="T210" s="225">
        <v>38.400000000000006</v>
      </c>
      <c r="U210" s="225">
        <v>300</v>
      </c>
      <c r="V210" s="296">
        <f t="shared" si="98"/>
        <v>4800</v>
      </c>
      <c r="W210" s="296">
        <v>0</v>
      </c>
      <c r="X210" s="292">
        <f t="shared" si="113"/>
        <v>14198.4</v>
      </c>
      <c r="Y210" s="292">
        <f t="shared" si="101"/>
        <v>9398.4</v>
      </c>
      <c r="Z210" s="225">
        <f t="shared" si="114"/>
        <v>3200</v>
      </c>
      <c r="AA210" s="225">
        <v>3200</v>
      </c>
      <c r="AB210" s="225">
        <v>0</v>
      </c>
      <c r="AC210" s="225">
        <v>0</v>
      </c>
      <c r="AD210" s="224">
        <f t="shared" si="100"/>
        <v>0</v>
      </c>
      <c r="AE210" s="224">
        <v>0</v>
      </c>
      <c r="AF210" s="225">
        <v>0</v>
      </c>
      <c r="AG210" s="225">
        <v>0</v>
      </c>
      <c r="AH210" s="292">
        <f t="shared" si="96"/>
        <v>3200</v>
      </c>
      <c r="AI210" s="292">
        <f t="shared" si="102"/>
        <v>3200</v>
      </c>
      <c r="AJ210" s="224">
        <f t="shared" si="116"/>
        <v>17398.400000000001</v>
      </c>
      <c r="AK210" s="224">
        <f t="shared" si="103"/>
        <v>12598.4</v>
      </c>
      <c r="AL210" s="226"/>
      <c r="AM210" s="203"/>
      <c r="AN210" s="20" t="str">
        <f t="shared" si="99"/>
        <v>648-SH</v>
      </c>
      <c r="AO210" s="243">
        <f t="shared" si="104"/>
        <v>3200</v>
      </c>
      <c r="AP210" s="243">
        <f t="shared" si="105"/>
        <v>9360</v>
      </c>
      <c r="AQ210" s="243">
        <v>0</v>
      </c>
      <c r="AR210" s="243">
        <f t="shared" si="106"/>
        <v>38.400000000000006</v>
      </c>
      <c r="AS210" s="243">
        <f t="shared" si="107"/>
        <v>0</v>
      </c>
      <c r="AT210" s="243">
        <f t="shared" si="108"/>
        <v>4800.0000000000018</v>
      </c>
      <c r="AU210" s="243">
        <f t="shared" si="109"/>
        <v>12598.4</v>
      </c>
      <c r="AV210" s="21"/>
    </row>
    <row r="211" spans="1:48" s="22" customFormat="1" ht="48.75" customHeight="1" x14ac:dyDescent="0.25">
      <c r="A211" s="17" t="s">
        <v>545</v>
      </c>
      <c r="B211" s="26" t="s">
        <v>546</v>
      </c>
      <c r="C211" s="23" t="s">
        <v>43</v>
      </c>
      <c r="D211" s="23" t="s">
        <v>31</v>
      </c>
      <c r="E211" s="18" t="s">
        <v>121</v>
      </c>
      <c r="F211" s="23" t="s">
        <v>117</v>
      </c>
      <c r="G211" s="18" t="s">
        <v>519</v>
      </c>
      <c r="H211" s="24">
        <v>42</v>
      </c>
      <c r="I211" s="17" t="s">
        <v>77</v>
      </c>
      <c r="J211" s="19">
        <v>585</v>
      </c>
      <c r="K211" s="25">
        <v>0</v>
      </c>
      <c r="L211" s="25">
        <v>24</v>
      </c>
      <c r="M211" s="25">
        <f t="shared" si="95"/>
        <v>24</v>
      </c>
      <c r="N211" s="224">
        <f t="shared" si="112"/>
        <v>14040</v>
      </c>
      <c r="O211" s="224">
        <v>14040</v>
      </c>
      <c r="P211" s="225">
        <v>10</v>
      </c>
      <c r="Q211" s="225">
        <v>20</v>
      </c>
      <c r="R211" s="225">
        <v>0.4</v>
      </c>
      <c r="S211" s="225">
        <f t="shared" si="97"/>
        <v>80</v>
      </c>
      <c r="T211" s="225">
        <v>80</v>
      </c>
      <c r="U211" s="225">
        <v>300</v>
      </c>
      <c r="V211" s="296">
        <f t="shared" si="98"/>
        <v>7200</v>
      </c>
      <c r="W211" s="296">
        <v>6080</v>
      </c>
      <c r="X211" s="292">
        <f t="shared" si="113"/>
        <v>21320</v>
      </c>
      <c r="Y211" s="292">
        <f t="shared" si="101"/>
        <v>20200</v>
      </c>
      <c r="Z211" s="225">
        <f t="shared" si="114"/>
        <v>4800</v>
      </c>
      <c r="AA211" s="225">
        <v>4800</v>
      </c>
      <c r="AB211" s="225">
        <v>0</v>
      </c>
      <c r="AC211" s="225">
        <v>220</v>
      </c>
      <c r="AD211" s="224">
        <f t="shared" si="100"/>
        <v>0</v>
      </c>
      <c r="AE211" s="224">
        <v>0</v>
      </c>
      <c r="AF211" s="225">
        <v>0</v>
      </c>
      <c r="AG211" s="225">
        <v>0</v>
      </c>
      <c r="AH211" s="292">
        <f t="shared" si="96"/>
        <v>4800</v>
      </c>
      <c r="AI211" s="292">
        <f t="shared" si="102"/>
        <v>4800</v>
      </c>
      <c r="AJ211" s="224">
        <f t="shared" si="116"/>
        <v>26120</v>
      </c>
      <c r="AK211" s="224">
        <f t="shared" si="103"/>
        <v>25000</v>
      </c>
      <c r="AL211" s="226">
        <f>SUM(AJ211:AJ216)</f>
        <v>108794</v>
      </c>
      <c r="AM211" s="203">
        <f>SUM(M211:M216)</f>
        <v>104</v>
      </c>
      <c r="AN211" s="20" t="str">
        <f t="shared" si="99"/>
        <v>651-PR</v>
      </c>
      <c r="AO211" s="243">
        <f t="shared" si="104"/>
        <v>4800</v>
      </c>
      <c r="AP211" s="243">
        <f t="shared" si="105"/>
        <v>14040</v>
      </c>
      <c r="AQ211" s="243">
        <v>0</v>
      </c>
      <c r="AR211" s="243">
        <f t="shared" si="106"/>
        <v>80</v>
      </c>
      <c r="AS211" s="243">
        <f t="shared" si="107"/>
        <v>6080</v>
      </c>
      <c r="AT211" s="243">
        <f t="shared" si="108"/>
        <v>1120</v>
      </c>
      <c r="AU211" s="243">
        <f t="shared" si="109"/>
        <v>25000</v>
      </c>
      <c r="AV211" s="21"/>
    </row>
    <row r="212" spans="1:48" s="22" customFormat="1" ht="39.75" customHeight="1" x14ac:dyDescent="0.25">
      <c r="A212" s="17" t="s">
        <v>545</v>
      </c>
      <c r="B212" s="26" t="s">
        <v>546</v>
      </c>
      <c r="C212" s="23" t="s">
        <v>43</v>
      </c>
      <c r="D212" s="23" t="s">
        <v>57</v>
      </c>
      <c r="E212" s="18" t="s">
        <v>105</v>
      </c>
      <c r="F212" s="23" t="s">
        <v>548</v>
      </c>
      <c r="G212" s="18" t="s">
        <v>519</v>
      </c>
      <c r="H212" s="24">
        <v>42</v>
      </c>
      <c r="I212" s="17" t="s">
        <v>22</v>
      </c>
      <c r="J212" s="19">
        <v>585</v>
      </c>
      <c r="K212" s="25">
        <v>15</v>
      </c>
      <c r="L212" s="25">
        <v>0</v>
      </c>
      <c r="M212" s="25">
        <f t="shared" si="95"/>
        <v>15</v>
      </c>
      <c r="N212" s="224">
        <f t="shared" si="112"/>
        <v>8775</v>
      </c>
      <c r="O212" s="224">
        <v>8775</v>
      </c>
      <c r="P212" s="225">
        <v>6</v>
      </c>
      <c r="Q212" s="225">
        <v>20</v>
      </c>
      <c r="R212" s="225">
        <v>0.4</v>
      </c>
      <c r="S212" s="225">
        <f t="shared" si="97"/>
        <v>48</v>
      </c>
      <c r="T212" s="225">
        <v>48</v>
      </c>
      <c r="U212" s="225">
        <v>300</v>
      </c>
      <c r="V212" s="296">
        <f t="shared" si="98"/>
        <v>4500</v>
      </c>
      <c r="W212" s="296">
        <v>3380</v>
      </c>
      <c r="X212" s="292">
        <f t="shared" si="113"/>
        <v>13323</v>
      </c>
      <c r="Y212" s="292">
        <f t="shared" si="101"/>
        <v>12203</v>
      </c>
      <c r="Z212" s="225">
        <f t="shared" si="114"/>
        <v>3000</v>
      </c>
      <c r="AA212" s="225">
        <v>3000</v>
      </c>
      <c r="AB212" s="225">
        <v>0</v>
      </c>
      <c r="AC212" s="225">
        <v>135</v>
      </c>
      <c r="AD212" s="224">
        <f t="shared" si="100"/>
        <v>0</v>
      </c>
      <c r="AE212" s="224">
        <v>0</v>
      </c>
      <c r="AF212" s="224">
        <v>0</v>
      </c>
      <c r="AG212" s="224">
        <v>0</v>
      </c>
      <c r="AH212" s="292">
        <f t="shared" si="96"/>
        <v>3000</v>
      </c>
      <c r="AI212" s="292">
        <f t="shared" si="102"/>
        <v>3000</v>
      </c>
      <c r="AJ212" s="224">
        <f t="shared" si="116"/>
        <v>16323</v>
      </c>
      <c r="AK212" s="224">
        <f t="shared" si="103"/>
        <v>15203</v>
      </c>
      <c r="AL212" s="226"/>
      <c r="AM212" s="203"/>
      <c r="AN212" s="20" t="str">
        <f t="shared" si="99"/>
        <v>651-PR</v>
      </c>
      <c r="AO212" s="243">
        <f t="shared" si="104"/>
        <v>3000</v>
      </c>
      <c r="AP212" s="243">
        <f t="shared" si="105"/>
        <v>8775</v>
      </c>
      <c r="AQ212" s="243">
        <v>0</v>
      </c>
      <c r="AR212" s="243">
        <f t="shared" si="106"/>
        <v>48</v>
      </c>
      <c r="AS212" s="243">
        <f t="shared" si="107"/>
        <v>3380</v>
      </c>
      <c r="AT212" s="243">
        <f t="shared" si="108"/>
        <v>1120</v>
      </c>
      <c r="AU212" s="243">
        <f t="shared" si="109"/>
        <v>15203</v>
      </c>
      <c r="AV212" s="21"/>
    </row>
    <row r="213" spans="1:48" s="22" customFormat="1" ht="39.75" customHeight="1" x14ac:dyDescent="0.25">
      <c r="A213" s="17" t="s">
        <v>545</v>
      </c>
      <c r="B213" s="26" t="s">
        <v>546</v>
      </c>
      <c r="C213" s="23" t="s">
        <v>43</v>
      </c>
      <c r="D213" s="23" t="s">
        <v>57</v>
      </c>
      <c r="E213" s="18" t="s">
        <v>105</v>
      </c>
      <c r="F213" s="23" t="s">
        <v>533</v>
      </c>
      <c r="G213" s="18" t="s">
        <v>519</v>
      </c>
      <c r="H213" s="24">
        <v>42</v>
      </c>
      <c r="I213" s="17" t="s">
        <v>22</v>
      </c>
      <c r="J213" s="19">
        <v>585</v>
      </c>
      <c r="K213" s="25">
        <v>15</v>
      </c>
      <c r="L213" s="25">
        <v>0</v>
      </c>
      <c r="M213" s="25">
        <f t="shared" si="95"/>
        <v>15</v>
      </c>
      <c r="N213" s="224">
        <f t="shared" si="112"/>
        <v>8775</v>
      </c>
      <c r="O213" s="224">
        <v>8775</v>
      </c>
      <c r="P213" s="225">
        <v>6</v>
      </c>
      <c r="Q213" s="225">
        <v>20</v>
      </c>
      <c r="R213" s="225">
        <v>0.4</v>
      </c>
      <c r="S213" s="225">
        <f t="shared" si="97"/>
        <v>48</v>
      </c>
      <c r="T213" s="225">
        <v>48</v>
      </c>
      <c r="U213" s="225">
        <v>300</v>
      </c>
      <c r="V213" s="296">
        <f t="shared" si="98"/>
        <v>4500</v>
      </c>
      <c r="W213" s="296">
        <v>3380</v>
      </c>
      <c r="X213" s="292">
        <f t="shared" si="113"/>
        <v>13323</v>
      </c>
      <c r="Y213" s="292">
        <f t="shared" si="101"/>
        <v>12203</v>
      </c>
      <c r="Z213" s="225">
        <f t="shared" si="114"/>
        <v>3000</v>
      </c>
      <c r="AA213" s="225">
        <v>3000</v>
      </c>
      <c r="AB213" s="225">
        <v>0</v>
      </c>
      <c r="AC213" s="225">
        <v>135</v>
      </c>
      <c r="AD213" s="224">
        <f t="shared" si="100"/>
        <v>0</v>
      </c>
      <c r="AE213" s="224">
        <v>0</v>
      </c>
      <c r="AF213" s="224">
        <v>0</v>
      </c>
      <c r="AG213" s="224">
        <v>0</v>
      </c>
      <c r="AH213" s="292">
        <f t="shared" si="96"/>
        <v>3000</v>
      </c>
      <c r="AI213" s="292">
        <f t="shared" si="102"/>
        <v>3000</v>
      </c>
      <c r="AJ213" s="224">
        <f t="shared" si="116"/>
        <v>16323</v>
      </c>
      <c r="AK213" s="224">
        <f t="shared" si="103"/>
        <v>15203</v>
      </c>
      <c r="AL213" s="226"/>
      <c r="AM213" s="203"/>
      <c r="AN213" s="20" t="str">
        <f t="shared" si="99"/>
        <v>651-PR</v>
      </c>
      <c r="AO213" s="243">
        <f t="shared" si="104"/>
        <v>3000</v>
      </c>
      <c r="AP213" s="243">
        <f t="shared" si="105"/>
        <v>8775</v>
      </c>
      <c r="AQ213" s="243">
        <v>0</v>
      </c>
      <c r="AR213" s="243">
        <f t="shared" si="106"/>
        <v>48</v>
      </c>
      <c r="AS213" s="243">
        <f t="shared" si="107"/>
        <v>3380</v>
      </c>
      <c r="AT213" s="243">
        <f t="shared" si="108"/>
        <v>1120</v>
      </c>
      <c r="AU213" s="243">
        <f t="shared" si="109"/>
        <v>15203</v>
      </c>
      <c r="AV213" s="21"/>
    </row>
    <row r="214" spans="1:48" s="22" customFormat="1" ht="45.75" x14ac:dyDescent="0.25">
      <c r="A214" s="17" t="s">
        <v>545</v>
      </c>
      <c r="B214" s="26" t="s">
        <v>546</v>
      </c>
      <c r="C214" s="23" t="s">
        <v>43</v>
      </c>
      <c r="D214" s="23" t="s">
        <v>57</v>
      </c>
      <c r="E214" s="18" t="s">
        <v>104</v>
      </c>
      <c r="F214" s="23" t="s">
        <v>533</v>
      </c>
      <c r="G214" s="18" t="s">
        <v>718</v>
      </c>
      <c r="H214" s="24">
        <v>42</v>
      </c>
      <c r="I214" s="17" t="s">
        <v>22</v>
      </c>
      <c r="J214" s="19">
        <v>585</v>
      </c>
      <c r="K214" s="25">
        <v>0</v>
      </c>
      <c r="L214" s="25">
        <v>15</v>
      </c>
      <c r="M214" s="25">
        <f t="shared" si="95"/>
        <v>15</v>
      </c>
      <c r="N214" s="224">
        <f t="shared" si="112"/>
        <v>8775</v>
      </c>
      <c r="O214" s="224">
        <v>8775</v>
      </c>
      <c r="P214" s="225">
        <v>8</v>
      </c>
      <c r="Q214" s="225">
        <v>30</v>
      </c>
      <c r="R214" s="225">
        <v>0.4</v>
      </c>
      <c r="S214" s="225">
        <f t="shared" si="97"/>
        <v>96</v>
      </c>
      <c r="T214" s="225">
        <v>96</v>
      </c>
      <c r="U214" s="225">
        <v>300</v>
      </c>
      <c r="V214" s="296">
        <f t="shared" si="98"/>
        <v>4500</v>
      </c>
      <c r="W214" s="296">
        <v>3380</v>
      </c>
      <c r="X214" s="292">
        <f t="shared" si="113"/>
        <v>13371</v>
      </c>
      <c r="Y214" s="292">
        <f t="shared" si="101"/>
        <v>12251</v>
      </c>
      <c r="Z214" s="225">
        <f t="shared" si="114"/>
        <v>3000</v>
      </c>
      <c r="AA214" s="225">
        <v>3000</v>
      </c>
      <c r="AB214" s="225">
        <v>0</v>
      </c>
      <c r="AC214" s="225">
        <v>170</v>
      </c>
      <c r="AD214" s="224">
        <f t="shared" si="100"/>
        <v>0</v>
      </c>
      <c r="AE214" s="224">
        <v>0</v>
      </c>
      <c r="AF214" s="224">
        <v>0</v>
      </c>
      <c r="AG214" s="224">
        <v>0</v>
      </c>
      <c r="AH214" s="292">
        <f t="shared" si="96"/>
        <v>3000</v>
      </c>
      <c r="AI214" s="292">
        <f t="shared" si="102"/>
        <v>3000</v>
      </c>
      <c r="AJ214" s="224">
        <f t="shared" si="116"/>
        <v>16371</v>
      </c>
      <c r="AK214" s="224">
        <f t="shared" si="103"/>
        <v>15251</v>
      </c>
      <c r="AL214" s="226"/>
      <c r="AM214" s="203"/>
      <c r="AN214" s="20" t="str">
        <f t="shared" si="99"/>
        <v>651-PR</v>
      </c>
      <c r="AO214" s="243">
        <f t="shared" si="104"/>
        <v>3000</v>
      </c>
      <c r="AP214" s="243">
        <f t="shared" si="105"/>
        <v>8775</v>
      </c>
      <c r="AQ214" s="243">
        <v>0</v>
      </c>
      <c r="AR214" s="243">
        <f t="shared" si="106"/>
        <v>96</v>
      </c>
      <c r="AS214" s="243">
        <f t="shared" si="107"/>
        <v>3380</v>
      </c>
      <c r="AT214" s="243">
        <f t="shared" si="108"/>
        <v>1120</v>
      </c>
      <c r="AU214" s="243">
        <f t="shared" si="109"/>
        <v>15251</v>
      </c>
      <c r="AV214" s="21"/>
    </row>
    <row r="215" spans="1:48" s="22" customFormat="1" ht="37.5" customHeight="1" x14ac:dyDescent="0.25">
      <c r="A215" s="17" t="s">
        <v>545</v>
      </c>
      <c r="B215" s="26" t="s">
        <v>546</v>
      </c>
      <c r="C215" s="23" t="s">
        <v>43</v>
      </c>
      <c r="D215" s="23" t="s">
        <v>60</v>
      </c>
      <c r="E215" s="18" t="s">
        <v>92</v>
      </c>
      <c r="F215" s="23" t="s">
        <v>548</v>
      </c>
      <c r="G215" s="18" t="s">
        <v>549</v>
      </c>
      <c r="H215" s="24">
        <v>42</v>
      </c>
      <c r="I215" s="17" t="s">
        <v>22</v>
      </c>
      <c r="J215" s="19">
        <v>585</v>
      </c>
      <c r="K215" s="25">
        <v>18</v>
      </c>
      <c r="L215" s="25">
        <v>0</v>
      </c>
      <c r="M215" s="25">
        <f t="shared" si="95"/>
        <v>18</v>
      </c>
      <c r="N215" s="224">
        <f t="shared" si="112"/>
        <v>10530</v>
      </c>
      <c r="O215" s="224">
        <v>10530</v>
      </c>
      <c r="P215" s="225">
        <v>15</v>
      </c>
      <c r="Q215" s="225">
        <v>13</v>
      </c>
      <c r="R215" s="225">
        <v>0.4</v>
      </c>
      <c r="S215" s="225">
        <f t="shared" si="97"/>
        <v>78</v>
      </c>
      <c r="T215" s="225">
        <v>78</v>
      </c>
      <c r="U215" s="225">
        <v>50</v>
      </c>
      <c r="V215" s="224">
        <f t="shared" si="98"/>
        <v>900</v>
      </c>
      <c r="W215" s="224">
        <v>900</v>
      </c>
      <c r="X215" s="292">
        <f t="shared" si="113"/>
        <v>11508</v>
      </c>
      <c r="Y215" s="292">
        <f t="shared" si="101"/>
        <v>11508</v>
      </c>
      <c r="Z215" s="225">
        <f t="shared" si="114"/>
        <v>3600</v>
      </c>
      <c r="AA215" s="225">
        <v>3600</v>
      </c>
      <c r="AB215" s="225">
        <v>0</v>
      </c>
      <c r="AC215" s="225">
        <v>140</v>
      </c>
      <c r="AD215" s="224">
        <f t="shared" si="100"/>
        <v>0</v>
      </c>
      <c r="AE215" s="224">
        <v>0</v>
      </c>
      <c r="AF215" s="224">
        <v>0</v>
      </c>
      <c r="AG215" s="224">
        <v>0</v>
      </c>
      <c r="AH215" s="292">
        <f t="shared" si="96"/>
        <v>3600</v>
      </c>
      <c r="AI215" s="292">
        <f t="shared" si="102"/>
        <v>3600</v>
      </c>
      <c r="AJ215" s="224">
        <f t="shared" si="116"/>
        <v>15108</v>
      </c>
      <c r="AK215" s="224">
        <f t="shared" si="103"/>
        <v>15108</v>
      </c>
      <c r="AL215" s="226"/>
      <c r="AM215" s="203"/>
      <c r="AN215" s="20" t="str">
        <f t="shared" si="99"/>
        <v>651-PR</v>
      </c>
      <c r="AO215" s="243">
        <f t="shared" si="104"/>
        <v>3600</v>
      </c>
      <c r="AP215" s="243">
        <f t="shared" si="105"/>
        <v>10530</v>
      </c>
      <c r="AQ215" s="243">
        <v>0</v>
      </c>
      <c r="AR215" s="243">
        <f t="shared" si="106"/>
        <v>78</v>
      </c>
      <c r="AS215" s="243">
        <f t="shared" si="107"/>
        <v>900</v>
      </c>
      <c r="AT215" s="243">
        <f t="shared" si="108"/>
        <v>0</v>
      </c>
      <c r="AU215" s="243">
        <f t="shared" si="109"/>
        <v>15108</v>
      </c>
      <c r="AV215" s="21"/>
    </row>
    <row r="216" spans="1:48" s="22" customFormat="1" ht="48.75" customHeight="1" x14ac:dyDescent="0.25">
      <c r="A216" s="17" t="s">
        <v>545</v>
      </c>
      <c r="B216" s="26" t="s">
        <v>546</v>
      </c>
      <c r="C216" s="23" t="s">
        <v>43</v>
      </c>
      <c r="D216" s="23" t="s">
        <v>60</v>
      </c>
      <c r="E216" s="18" t="s">
        <v>92</v>
      </c>
      <c r="F216" s="23" t="s">
        <v>533</v>
      </c>
      <c r="G216" s="18" t="s">
        <v>519</v>
      </c>
      <c r="H216" s="24">
        <v>42</v>
      </c>
      <c r="I216" s="17" t="s">
        <v>22</v>
      </c>
      <c r="J216" s="19">
        <v>585</v>
      </c>
      <c r="K216" s="25">
        <v>0</v>
      </c>
      <c r="L216" s="25">
        <v>17</v>
      </c>
      <c r="M216" s="25">
        <f t="shared" si="95"/>
        <v>17</v>
      </c>
      <c r="N216" s="224">
        <f t="shared" si="112"/>
        <v>9945</v>
      </c>
      <c r="O216" s="224">
        <v>9945</v>
      </c>
      <c r="P216" s="225">
        <v>10</v>
      </c>
      <c r="Q216" s="225">
        <v>26</v>
      </c>
      <c r="R216" s="225">
        <v>0.4</v>
      </c>
      <c r="S216" s="225">
        <f t="shared" si="97"/>
        <v>104</v>
      </c>
      <c r="T216" s="225">
        <v>104</v>
      </c>
      <c r="U216" s="225">
        <v>300</v>
      </c>
      <c r="V216" s="296">
        <f t="shared" si="98"/>
        <v>5100</v>
      </c>
      <c r="W216" s="296">
        <v>3980</v>
      </c>
      <c r="X216" s="292">
        <f t="shared" si="113"/>
        <v>15149</v>
      </c>
      <c r="Y216" s="292">
        <f t="shared" si="101"/>
        <v>14029</v>
      </c>
      <c r="Z216" s="225">
        <f t="shared" si="114"/>
        <v>3400</v>
      </c>
      <c r="AA216" s="225">
        <v>3400</v>
      </c>
      <c r="AB216" s="225">
        <v>0</v>
      </c>
      <c r="AC216" s="225">
        <v>140</v>
      </c>
      <c r="AD216" s="224">
        <f t="shared" si="100"/>
        <v>0</v>
      </c>
      <c r="AE216" s="224">
        <v>0</v>
      </c>
      <c r="AF216" s="224">
        <v>0</v>
      </c>
      <c r="AG216" s="224">
        <v>0</v>
      </c>
      <c r="AH216" s="292">
        <f t="shared" si="96"/>
        <v>3400</v>
      </c>
      <c r="AI216" s="292">
        <f t="shared" si="102"/>
        <v>3400</v>
      </c>
      <c r="AJ216" s="224">
        <f t="shared" si="116"/>
        <v>18549</v>
      </c>
      <c r="AK216" s="224">
        <f t="shared" si="103"/>
        <v>17429</v>
      </c>
      <c r="AL216" s="226"/>
      <c r="AM216" s="203"/>
      <c r="AN216" s="20" t="str">
        <f t="shared" si="99"/>
        <v>651-PR</v>
      </c>
      <c r="AO216" s="243">
        <f t="shared" si="104"/>
        <v>3400</v>
      </c>
      <c r="AP216" s="243">
        <f t="shared" si="105"/>
        <v>9945</v>
      </c>
      <c r="AQ216" s="243">
        <v>0</v>
      </c>
      <c r="AR216" s="243">
        <f t="shared" si="106"/>
        <v>104</v>
      </c>
      <c r="AS216" s="243">
        <f t="shared" si="107"/>
        <v>3980</v>
      </c>
      <c r="AT216" s="243">
        <f t="shared" si="108"/>
        <v>1120</v>
      </c>
      <c r="AU216" s="243">
        <f t="shared" si="109"/>
        <v>17429</v>
      </c>
      <c r="AV216" s="21"/>
    </row>
    <row r="217" spans="1:48" s="22" customFormat="1" ht="51.75" customHeight="1" x14ac:dyDescent="0.25">
      <c r="A217" s="17" t="s">
        <v>224</v>
      </c>
      <c r="B217" s="26" t="s">
        <v>225</v>
      </c>
      <c r="C217" s="23" t="s">
        <v>18</v>
      </c>
      <c r="D217" s="23" t="s">
        <v>31</v>
      </c>
      <c r="E217" s="18" t="s">
        <v>87</v>
      </c>
      <c r="F217" s="23" t="s">
        <v>719</v>
      </c>
      <c r="G217" s="18" t="s">
        <v>671</v>
      </c>
      <c r="H217" s="24">
        <v>45</v>
      </c>
      <c r="I217" s="17" t="s">
        <v>22</v>
      </c>
      <c r="J217" s="19">
        <v>585</v>
      </c>
      <c r="K217" s="25">
        <v>0</v>
      </c>
      <c r="L217" s="25">
        <v>17</v>
      </c>
      <c r="M217" s="25">
        <f t="shared" si="95"/>
        <v>17</v>
      </c>
      <c r="N217" s="224">
        <f t="shared" si="112"/>
        <v>9945</v>
      </c>
      <c r="O217" s="224">
        <v>9945</v>
      </c>
      <c r="P217" s="225">
        <v>7</v>
      </c>
      <c r="Q217" s="225">
        <v>128</v>
      </c>
      <c r="R217" s="225">
        <v>0.4</v>
      </c>
      <c r="S217" s="225">
        <f t="shared" si="97"/>
        <v>358.40000000000003</v>
      </c>
      <c r="T217" s="225">
        <v>358.40000000000003</v>
      </c>
      <c r="U217" s="225">
        <v>300</v>
      </c>
      <c r="V217" s="224">
        <f t="shared" si="98"/>
        <v>5100</v>
      </c>
      <c r="W217" s="224">
        <v>5100</v>
      </c>
      <c r="X217" s="292">
        <f t="shared" si="113"/>
        <v>15403.4</v>
      </c>
      <c r="Y217" s="292">
        <f t="shared" si="101"/>
        <v>15403.4</v>
      </c>
      <c r="Z217" s="225">
        <f t="shared" si="114"/>
        <v>3400</v>
      </c>
      <c r="AA217" s="225">
        <v>3400</v>
      </c>
      <c r="AB217" s="225">
        <v>0</v>
      </c>
      <c r="AC217" s="225">
        <v>440</v>
      </c>
      <c r="AD217" s="224">
        <f t="shared" si="100"/>
        <v>0</v>
      </c>
      <c r="AE217" s="224">
        <v>0</v>
      </c>
      <c r="AF217" s="225">
        <v>0</v>
      </c>
      <c r="AG217" s="225">
        <v>0</v>
      </c>
      <c r="AH217" s="292">
        <f t="shared" si="96"/>
        <v>3400</v>
      </c>
      <c r="AI217" s="292">
        <f t="shared" si="102"/>
        <v>3400</v>
      </c>
      <c r="AJ217" s="224">
        <f t="shared" si="116"/>
        <v>18803.400000000001</v>
      </c>
      <c r="AK217" s="224">
        <f t="shared" si="103"/>
        <v>18803.400000000001</v>
      </c>
      <c r="AL217" s="226">
        <f>SUM(AJ217:AJ229)</f>
        <v>290398</v>
      </c>
      <c r="AM217" s="210">
        <f>SUM(M217:M229)</f>
        <v>212</v>
      </c>
      <c r="AN217" s="144" t="s">
        <v>224</v>
      </c>
      <c r="AO217" s="243">
        <f t="shared" si="104"/>
        <v>3400</v>
      </c>
      <c r="AP217" s="243">
        <f t="shared" si="105"/>
        <v>9945</v>
      </c>
      <c r="AQ217" s="243">
        <v>0</v>
      </c>
      <c r="AR217" s="243">
        <f t="shared" si="106"/>
        <v>358.40000000000003</v>
      </c>
      <c r="AS217" s="243">
        <f t="shared" si="107"/>
        <v>5100</v>
      </c>
      <c r="AT217" s="243">
        <f t="shared" si="108"/>
        <v>0</v>
      </c>
      <c r="AU217" s="243">
        <f t="shared" si="109"/>
        <v>18803.400000000001</v>
      </c>
      <c r="AV217" s="21"/>
    </row>
    <row r="218" spans="1:48" s="22" customFormat="1" ht="49.5" customHeight="1" x14ac:dyDescent="0.25">
      <c r="A218" s="17" t="s">
        <v>224</v>
      </c>
      <c r="B218" s="26" t="s">
        <v>225</v>
      </c>
      <c r="C218" s="23" t="s">
        <v>18</v>
      </c>
      <c r="D218" s="23" t="s">
        <v>31</v>
      </c>
      <c r="E218" s="18" t="s">
        <v>87</v>
      </c>
      <c r="F218" s="23" t="s">
        <v>720</v>
      </c>
      <c r="G218" s="18" t="s">
        <v>671</v>
      </c>
      <c r="H218" s="24">
        <v>45</v>
      </c>
      <c r="I218" s="17" t="s">
        <v>22</v>
      </c>
      <c r="J218" s="19">
        <v>585</v>
      </c>
      <c r="K218" s="25">
        <v>17</v>
      </c>
      <c r="L218" s="25">
        <v>0</v>
      </c>
      <c r="M218" s="25">
        <f t="shared" si="95"/>
        <v>17</v>
      </c>
      <c r="N218" s="224">
        <f t="shared" si="112"/>
        <v>9945</v>
      </c>
      <c r="O218" s="224">
        <v>9945</v>
      </c>
      <c r="P218" s="225">
        <v>7</v>
      </c>
      <c r="Q218" s="225">
        <v>128</v>
      </c>
      <c r="R218" s="225">
        <v>0.4</v>
      </c>
      <c r="S218" s="225">
        <f t="shared" si="97"/>
        <v>358.40000000000003</v>
      </c>
      <c r="T218" s="225">
        <v>358.40000000000003</v>
      </c>
      <c r="U218" s="225">
        <v>300</v>
      </c>
      <c r="V218" s="224">
        <f t="shared" si="98"/>
        <v>5100</v>
      </c>
      <c r="W218" s="224">
        <v>5100</v>
      </c>
      <c r="X218" s="292">
        <f t="shared" si="113"/>
        <v>15403.4</v>
      </c>
      <c r="Y218" s="292">
        <f t="shared" si="101"/>
        <v>15403.4</v>
      </c>
      <c r="Z218" s="225">
        <f t="shared" si="114"/>
        <v>3400</v>
      </c>
      <c r="AA218" s="225">
        <v>3400</v>
      </c>
      <c r="AB218" s="225">
        <v>0</v>
      </c>
      <c r="AC218" s="225">
        <v>440</v>
      </c>
      <c r="AD218" s="224">
        <f t="shared" si="100"/>
        <v>0</v>
      </c>
      <c r="AE218" s="224">
        <v>0</v>
      </c>
      <c r="AF218" s="225">
        <v>0</v>
      </c>
      <c r="AG218" s="225">
        <v>0</v>
      </c>
      <c r="AH218" s="292">
        <f t="shared" si="96"/>
        <v>3400</v>
      </c>
      <c r="AI218" s="292">
        <f t="shared" si="102"/>
        <v>3400</v>
      </c>
      <c r="AJ218" s="224">
        <f t="shared" si="116"/>
        <v>18803.400000000001</v>
      </c>
      <c r="AK218" s="224">
        <f t="shared" si="103"/>
        <v>18803.400000000001</v>
      </c>
      <c r="AL218" s="226"/>
      <c r="AM218" s="20"/>
      <c r="AN218" s="144" t="s">
        <v>224</v>
      </c>
      <c r="AO218" s="243">
        <f t="shared" si="104"/>
        <v>3400</v>
      </c>
      <c r="AP218" s="243">
        <f t="shared" si="105"/>
        <v>9945</v>
      </c>
      <c r="AQ218" s="243">
        <v>0</v>
      </c>
      <c r="AR218" s="243">
        <f t="shared" si="106"/>
        <v>358.40000000000003</v>
      </c>
      <c r="AS218" s="243">
        <f t="shared" si="107"/>
        <v>5100</v>
      </c>
      <c r="AT218" s="243">
        <f t="shared" si="108"/>
        <v>0</v>
      </c>
      <c r="AU218" s="243">
        <f t="shared" si="109"/>
        <v>18803.400000000001</v>
      </c>
      <c r="AV218" s="21"/>
    </row>
    <row r="219" spans="1:48" s="22" customFormat="1" ht="49.5" customHeight="1" x14ac:dyDescent="0.25">
      <c r="A219" s="17" t="s">
        <v>224</v>
      </c>
      <c r="B219" s="26" t="s">
        <v>225</v>
      </c>
      <c r="C219" s="23" t="s">
        <v>18</v>
      </c>
      <c r="D219" s="23" t="s">
        <v>31</v>
      </c>
      <c r="E219" s="18" t="s">
        <v>79</v>
      </c>
      <c r="F219" s="23" t="s">
        <v>537</v>
      </c>
      <c r="G219" s="18" t="s">
        <v>696</v>
      </c>
      <c r="H219" s="24">
        <v>45</v>
      </c>
      <c r="I219" s="17" t="s">
        <v>38</v>
      </c>
      <c r="J219" s="19">
        <v>1200</v>
      </c>
      <c r="K219" s="25">
        <v>0</v>
      </c>
      <c r="L219" s="25">
        <v>17</v>
      </c>
      <c r="M219" s="25">
        <f t="shared" si="95"/>
        <v>17</v>
      </c>
      <c r="N219" s="224">
        <f t="shared" si="112"/>
        <v>20400</v>
      </c>
      <c r="O219" s="224">
        <v>20400</v>
      </c>
      <c r="P219" s="225">
        <v>0</v>
      </c>
      <c r="Q219" s="225">
        <v>0</v>
      </c>
      <c r="R219" s="225">
        <v>0.4</v>
      </c>
      <c r="S219" s="225">
        <f t="shared" si="97"/>
        <v>0</v>
      </c>
      <c r="T219" s="225">
        <v>0</v>
      </c>
      <c r="U219" s="225">
        <v>0</v>
      </c>
      <c r="V219" s="224">
        <f t="shared" si="98"/>
        <v>0</v>
      </c>
      <c r="W219" s="224">
        <v>0</v>
      </c>
      <c r="X219" s="292">
        <f t="shared" si="113"/>
        <v>20400</v>
      </c>
      <c r="Y219" s="292">
        <f t="shared" si="101"/>
        <v>20400</v>
      </c>
      <c r="Z219" s="225">
        <f t="shared" si="114"/>
        <v>3400</v>
      </c>
      <c r="AA219" s="225">
        <v>3400</v>
      </c>
      <c r="AB219" s="225">
        <v>0</v>
      </c>
      <c r="AC219" s="225">
        <v>0</v>
      </c>
      <c r="AD219" s="224">
        <f t="shared" ref="AD219" si="119">SUM(AC219*AB219)</f>
        <v>0</v>
      </c>
      <c r="AE219" s="224">
        <v>0</v>
      </c>
      <c r="AF219" s="225">
        <v>0</v>
      </c>
      <c r="AG219" s="225">
        <v>0</v>
      </c>
      <c r="AH219" s="292">
        <f t="shared" si="96"/>
        <v>3400</v>
      </c>
      <c r="AI219" s="292">
        <f t="shared" si="102"/>
        <v>3400</v>
      </c>
      <c r="AJ219" s="224">
        <f t="shared" si="116"/>
        <v>23800</v>
      </c>
      <c r="AK219" s="224">
        <f t="shared" si="103"/>
        <v>23800</v>
      </c>
      <c r="AL219" s="226"/>
      <c r="AM219" s="20"/>
      <c r="AN219" s="144" t="s">
        <v>224</v>
      </c>
      <c r="AO219" s="243">
        <f t="shared" si="104"/>
        <v>3400</v>
      </c>
      <c r="AP219" s="243">
        <f t="shared" si="105"/>
        <v>20400</v>
      </c>
      <c r="AQ219" s="243">
        <v>0</v>
      </c>
      <c r="AR219" s="243">
        <f t="shared" si="106"/>
        <v>0</v>
      </c>
      <c r="AS219" s="243">
        <f t="shared" si="107"/>
        <v>0</v>
      </c>
      <c r="AT219" s="243">
        <f t="shared" si="108"/>
        <v>0</v>
      </c>
      <c r="AU219" s="243">
        <f t="shared" si="109"/>
        <v>23800</v>
      </c>
      <c r="AV219" s="21"/>
    </row>
    <row r="220" spans="1:48" s="22" customFormat="1" ht="45" customHeight="1" x14ac:dyDescent="0.25">
      <c r="A220" s="17" t="s">
        <v>224</v>
      </c>
      <c r="B220" s="26" t="s">
        <v>225</v>
      </c>
      <c r="C220" s="23" t="s">
        <v>18</v>
      </c>
      <c r="D220" s="23" t="s">
        <v>57</v>
      </c>
      <c r="E220" s="18" t="s">
        <v>105</v>
      </c>
      <c r="F220" s="23" t="s">
        <v>215</v>
      </c>
      <c r="G220" s="18" t="s">
        <v>696</v>
      </c>
      <c r="H220" s="24">
        <v>45</v>
      </c>
      <c r="I220" s="17" t="s">
        <v>22</v>
      </c>
      <c r="J220" s="19">
        <v>585</v>
      </c>
      <c r="K220" s="25">
        <v>0</v>
      </c>
      <c r="L220" s="25">
        <v>17</v>
      </c>
      <c r="M220" s="25">
        <f t="shared" si="95"/>
        <v>17</v>
      </c>
      <c r="N220" s="224">
        <f t="shared" si="112"/>
        <v>9945</v>
      </c>
      <c r="O220" s="224">
        <v>9945</v>
      </c>
      <c r="P220" s="225">
        <v>0</v>
      </c>
      <c r="Q220" s="225">
        <v>144</v>
      </c>
      <c r="R220" s="225">
        <v>0.4</v>
      </c>
      <c r="S220" s="225">
        <f t="shared" si="97"/>
        <v>0</v>
      </c>
      <c r="T220" s="225">
        <v>0</v>
      </c>
      <c r="U220" s="225">
        <v>200</v>
      </c>
      <c r="V220" s="224">
        <f t="shared" si="98"/>
        <v>3400</v>
      </c>
      <c r="W220" s="224">
        <v>3400</v>
      </c>
      <c r="X220" s="292">
        <f t="shared" si="113"/>
        <v>13345</v>
      </c>
      <c r="Y220" s="292">
        <f t="shared" si="101"/>
        <v>13345</v>
      </c>
      <c r="Z220" s="225">
        <f t="shared" si="114"/>
        <v>3400</v>
      </c>
      <c r="AA220" s="225">
        <v>3400</v>
      </c>
      <c r="AB220" s="225">
        <v>0</v>
      </c>
      <c r="AC220" s="225">
        <v>340</v>
      </c>
      <c r="AD220" s="224">
        <f t="shared" si="100"/>
        <v>0</v>
      </c>
      <c r="AE220" s="224">
        <v>0</v>
      </c>
      <c r="AF220" s="225">
        <v>0</v>
      </c>
      <c r="AG220" s="225">
        <v>0</v>
      </c>
      <c r="AH220" s="292">
        <f t="shared" si="96"/>
        <v>3400</v>
      </c>
      <c r="AI220" s="292">
        <f t="shared" si="102"/>
        <v>3400</v>
      </c>
      <c r="AJ220" s="224">
        <f t="shared" si="116"/>
        <v>16745</v>
      </c>
      <c r="AK220" s="224">
        <f t="shared" si="103"/>
        <v>16745</v>
      </c>
      <c r="AL220" s="226"/>
      <c r="AM220" s="20"/>
      <c r="AN220" s="144" t="s">
        <v>224</v>
      </c>
      <c r="AO220" s="243">
        <f t="shared" si="104"/>
        <v>3400</v>
      </c>
      <c r="AP220" s="243">
        <f t="shared" si="105"/>
        <v>9945</v>
      </c>
      <c r="AQ220" s="243">
        <v>0</v>
      </c>
      <c r="AR220" s="243">
        <f t="shared" si="106"/>
        <v>0</v>
      </c>
      <c r="AS220" s="243">
        <f t="shared" si="107"/>
        <v>3400</v>
      </c>
      <c r="AT220" s="243">
        <f t="shared" si="108"/>
        <v>0</v>
      </c>
      <c r="AU220" s="243">
        <f t="shared" si="109"/>
        <v>16745</v>
      </c>
      <c r="AV220" s="21"/>
    </row>
    <row r="221" spans="1:48" s="22" customFormat="1" ht="45" customHeight="1" x14ac:dyDescent="0.25">
      <c r="A221" s="17" t="s">
        <v>224</v>
      </c>
      <c r="B221" s="26" t="s">
        <v>225</v>
      </c>
      <c r="C221" s="23" t="s">
        <v>18</v>
      </c>
      <c r="D221" s="23" t="s">
        <v>57</v>
      </c>
      <c r="E221" s="18" t="s">
        <v>102</v>
      </c>
      <c r="F221" s="23" t="s">
        <v>226</v>
      </c>
      <c r="G221" s="18" t="s">
        <v>696</v>
      </c>
      <c r="H221" s="24">
        <v>42</v>
      </c>
      <c r="I221" s="17" t="s">
        <v>22</v>
      </c>
      <c r="J221" s="19">
        <v>585</v>
      </c>
      <c r="K221" s="25">
        <v>17</v>
      </c>
      <c r="L221" s="25">
        <v>0</v>
      </c>
      <c r="M221" s="25">
        <f t="shared" si="95"/>
        <v>17</v>
      </c>
      <c r="N221" s="224">
        <f t="shared" si="112"/>
        <v>9945</v>
      </c>
      <c r="O221" s="224">
        <v>9945</v>
      </c>
      <c r="P221" s="225">
        <v>0</v>
      </c>
      <c r="Q221" s="225">
        <v>144</v>
      </c>
      <c r="R221" s="225">
        <v>0.4</v>
      </c>
      <c r="S221" s="225">
        <f t="shared" si="97"/>
        <v>0</v>
      </c>
      <c r="T221" s="225">
        <v>0</v>
      </c>
      <c r="U221" s="225">
        <v>200</v>
      </c>
      <c r="V221" s="224">
        <f t="shared" si="98"/>
        <v>3400</v>
      </c>
      <c r="W221" s="224">
        <v>3400</v>
      </c>
      <c r="X221" s="292">
        <f t="shared" si="113"/>
        <v>13345</v>
      </c>
      <c r="Y221" s="292">
        <f t="shared" si="101"/>
        <v>13345</v>
      </c>
      <c r="Z221" s="225">
        <f t="shared" si="114"/>
        <v>3400</v>
      </c>
      <c r="AA221" s="225">
        <v>3400</v>
      </c>
      <c r="AB221" s="225">
        <v>0</v>
      </c>
      <c r="AC221" s="225">
        <v>340</v>
      </c>
      <c r="AD221" s="224">
        <f t="shared" si="100"/>
        <v>0</v>
      </c>
      <c r="AE221" s="224">
        <v>0</v>
      </c>
      <c r="AF221" s="225">
        <v>0</v>
      </c>
      <c r="AG221" s="225">
        <v>0</v>
      </c>
      <c r="AH221" s="292">
        <f t="shared" si="96"/>
        <v>3400</v>
      </c>
      <c r="AI221" s="292">
        <f t="shared" si="102"/>
        <v>3400</v>
      </c>
      <c r="AJ221" s="224">
        <f t="shared" si="116"/>
        <v>16745</v>
      </c>
      <c r="AK221" s="224">
        <f t="shared" si="103"/>
        <v>16745</v>
      </c>
      <c r="AL221" s="226"/>
      <c r="AM221" s="20"/>
      <c r="AN221" s="144" t="s">
        <v>224</v>
      </c>
      <c r="AO221" s="243">
        <f t="shared" si="104"/>
        <v>3400</v>
      </c>
      <c r="AP221" s="243">
        <f t="shared" si="105"/>
        <v>9945</v>
      </c>
      <c r="AQ221" s="243">
        <v>0</v>
      </c>
      <c r="AR221" s="243">
        <f t="shared" si="106"/>
        <v>0</v>
      </c>
      <c r="AS221" s="243">
        <f t="shared" si="107"/>
        <v>3400</v>
      </c>
      <c r="AT221" s="243">
        <f t="shared" si="108"/>
        <v>0</v>
      </c>
      <c r="AU221" s="243">
        <f t="shared" si="109"/>
        <v>16745</v>
      </c>
      <c r="AV221" s="21"/>
    </row>
    <row r="222" spans="1:48" s="22" customFormat="1" ht="45" customHeight="1" x14ac:dyDescent="0.25">
      <c r="A222" s="17" t="s">
        <v>224</v>
      </c>
      <c r="B222" s="26" t="s">
        <v>225</v>
      </c>
      <c r="C222" s="23" t="s">
        <v>18</v>
      </c>
      <c r="D222" s="23" t="s">
        <v>57</v>
      </c>
      <c r="E222" s="18" t="s">
        <v>104</v>
      </c>
      <c r="F222" s="23" t="s">
        <v>215</v>
      </c>
      <c r="G222" s="18" t="s">
        <v>696</v>
      </c>
      <c r="H222" s="24">
        <v>42</v>
      </c>
      <c r="I222" s="17" t="s">
        <v>22</v>
      </c>
      <c r="J222" s="19">
        <v>585</v>
      </c>
      <c r="K222" s="25">
        <v>17</v>
      </c>
      <c r="L222" s="25">
        <v>0</v>
      </c>
      <c r="M222" s="25">
        <f t="shared" si="95"/>
        <v>17</v>
      </c>
      <c r="N222" s="224">
        <f t="shared" si="112"/>
        <v>9945</v>
      </c>
      <c r="O222" s="224">
        <v>9945</v>
      </c>
      <c r="P222" s="225">
        <v>0</v>
      </c>
      <c r="Q222" s="225">
        <v>144</v>
      </c>
      <c r="R222" s="225">
        <v>0.4</v>
      </c>
      <c r="S222" s="225">
        <f t="shared" si="97"/>
        <v>0</v>
      </c>
      <c r="T222" s="225">
        <v>0</v>
      </c>
      <c r="U222" s="225">
        <v>200</v>
      </c>
      <c r="V222" s="224">
        <f t="shared" si="98"/>
        <v>3400</v>
      </c>
      <c r="W222" s="224">
        <v>3400</v>
      </c>
      <c r="X222" s="292">
        <f t="shared" si="113"/>
        <v>13345</v>
      </c>
      <c r="Y222" s="292">
        <f t="shared" si="101"/>
        <v>13345</v>
      </c>
      <c r="Z222" s="225">
        <f t="shared" si="114"/>
        <v>3400</v>
      </c>
      <c r="AA222" s="225">
        <v>3400</v>
      </c>
      <c r="AB222" s="225">
        <v>0</v>
      </c>
      <c r="AC222" s="225">
        <v>340</v>
      </c>
      <c r="AD222" s="224">
        <f t="shared" si="100"/>
        <v>0</v>
      </c>
      <c r="AE222" s="224">
        <v>0</v>
      </c>
      <c r="AF222" s="225">
        <v>0</v>
      </c>
      <c r="AG222" s="225">
        <v>0</v>
      </c>
      <c r="AH222" s="292">
        <f t="shared" si="96"/>
        <v>3400</v>
      </c>
      <c r="AI222" s="292">
        <f t="shared" si="102"/>
        <v>3400</v>
      </c>
      <c r="AJ222" s="224">
        <f t="shared" si="116"/>
        <v>16745</v>
      </c>
      <c r="AK222" s="224">
        <f t="shared" si="103"/>
        <v>16745</v>
      </c>
      <c r="AL222" s="226"/>
      <c r="AM222" s="20"/>
      <c r="AN222" s="144" t="s">
        <v>224</v>
      </c>
      <c r="AO222" s="243">
        <f t="shared" si="104"/>
        <v>3400</v>
      </c>
      <c r="AP222" s="243">
        <f t="shared" si="105"/>
        <v>9945</v>
      </c>
      <c r="AQ222" s="243">
        <v>0</v>
      </c>
      <c r="AR222" s="243">
        <f t="shared" si="106"/>
        <v>0</v>
      </c>
      <c r="AS222" s="243">
        <f t="shared" si="107"/>
        <v>3400</v>
      </c>
      <c r="AT222" s="243">
        <f t="shared" si="108"/>
        <v>0</v>
      </c>
      <c r="AU222" s="243">
        <f t="shared" si="109"/>
        <v>16745</v>
      </c>
      <c r="AV222" s="21"/>
    </row>
    <row r="223" spans="1:48" s="22" customFormat="1" ht="34.5" customHeight="1" x14ac:dyDescent="0.25">
      <c r="A223" s="17" t="s">
        <v>224</v>
      </c>
      <c r="B223" s="26" t="s">
        <v>225</v>
      </c>
      <c r="C223" s="23" t="s">
        <v>18</v>
      </c>
      <c r="D223" s="23" t="s">
        <v>25</v>
      </c>
      <c r="E223" s="18" t="s">
        <v>174</v>
      </c>
      <c r="F223" s="23" t="s">
        <v>215</v>
      </c>
      <c r="G223" s="18" t="s">
        <v>534</v>
      </c>
      <c r="H223" s="24">
        <v>45</v>
      </c>
      <c r="I223" s="17" t="s">
        <v>22</v>
      </c>
      <c r="J223" s="19">
        <v>585</v>
      </c>
      <c r="K223" s="25">
        <v>19</v>
      </c>
      <c r="L223" s="25">
        <v>0</v>
      </c>
      <c r="M223" s="25">
        <f t="shared" si="95"/>
        <v>19</v>
      </c>
      <c r="N223" s="224">
        <f t="shared" si="112"/>
        <v>11115</v>
      </c>
      <c r="O223" s="224">
        <v>11115</v>
      </c>
      <c r="P223" s="225">
        <v>7</v>
      </c>
      <c r="Q223" s="225">
        <v>120</v>
      </c>
      <c r="R223" s="225">
        <v>0.4</v>
      </c>
      <c r="S223" s="225">
        <f t="shared" si="97"/>
        <v>336</v>
      </c>
      <c r="T223" s="225">
        <v>336</v>
      </c>
      <c r="U223" s="225">
        <v>300</v>
      </c>
      <c r="V223" s="224">
        <f t="shared" si="98"/>
        <v>5700</v>
      </c>
      <c r="W223" s="224">
        <v>5700</v>
      </c>
      <c r="X223" s="292">
        <f t="shared" si="113"/>
        <v>17151</v>
      </c>
      <c r="Y223" s="292">
        <f t="shared" si="101"/>
        <v>17151</v>
      </c>
      <c r="Z223" s="225">
        <f t="shared" si="114"/>
        <v>3800</v>
      </c>
      <c r="AA223" s="225">
        <v>3800</v>
      </c>
      <c r="AB223" s="225">
        <v>0</v>
      </c>
      <c r="AC223" s="225">
        <v>375</v>
      </c>
      <c r="AD223" s="224">
        <f t="shared" si="100"/>
        <v>0</v>
      </c>
      <c r="AE223" s="224">
        <v>0</v>
      </c>
      <c r="AF223" s="225">
        <v>0</v>
      </c>
      <c r="AG223" s="225">
        <v>0</v>
      </c>
      <c r="AH223" s="292">
        <f t="shared" si="96"/>
        <v>3800</v>
      </c>
      <c r="AI223" s="292">
        <f t="shared" si="102"/>
        <v>3800</v>
      </c>
      <c r="AJ223" s="224">
        <f t="shared" si="116"/>
        <v>20951</v>
      </c>
      <c r="AK223" s="224">
        <f t="shared" si="103"/>
        <v>20951</v>
      </c>
      <c r="AL223" s="226"/>
      <c r="AM223" s="20"/>
      <c r="AN223" s="144" t="s">
        <v>224</v>
      </c>
      <c r="AO223" s="243">
        <f t="shared" si="104"/>
        <v>3800</v>
      </c>
      <c r="AP223" s="243">
        <f t="shared" si="105"/>
        <v>11115</v>
      </c>
      <c r="AQ223" s="243">
        <v>0</v>
      </c>
      <c r="AR223" s="243">
        <f t="shared" si="106"/>
        <v>336</v>
      </c>
      <c r="AS223" s="243">
        <f t="shared" si="107"/>
        <v>5700</v>
      </c>
      <c r="AT223" s="243">
        <f t="shared" si="108"/>
        <v>0</v>
      </c>
      <c r="AU223" s="243">
        <f t="shared" si="109"/>
        <v>20951</v>
      </c>
      <c r="AV223" s="21"/>
    </row>
    <row r="224" spans="1:48" s="22" customFormat="1" ht="48.75" customHeight="1" x14ac:dyDescent="0.25">
      <c r="A224" s="17" t="s">
        <v>224</v>
      </c>
      <c r="B224" s="26" t="s">
        <v>225</v>
      </c>
      <c r="C224" s="23" t="s">
        <v>18</v>
      </c>
      <c r="D224" s="23" t="s">
        <v>25</v>
      </c>
      <c r="E224" s="18" t="s">
        <v>692</v>
      </c>
      <c r="F224" s="23" t="s">
        <v>215</v>
      </c>
      <c r="G224" s="18" t="s">
        <v>671</v>
      </c>
      <c r="H224" s="24">
        <v>45</v>
      </c>
      <c r="I224" s="17" t="s">
        <v>115</v>
      </c>
      <c r="J224" s="19">
        <v>994</v>
      </c>
      <c r="K224" s="25">
        <v>20</v>
      </c>
      <c r="L224" s="25">
        <v>0</v>
      </c>
      <c r="M224" s="25">
        <f t="shared" si="95"/>
        <v>20</v>
      </c>
      <c r="N224" s="224">
        <f t="shared" si="112"/>
        <v>19880</v>
      </c>
      <c r="O224" s="224">
        <v>19880</v>
      </c>
      <c r="P224" s="225">
        <v>7</v>
      </c>
      <c r="Q224" s="225">
        <v>10</v>
      </c>
      <c r="R224" s="225">
        <v>0.4</v>
      </c>
      <c r="S224" s="225">
        <f t="shared" si="97"/>
        <v>28</v>
      </c>
      <c r="T224" s="225">
        <v>28</v>
      </c>
      <c r="U224" s="225">
        <v>300</v>
      </c>
      <c r="V224" s="224">
        <f>(M224*U224)+500</f>
        <v>6500</v>
      </c>
      <c r="W224" s="224">
        <v>6500</v>
      </c>
      <c r="X224" s="292">
        <f t="shared" si="113"/>
        <v>26408</v>
      </c>
      <c r="Y224" s="292">
        <f t="shared" si="101"/>
        <v>26408</v>
      </c>
      <c r="Z224" s="225">
        <f t="shared" si="114"/>
        <v>4000</v>
      </c>
      <c r="AA224" s="225">
        <v>4000</v>
      </c>
      <c r="AB224" s="225">
        <v>0</v>
      </c>
      <c r="AC224" s="225">
        <v>120</v>
      </c>
      <c r="AD224" s="224">
        <f t="shared" si="100"/>
        <v>0</v>
      </c>
      <c r="AE224" s="224">
        <v>0</v>
      </c>
      <c r="AF224" s="225">
        <v>0</v>
      </c>
      <c r="AG224" s="225">
        <v>0</v>
      </c>
      <c r="AH224" s="292">
        <f t="shared" si="96"/>
        <v>4000</v>
      </c>
      <c r="AI224" s="292">
        <f t="shared" si="102"/>
        <v>4000</v>
      </c>
      <c r="AJ224" s="224">
        <f t="shared" si="116"/>
        <v>30408</v>
      </c>
      <c r="AK224" s="224">
        <f t="shared" si="103"/>
        <v>30408</v>
      </c>
      <c r="AL224" s="226"/>
      <c r="AM224" s="20"/>
      <c r="AN224" s="144" t="s">
        <v>224</v>
      </c>
      <c r="AO224" s="243">
        <f t="shared" si="104"/>
        <v>4000</v>
      </c>
      <c r="AP224" s="243">
        <f t="shared" si="105"/>
        <v>19880</v>
      </c>
      <c r="AQ224" s="243">
        <v>0</v>
      </c>
      <c r="AR224" s="243">
        <f t="shared" si="106"/>
        <v>28</v>
      </c>
      <c r="AS224" s="243">
        <f t="shared" si="107"/>
        <v>6500</v>
      </c>
      <c r="AT224" s="243">
        <f t="shared" si="108"/>
        <v>0</v>
      </c>
      <c r="AU224" s="243">
        <f t="shared" si="109"/>
        <v>30408</v>
      </c>
      <c r="AV224" s="21"/>
    </row>
    <row r="225" spans="1:48" s="22" customFormat="1" ht="34.5" customHeight="1" x14ac:dyDescent="0.25">
      <c r="A225" s="17" t="s">
        <v>224</v>
      </c>
      <c r="B225" s="26" t="s">
        <v>225</v>
      </c>
      <c r="C225" s="23" t="s">
        <v>18</v>
      </c>
      <c r="D225" s="23" t="s">
        <v>25</v>
      </c>
      <c r="E225" s="18" t="s">
        <v>26</v>
      </c>
      <c r="F225" s="23" t="s">
        <v>21</v>
      </c>
      <c r="G225" s="18" t="s">
        <v>83</v>
      </c>
      <c r="H225" s="24">
        <v>45</v>
      </c>
      <c r="I225" s="17" t="s">
        <v>115</v>
      </c>
      <c r="J225" s="19">
        <v>994</v>
      </c>
      <c r="K225" s="25">
        <v>0</v>
      </c>
      <c r="L225" s="25">
        <v>18</v>
      </c>
      <c r="M225" s="25">
        <f t="shared" si="95"/>
        <v>18</v>
      </c>
      <c r="N225" s="224">
        <f t="shared" si="112"/>
        <v>17892</v>
      </c>
      <c r="O225" s="224">
        <v>17892</v>
      </c>
      <c r="P225" s="225">
        <v>7</v>
      </c>
      <c r="Q225" s="225">
        <v>14</v>
      </c>
      <c r="R225" s="225">
        <v>0.4</v>
      </c>
      <c r="S225" s="225">
        <f t="shared" si="97"/>
        <v>39.200000000000003</v>
      </c>
      <c r="T225" s="225">
        <v>39.200000000000003</v>
      </c>
      <c r="U225" s="225">
        <v>300</v>
      </c>
      <c r="V225" s="224">
        <f t="shared" ref="V225:V248" si="120">(M225*U225)</f>
        <v>5400</v>
      </c>
      <c r="W225" s="224">
        <v>5400</v>
      </c>
      <c r="X225" s="292">
        <f t="shared" si="113"/>
        <v>23331.200000000001</v>
      </c>
      <c r="Y225" s="292">
        <f t="shared" si="101"/>
        <v>23331.200000000001</v>
      </c>
      <c r="Z225" s="225">
        <f t="shared" si="114"/>
        <v>3600</v>
      </c>
      <c r="AA225" s="225">
        <v>3600</v>
      </c>
      <c r="AB225" s="225">
        <v>0</v>
      </c>
      <c r="AC225" s="225">
        <v>120</v>
      </c>
      <c r="AD225" s="224">
        <f t="shared" si="100"/>
        <v>0</v>
      </c>
      <c r="AE225" s="224">
        <v>0</v>
      </c>
      <c r="AF225" s="225">
        <v>0</v>
      </c>
      <c r="AG225" s="225">
        <v>0</v>
      </c>
      <c r="AH225" s="292">
        <f t="shared" si="96"/>
        <v>3600</v>
      </c>
      <c r="AI225" s="292">
        <f t="shared" si="102"/>
        <v>3600</v>
      </c>
      <c r="AJ225" s="224">
        <f t="shared" si="116"/>
        <v>26931.200000000001</v>
      </c>
      <c r="AK225" s="224">
        <f t="shared" si="103"/>
        <v>26931.200000000001</v>
      </c>
      <c r="AL225" s="226"/>
      <c r="AM225" s="20"/>
      <c r="AN225" s="144" t="s">
        <v>224</v>
      </c>
      <c r="AO225" s="243">
        <f t="shared" si="104"/>
        <v>3600</v>
      </c>
      <c r="AP225" s="243">
        <f t="shared" si="105"/>
        <v>17892</v>
      </c>
      <c r="AQ225" s="243">
        <v>0</v>
      </c>
      <c r="AR225" s="243">
        <f t="shared" si="106"/>
        <v>39.200000000000003</v>
      </c>
      <c r="AS225" s="243">
        <f t="shared" si="107"/>
        <v>5400</v>
      </c>
      <c r="AT225" s="243">
        <f t="shared" si="108"/>
        <v>0</v>
      </c>
      <c r="AU225" s="243">
        <f t="shared" si="109"/>
        <v>26931.200000000001</v>
      </c>
      <c r="AV225" s="21"/>
    </row>
    <row r="226" spans="1:48" s="22" customFormat="1" ht="35.450000000000003" customHeight="1" x14ac:dyDescent="0.25">
      <c r="A226" s="17" t="s">
        <v>224</v>
      </c>
      <c r="B226" s="26" t="s">
        <v>225</v>
      </c>
      <c r="C226" s="32" t="s">
        <v>18</v>
      </c>
      <c r="D226" s="32" t="s">
        <v>19</v>
      </c>
      <c r="E226" s="33" t="s">
        <v>125</v>
      </c>
      <c r="F226" s="23" t="s">
        <v>227</v>
      </c>
      <c r="G226" s="18" t="s">
        <v>228</v>
      </c>
      <c r="H226" s="24">
        <v>45</v>
      </c>
      <c r="I226" s="34" t="s">
        <v>38</v>
      </c>
      <c r="J226" s="19">
        <v>1200</v>
      </c>
      <c r="K226" s="25">
        <v>0</v>
      </c>
      <c r="L226" s="25">
        <v>0</v>
      </c>
      <c r="M226" s="25">
        <f t="shared" si="95"/>
        <v>0</v>
      </c>
      <c r="N226" s="224">
        <f t="shared" si="112"/>
        <v>0</v>
      </c>
      <c r="O226" s="224">
        <v>0</v>
      </c>
      <c r="P226" s="225">
        <v>0</v>
      </c>
      <c r="Q226" s="225">
        <v>132</v>
      </c>
      <c r="R226" s="225">
        <v>0.4</v>
      </c>
      <c r="S226" s="225">
        <f t="shared" si="97"/>
        <v>0</v>
      </c>
      <c r="T226" s="225">
        <v>0</v>
      </c>
      <c r="U226" s="225">
        <v>0</v>
      </c>
      <c r="V226" s="224">
        <v>9200</v>
      </c>
      <c r="W226" s="224">
        <v>9200</v>
      </c>
      <c r="X226" s="292">
        <f t="shared" si="113"/>
        <v>9200</v>
      </c>
      <c r="Y226" s="292">
        <f t="shared" si="101"/>
        <v>9200</v>
      </c>
      <c r="Z226" s="224">
        <v>1533</v>
      </c>
      <c r="AA226" s="224">
        <v>1533</v>
      </c>
      <c r="AB226" s="224">
        <v>0</v>
      </c>
      <c r="AC226" s="224">
        <v>182</v>
      </c>
      <c r="AD226" s="224">
        <f t="shared" si="100"/>
        <v>0</v>
      </c>
      <c r="AE226" s="224">
        <v>0</v>
      </c>
      <c r="AF226" s="225">
        <v>0</v>
      </c>
      <c r="AG226" s="225">
        <v>0</v>
      </c>
      <c r="AH226" s="292">
        <f t="shared" si="96"/>
        <v>1533</v>
      </c>
      <c r="AI226" s="292">
        <f t="shared" si="102"/>
        <v>1533</v>
      </c>
      <c r="AJ226" s="224">
        <f t="shared" si="116"/>
        <v>10733</v>
      </c>
      <c r="AK226" s="224">
        <f t="shared" si="103"/>
        <v>10733</v>
      </c>
      <c r="AL226" s="226"/>
      <c r="AM226" s="20"/>
      <c r="AN226" s="144" t="s">
        <v>224</v>
      </c>
      <c r="AO226" s="243">
        <f t="shared" si="104"/>
        <v>1533</v>
      </c>
      <c r="AP226" s="243">
        <f t="shared" si="105"/>
        <v>0</v>
      </c>
      <c r="AQ226" s="243">
        <v>0</v>
      </c>
      <c r="AR226" s="243">
        <f t="shared" si="106"/>
        <v>0</v>
      </c>
      <c r="AS226" s="243">
        <f t="shared" si="107"/>
        <v>9200</v>
      </c>
      <c r="AT226" s="243">
        <f t="shared" si="108"/>
        <v>0</v>
      </c>
      <c r="AU226" s="243">
        <f t="shared" si="109"/>
        <v>10733</v>
      </c>
      <c r="AV226" s="21"/>
    </row>
    <row r="227" spans="1:48" s="22" customFormat="1" ht="35.25" customHeight="1" x14ac:dyDescent="0.25">
      <c r="A227" s="17" t="s">
        <v>224</v>
      </c>
      <c r="B227" s="26" t="s">
        <v>225</v>
      </c>
      <c r="C227" s="32" t="s">
        <v>18</v>
      </c>
      <c r="D227" s="32" t="s">
        <v>19</v>
      </c>
      <c r="E227" s="18" t="s">
        <v>125</v>
      </c>
      <c r="F227" s="23" t="s">
        <v>227</v>
      </c>
      <c r="G227" s="18" t="s">
        <v>228</v>
      </c>
      <c r="H227" s="24">
        <v>45</v>
      </c>
      <c r="I227" s="34" t="s">
        <v>38</v>
      </c>
      <c r="J227" s="19">
        <v>1200</v>
      </c>
      <c r="K227" s="25">
        <v>0</v>
      </c>
      <c r="L227" s="25">
        <v>0</v>
      </c>
      <c r="M227" s="25">
        <f t="shared" si="95"/>
        <v>0</v>
      </c>
      <c r="N227" s="224">
        <f t="shared" si="112"/>
        <v>0</v>
      </c>
      <c r="O227" s="224">
        <v>0</v>
      </c>
      <c r="P227" s="225">
        <v>0</v>
      </c>
      <c r="Q227" s="225">
        <v>132</v>
      </c>
      <c r="R227" s="225">
        <v>0.4</v>
      </c>
      <c r="S227" s="225">
        <f t="shared" si="97"/>
        <v>0</v>
      </c>
      <c r="T227" s="225">
        <v>0</v>
      </c>
      <c r="U227" s="225">
        <v>0</v>
      </c>
      <c r="V227" s="224">
        <v>9200</v>
      </c>
      <c r="W227" s="224">
        <v>9200</v>
      </c>
      <c r="X227" s="292">
        <f t="shared" si="113"/>
        <v>9200</v>
      </c>
      <c r="Y227" s="292">
        <f t="shared" si="101"/>
        <v>9200</v>
      </c>
      <c r="Z227" s="224">
        <v>1533</v>
      </c>
      <c r="AA227" s="224">
        <v>1533</v>
      </c>
      <c r="AB227" s="224">
        <v>0</v>
      </c>
      <c r="AC227" s="224">
        <v>442</v>
      </c>
      <c r="AD227" s="224">
        <f t="shared" si="100"/>
        <v>0</v>
      </c>
      <c r="AE227" s="224">
        <v>0</v>
      </c>
      <c r="AF227" s="225">
        <v>0</v>
      </c>
      <c r="AG227" s="225">
        <v>0</v>
      </c>
      <c r="AH227" s="292">
        <f t="shared" si="96"/>
        <v>1533</v>
      </c>
      <c r="AI227" s="292">
        <f t="shared" si="102"/>
        <v>1533</v>
      </c>
      <c r="AJ227" s="224">
        <f t="shared" si="116"/>
        <v>10733</v>
      </c>
      <c r="AK227" s="224">
        <f t="shared" si="103"/>
        <v>10733</v>
      </c>
      <c r="AL227" s="226"/>
      <c r="AM227" s="20"/>
      <c r="AN227" s="144" t="s">
        <v>224</v>
      </c>
      <c r="AO227" s="243">
        <f t="shared" si="104"/>
        <v>1533</v>
      </c>
      <c r="AP227" s="243">
        <f t="shared" si="105"/>
        <v>0</v>
      </c>
      <c r="AQ227" s="243">
        <v>0</v>
      </c>
      <c r="AR227" s="243">
        <f t="shared" si="106"/>
        <v>0</v>
      </c>
      <c r="AS227" s="243">
        <f t="shared" si="107"/>
        <v>9200</v>
      </c>
      <c r="AT227" s="243">
        <f t="shared" si="108"/>
        <v>0</v>
      </c>
      <c r="AU227" s="243">
        <f t="shared" si="109"/>
        <v>10733</v>
      </c>
      <c r="AV227" s="21"/>
    </row>
    <row r="228" spans="1:48" s="22" customFormat="1" ht="35.25" customHeight="1" x14ac:dyDescent="0.25">
      <c r="A228" s="17" t="s">
        <v>224</v>
      </c>
      <c r="B228" s="26" t="s">
        <v>225</v>
      </c>
      <c r="C228" s="32" t="s">
        <v>18</v>
      </c>
      <c r="D228" s="32" t="s">
        <v>19</v>
      </c>
      <c r="E228" s="18" t="s">
        <v>58</v>
      </c>
      <c r="F228" s="23" t="s">
        <v>537</v>
      </c>
      <c r="G228" s="18" t="s">
        <v>696</v>
      </c>
      <c r="H228" s="24">
        <v>45</v>
      </c>
      <c r="I228" s="34" t="s">
        <v>38</v>
      </c>
      <c r="J228" s="19">
        <v>1200</v>
      </c>
      <c r="K228" s="25">
        <v>24</v>
      </c>
      <c r="L228" s="25">
        <v>0</v>
      </c>
      <c r="M228" s="25">
        <f t="shared" si="95"/>
        <v>24</v>
      </c>
      <c r="N228" s="224">
        <f t="shared" si="112"/>
        <v>28800</v>
      </c>
      <c r="O228" s="224">
        <v>28800</v>
      </c>
      <c r="P228" s="225">
        <v>0</v>
      </c>
      <c r="Q228" s="225">
        <v>0</v>
      </c>
      <c r="R228" s="225">
        <v>0.4</v>
      </c>
      <c r="S228" s="225">
        <f t="shared" si="97"/>
        <v>0</v>
      </c>
      <c r="T228" s="225">
        <v>0</v>
      </c>
      <c r="U228" s="225">
        <v>200</v>
      </c>
      <c r="V228" s="224">
        <f t="shared" si="120"/>
        <v>4800</v>
      </c>
      <c r="W228" s="224">
        <v>4800</v>
      </c>
      <c r="X228" s="292">
        <f t="shared" si="113"/>
        <v>33600</v>
      </c>
      <c r="Y228" s="292">
        <f t="shared" si="101"/>
        <v>33600</v>
      </c>
      <c r="Z228" s="224">
        <f t="shared" si="114"/>
        <v>4800</v>
      </c>
      <c r="AA228" s="224">
        <v>4800</v>
      </c>
      <c r="AB228" s="224">
        <v>0</v>
      </c>
      <c r="AC228" s="224">
        <v>0</v>
      </c>
      <c r="AD228" s="224">
        <f t="shared" si="100"/>
        <v>0</v>
      </c>
      <c r="AE228" s="224">
        <v>0</v>
      </c>
      <c r="AF228" s="225">
        <v>0</v>
      </c>
      <c r="AG228" s="225">
        <v>0</v>
      </c>
      <c r="AH228" s="292">
        <f t="shared" si="96"/>
        <v>4800</v>
      </c>
      <c r="AI228" s="292">
        <f t="shared" si="102"/>
        <v>4800</v>
      </c>
      <c r="AJ228" s="224">
        <f t="shared" si="116"/>
        <v>38400</v>
      </c>
      <c r="AK228" s="224">
        <f t="shared" si="103"/>
        <v>38400</v>
      </c>
      <c r="AL228" s="226"/>
      <c r="AM228" s="20"/>
      <c r="AN228" s="144" t="s">
        <v>224</v>
      </c>
      <c r="AO228" s="243">
        <f t="shared" si="104"/>
        <v>4800</v>
      </c>
      <c r="AP228" s="243">
        <f t="shared" si="105"/>
        <v>28800</v>
      </c>
      <c r="AQ228" s="243">
        <v>0</v>
      </c>
      <c r="AR228" s="243">
        <f t="shared" si="106"/>
        <v>0</v>
      </c>
      <c r="AS228" s="243">
        <f t="shared" si="107"/>
        <v>4800</v>
      </c>
      <c r="AT228" s="243">
        <f t="shared" si="108"/>
        <v>0</v>
      </c>
      <c r="AU228" s="243">
        <f t="shared" si="109"/>
        <v>38400</v>
      </c>
      <c r="AV228" s="21"/>
    </row>
    <row r="229" spans="1:48" s="22" customFormat="1" ht="35.25" customHeight="1" x14ac:dyDescent="0.25">
      <c r="A229" s="17" t="s">
        <v>224</v>
      </c>
      <c r="B229" s="26" t="s">
        <v>225</v>
      </c>
      <c r="C229" s="32" t="s">
        <v>18</v>
      </c>
      <c r="D229" s="32" t="s">
        <v>19</v>
      </c>
      <c r="E229" s="18" t="s">
        <v>58</v>
      </c>
      <c r="F229" s="23" t="s">
        <v>537</v>
      </c>
      <c r="G229" s="18" t="s">
        <v>696</v>
      </c>
      <c r="H229" s="24">
        <v>45</v>
      </c>
      <c r="I229" s="34" t="s">
        <v>38</v>
      </c>
      <c r="J229" s="19">
        <v>1200</v>
      </c>
      <c r="K229" s="25">
        <v>0</v>
      </c>
      <c r="L229" s="25">
        <v>29</v>
      </c>
      <c r="M229" s="25">
        <f t="shared" si="95"/>
        <v>29</v>
      </c>
      <c r="N229" s="224">
        <f t="shared" si="112"/>
        <v>34800</v>
      </c>
      <c r="O229" s="224">
        <v>34800</v>
      </c>
      <c r="P229" s="225">
        <v>0</v>
      </c>
      <c r="Q229" s="225">
        <v>0</v>
      </c>
      <c r="R229" s="225">
        <v>0.4</v>
      </c>
      <c r="S229" s="225">
        <f t="shared" si="97"/>
        <v>0</v>
      </c>
      <c r="T229" s="225">
        <v>0</v>
      </c>
      <c r="U229" s="225">
        <v>0</v>
      </c>
      <c r="V229" s="224">
        <f t="shared" si="120"/>
        <v>0</v>
      </c>
      <c r="W229" s="224">
        <v>0</v>
      </c>
      <c r="X229" s="292">
        <f t="shared" si="113"/>
        <v>34800</v>
      </c>
      <c r="Y229" s="292">
        <f t="shared" si="101"/>
        <v>34800</v>
      </c>
      <c r="Z229" s="224">
        <f t="shared" si="114"/>
        <v>5800</v>
      </c>
      <c r="AA229" s="224">
        <v>5800</v>
      </c>
      <c r="AB229" s="224">
        <v>0</v>
      </c>
      <c r="AC229" s="224">
        <v>0</v>
      </c>
      <c r="AD229" s="224">
        <f t="shared" ref="AD229" si="121">SUM(AC229*AB229)</f>
        <v>0</v>
      </c>
      <c r="AE229" s="224">
        <v>0</v>
      </c>
      <c r="AF229" s="225">
        <v>0</v>
      </c>
      <c r="AG229" s="225">
        <v>0</v>
      </c>
      <c r="AH229" s="292">
        <f t="shared" si="96"/>
        <v>5800</v>
      </c>
      <c r="AI229" s="292">
        <f t="shared" si="102"/>
        <v>5800</v>
      </c>
      <c r="AJ229" s="224">
        <f t="shared" si="116"/>
        <v>40600</v>
      </c>
      <c r="AK229" s="224">
        <f t="shared" si="103"/>
        <v>40600</v>
      </c>
      <c r="AL229" s="226"/>
      <c r="AM229" s="20"/>
      <c r="AN229" s="144" t="s">
        <v>224</v>
      </c>
      <c r="AO229" s="243">
        <f t="shared" si="104"/>
        <v>5800</v>
      </c>
      <c r="AP229" s="243">
        <f t="shared" si="105"/>
        <v>34800</v>
      </c>
      <c r="AQ229" s="243">
        <v>0</v>
      </c>
      <c r="AR229" s="243">
        <f t="shared" si="106"/>
        <v>0</v>
      </c>
      <c r="AS229" s="243">
        <f t="shared" si="107"/>
        <v>0</v>
      </c>
      <c r="AT229" s="243">
        <f t="shared" si="108"/>
        <v>0</v>
      </c>
      <c r="AU229" s="243">
        <f t="shared" si="109"/>
        <v>40600</v>
      </c>
      <c r="AV229" s="21"/>
    </row>
    <row r="230" spans="1:48" s="22" customFormat="1" ht="36" customHeight="1" x14ac:dyDescent="0.25">
      <c r="A230" s="17" t="s">
        <v>229</v>
      </c>
      <c r="B230" s="26" t="s">
        <v>230</v>
      </c>
      <c r="C230" s="32" t="s">
        <v>18</v>
      </c>
      <c r="D230" s="32" t="s">
        <v>31</v>
      </c>
      <c r="E230" s="18" t="s">
        <v>58</v>
      </c>
      <c r="F230" s="23" t="s">
        <v>537</v>
      </c>
      <c r="G230" s="18" t="s">
        <v>696</v>
      </c>
      <c r="H230" s="24">
        <v>45</v>
      </c>
      <c r="I230" s="34" t="s">
        <v>38</v>
      </c>
      <c r="J230" s="19">
        <v>1200</v>
      </c>
      <c r="K230" s="25">
        <v>0</v>
      </c>
      <c r="L230" s="25">
        <v>3</v>
      </c>
      <c r="M230" s="25">
        <f t="shared" si="95"/>
        <v>3</v>
      </c>
      <c r="N230" s="224">
        <f t="shared" si="112"/>
        <v>3600</v>
      </c>
      <c r="O230" s="224">
        <v>3600</v>
      </c>
      <c r="P230" s="225">
        <v>0</v>
      </c>
      <c r="Q230" s="225">
        <v>0</v>
      </c>
      <c r="R230" s="225">
        <v>0.4</v>
      </c>
      <c r="S230" s="225">
        <v>0</v>
      </c>
      <c r="T230" s="225">
        <v>0</v>
      </c>
      <c r="U230" s="225">
        <v>0</v>
      </c>
      <c r="V230" s="224">
        <f t="shared" si="120"/>
        <v>0</v>
      </c>
      <c r="W230" s="224">
        <v>0</v>
      </c>
      <c r="X230" s="292">
        <f t="shared" si="113"/>
        <v>3600</v>
      </c>
      <c r="Y230" s="292">
        <f t="shared" si="101"/>
        <v>3600</v>
      </c>
      <c r="Z230" s="224">
        <f t="shared" si="114"/>
        <v>600</v>
      </c>
      <c r="AA230" s="224">
        <v>600</v>
      </c>
      <c r="AB230" s="224">
        <v>0</v>
      </c>
      <c r="AC230" s="224">
        <v>0</v>
      </c>
      <c r="AD230" s="224">
        <f t="shared" ref="AD230:AD235" si="122">SUM(AC230*AB230)</f>
        <v>0</v>
      </c>
      <c r="AE230" s="224">
        <v>0</v>
      </c>
      <c r="AF230" s="225">
        <v>0</v>
      </c>
      <c r="AG230" s="225">
        <v>0</v>
      </c>
      <c r="AH230" s="292">
        <f t="shared" si="96"/>
        <v>600</v>
      </c>
      <c r="AI230" s="292">
        <f t="shared" si="102"/>
        <v>600</v>
      </c>
      <c r="AJ230" s="224">
        <f t="shared" si="116"/>
        <v>4200</v>
      </c>
      <c r="AK230" s="224">
        <f t="shared" si="103"/>
        <v>4200</v>
      </c>
      <c r="AL230" s="226">
        <f>SUM(AJ230:AJ241)</f>
        <v>39390</v>
      </c>
      <c r="AM230" s="203">
        <f>SUM(M230:M241)</f>
        <v>24</v>
      </c>
      <c r="AN230" s="20" t="str">
        <f t="shared" si="99"/>
        <v>653-AD</v>
      </c>
      <c r="AO230" s="243">
        <f t="shared" si="104"/>
        <v>600</v>
      </c>
      <c r="AP230" s="243">
        <f t="shared" si="105"/>
        <v>3600</v>
      </c>
      <c r="AQ230" s="243">
        <v>0</v>
      </c>
      <c r="AR230" s="243">
        <f t="shared" si="106"/>
        <v>0</v>
      </c>
      <c r="AS230" s="243">
        <f t="shared" si="107"/>
        <v>0</v>
      </c>
      <c r="AT230" s="243">
        <f t="shared" si="108"/>
        <v>0</v>
      </c>
      <c r="AU230" s="243">
        <f t="shared" si="109"/>
        <v>4200</v>
      </c>
      <c r="AV230" s="21"/>
    </row>
    <row r="231" spans="1:48" s="22" customFormat="1" ht="36" customHeight="1" x14ac:dyDescent="0.25">
      <c r="A231" s="17" t="s">
        <v>229</v>
      </c>
      <c r="B231" s="26" t="s">
        <v>230</v>
      </c>
      <c r="C231" s="32" t="s">
        <v>18</v>
      </c>
      <c r="D231" s="32" t="s">
        <v>31</v>
      </c>
      <c r="E231" s="18" t="s">
        <v>58</v>
      </c>
      <c r="F231" s="23" t="s">
        <v>66</v>
      </c>
      <c r="G231" s="18" t="s">
        <v>67</v>
      </c>
      <c r="H231" s="24">
        <v>60</v>
      </c>
      <c r="I231" s="34" t="s">
        <v>38</v>
      </c>
      <c r="J231" s="19">
        <v>1200</v>
      </c>
      <c r="K231" s="25">
        <v>0</v>
      </c>
      <c r="L231" s="25">
        <v>1</v>
      </c>
      <c r="M231" s="25">
        <f t="shared" si="95"/>
        <v>1</v>
      </c>
      <c r="N231" s="224">
        <f t="shared" si="112"/>
        <v>1200</v>
      </c>
      <c r="O231" s="224">
        <v>1200</v>
      </c>
      <c r="P231" s="225">
        <v>0</v>
      </c>
      <c r="Q231" s="225">
        <v>0</v>
      </c>
      <c r="R231" s="225">
        <v>0.4</v>
      </c>
      <c r="S231" s="225">
        <v>0</v>
      </c>
      <c r="T231" s="225">
        <v>0</v>
      </c>
      <c r="U231" s="225">
        <v>0</v>
      </c>
      <c r="V231" s="224">
        <f t="shared" si="120"/>
        <v>0</v>
      </c>
      <c r="W231" s="224">
        <v>0</v>
      </c>
      <c r="X231" s="292">
        <f t="shared" si="113"/>
        <v>1200</v>
      </c>
      <c r="Y231" s="292">
        <f t="shared" si="101"/>
        <v>1200</v>
      </c>
      <c r="Z231" s="224">
        <f t="shared" si="114"/>
        <v>200</v>
      </c>
      <c r="AA231" s="224">
        <v>200</v>
      </c>
      <c r="AB231" s="224">
        <v>0</v>
      </c>
      <c r="AC231" s="224">
        <v>0</v>
      </c>
      <c r="AD231" s="224">
        <f t="shared" si="122"/>
        <v>0</v>
      </c>
      <c r="AE231" s="224">
        <v>0</v>
      </c>
      <c r="AF231" s="225">
        <v>0</v>
      </c>
      <c r="AG231" s="225">
        <v>0</v>
      </c>
      <c r="AH231" s="292">
        <f t="shared" si="96"/>
        <v>200</v>
      </c>
      <c r="AI231" s="292">
        <f t="shared" si="102"/>
        <v>200</v>
      </c>
      <c r="AJ231" s="224">
        <f t="shared" si="116"/>
        <v>1400</v>
      </c>
      <c r="AK231" s="224">
        <f t="shared" si="103"/>
        <v>1400</v>
      </c>
      <c r="AL231" s="226"/>
      <c r="AM231" s="203"/>
      <c r="AN231" s="20" t="str">
        <f t="shared" si="99"/>
        <v>653-AD</v>
      </c>
      <c r="AO231" s="243">
        <f t="shared" si="104"/>
        <v>200</v>
      </c>
      <c r="AP231" s="243">
        <f t="shared" si="105"/>
        <v>1200</v>
      </c>
      <c r="AQ231" s="243">
        <v>0</v>
      </c>
      <c r="AR231" s="243">
        <f t="shared" si="106"/>
        <v>0</v>
      </c>
      <c r="AS231" s="243">
        <f t="shared" si="107"/>
        <v>0</v>
      </c>
      <c r="AT231" s="243">
        <f t="shared" si="108"/>
        <v>0</v>
      </c>
      <c r="AU231" s="243">
        <f t="shared" si="109"/>
        <v>1400</v>
      </c>
      <c r="AV231" s="21"/>
    </row>
    <row r="232" spans="1:48" s="22" customFormat="1" ht="51" customHeight="1" x14ac:dyDescent="0.25">
      <c r="A232" s="17" t="s">
        <v>229</v>
      </c>
      <c r="B232" s="26" t="s">
        <v>230</v>
      </c>
      <c r="C232" s="32" t="s">
        <v>18</v>
      </c>
      <c r="D232" s="32" t="s">
        <v>31</v>
      </c>
      <c r="E232" s="18" t="s">
        <v>58</v>
      </c>
      <c r="F232" s="23" t="s">
        <v>672</v>
      </c>
      <c r="G232" s="18" t="s">
        <v>673</v>
      </c>
      <c r="H232" s="24">
        <v>45</v>
      </c>
      <c r="I232" s="34" t="s">
        <v>38</v>
      </c>
      <c r="J232" s="19">
        <v>1200</v>
      </c>
      <c r="K232" s="25">
        <v>0</v>
      </c>
      <c r="L232" s="25">
        <v>3</v>
      </c>
      <c r="M232" s="25">
        <f t="shared" si="95"/>
        <v>3</v>
      </c>
      <c r="N232" s="224">
        <f t="shared" si="112"/>
        <v>3600</v>
      </c>
      <c r="O232" s="224">
        <v>3600</v>
      </c>
      <c r="P232" s="225">
        <v>0</v>
      </c>
      <c r="Q232" s="225">
        <v>0</v>
      </c>
      <c r="R232" s="225">
        <v>0.4</v>
      </c>
      <c r="S232" s="225">
        <v>0</v>
      </c>
      <c r="T232" s="225">
        <v>0</v>
      </c>
      <c r="U232" s="225">
        <v>0</v>
      </c>
      <c r="V232" s="224">
        <f t="shared" si="120"/>
        <v>0</v>
      </c>
      <c r="W232" s="224">
        <v>0</v>
      </c>
      <c r="X232" s="292">
        <f t="shared" si="113"/>
        <v>3600</v>
      </c>
      <c r="Y232" s="292">
        <f t="shared" si="101"/>
        <v>3600</v>
      </c>
      <c r="Z232" s="224">
        <f t="shared" si="114"/>
        <v>600</v>
      </c>
      <c r="AA232" s="224">
        <v>600</v>
      </c>
      <c r="AB232" s="224">
        <v>0</v>
      </c>
      <c r="AC232" s="224">
        <v>0</v>
      </c>
      <c r="AD232" s="224">
        <f t="shared" si="122"/>
        <v>0</v>
      </c>
      <c r="AE232" s="224">
        <v>0</v>
      </c>
      <c r="AF232" s="225">
        <v>0</v>
      </c>
      <c r="AG232" s="225">
        <v>0</v>
      </c>
      <c r="AH232" s="292">
        <f t="shared" si="96"/>
        <v>600</v>
      </c>
      <c r="AI232" s="292">
        <f t="shared" si="102"/>
        <v>600</v>
      </c>
      <c r="AJ232" s="224">
        <f t="shared" si="116"/>
        <v>4200</v>
      </c>
      <c r="AK232" s="224">
        <f t="shared" si="103"/>
        <v>4200</v>
      </c>
      <c r="AL232" s="226"/>
      <c r="AM232" s="203"/>
      <c r="AN232" s="20" t="str">
        <f t="shared" si="99"/>
        <v>653-AD</v>
      </c>
      <c r="AO232" s="243">
        <f t="shared" si="104"/>
        <v>600</v>
      </c>
      <c r="AP232" s="243">
        <f t="shared" si="105"/>
        <v>3600</v>
      </c>
      <c r="AQ232" s="243">
        <v>0</v>
      </c>
      <c r="AR232" s="243">
        <f t="shared" si="106"/>
        <v>0</v>
      </c>
      <c r="AS232" s="243">
        <f t="shared" si="107"/>
        <v>0</v>
      </c>
      <c r="AT232" s="243">
        <f t="shared" si="108"/>
        <v>0</v>
      </c>
      <c r="AU232" s="243">
        <f t="shared" si="109"/>
        <v>4200</v>
      </c>
      <c r="AV232" s="21"/>
    </row>
    <row r="233" spans="1:48" s="22" customFormat="1" ht="53.25" customHeight="1" x14ac:dyDescent="0.25">
      <c r="A233" s="17" t="s">
        <v>229</v>
      </c>
      <c r="B233" s="26" t="s">
        <v>230</v>
      </c>
      <c r="C233" s="32" t="s">
        <v>18</v>
      </c>
      <c r="D233" s="32" t="s">
        <v>31</v>
      </c>
      <c r="E233" s="18" t="s">
        <v>58</v>
      </c>
      <c r="F233" s="23" t="s">
        <v>680</v>
      </c>
      <c r="G233" s="18" t="s">
        <v>681</v>
      </c>
      <c r="H233" s="24">
        <v>45</v>
      </c>
      <c r="I233" s="34" t="s">
        <v>38</v>
      </c>
      <c r="J233" s="19">
        <v>1200</v>
      </c>
      <c r="K233" s="25">
        <v>0</v>
      </c>
      <c r="L233" s="25">
        <v>1</v>
      </c>
      <c r="M233" s="25">
        <f t="shared" si="95"/>
        <v>1</v>
      </c>
      <c r="N233" s="224">
        <f t="shared" si="112"/>
        <v>1200</v>
      </c>
      <c r="O233" s="224">
        <v>1200</v>
      </c>
      <c r="P233" s="225">
        <v>0</v>
      </c>
      <c r="Q233" s="225">
        <v>0</v>
      </c>
      <c r="R233" s="225">
        <v>0.4</v>
      </c>
      <c r="S233" s="225">
        <v>0</v>
      </c>
      <c r="T233" s="225">
        <v>0</v>
      </c>
      <c r="U233" s="225">
        <v>0</v>
      </c>
      <c r="V233" s="224">
        <f t="shared" si="120"/>
        <v>0</v>
      </c>
      <c r="W233" s="224">
        <v>0</v>
      </c>
      <c r="X233" s="292">
        <f t="shared" si="113"/>
        <v>1200</v>
      </c>
      <c r="Y233" s="292">
        <f t="shared" si="101"/>
        <v>1200</v>
      </c>
      <c r="Z233" s="224">
        <f t="shared" si="114"/>
        <v>200</v>
      </c>
      <c r="AA233" s="224">
        <v>200</v>
      </c>
      <c r="AB233" s="224">
        <v>0</v>
      </c>
      <c r="AC233" s="224">
        <v>0</v>
      </c>
      <c r="AD233" s="224">
        <f t="shared" si="122"/>
        <v>0</v>
      </c>
      <c r="AE233" s="224">
        <v>0</v>
      </c>
      <c r="AF233" s="225">
        <v>0</v>
      </c>
      <c r="AG233" s="225">
        <v>0</v>
      </c>
      <c r="AH233" s="292">
        <f t="shared" si="96"/>
        <v>200</v>
      </c>
      <c r="AI233" s="292">
        <f t="shared" si="102"/>
        <v>200</v>
      </c>
      <c r="AJ233" s="224">
        <f t="shared" si="116"/>
        <v>1400</v>
      </c>
      <c r="AK233" s="224">
        <f t="shared" si="103"/>
        <v>1400</v>
      </c>
      <c r="AL233" s="226"/>
      <c r="AM233" s="203"/>
      <c r="AN233" s="20" t="str">
        <f t="shared" si="99"/>
        <v>653-AD</v>
      </c>
      <c r="AO233" s="243">
        <f t="shared" si="104"/>
        <v>200</v>
      </c>
      <c r="AP233" s="243">
        <f t="shared" si="105"/>
        <v>1200</v>
      </c>
      <c r="AQ233" s="243">
        <v>0</v>
      </c>
      <c r="AR233" s="243">
        <f t="shared" si="106"/>
        <v>0</v>
      </c>
      <c r="AS233" s="243">
        <f t="shared" si="107"/>
        <v>0</v>
      </c>
      <c r="AT233" s="243">
        <f t="shared" si="108"/>
        <v>0</v>
      </c>
      <c r="AU233" s="243">
        <f t="shared" si="109"/>
        <v>1400</v>
      </c>
      <c r="AV233" s="21"/>
    </row>
    <row r="234" spans="1:48" s="22" customFormat="1" ht="36" customHeight="1" x14ac:dyDescent="0.25">
      <c r="A234" s="17" t="s">
        <v>229</v>
      </c>
      <c r="B234" s="26" t="s">
        <v>230</v>
      </c>
      <c r="C234" s="32" t="s">
        <v>18</v>
      </c>
      <c r="D234" s="32" t="s">
        <v>31</v>
      </c>
      <c r="E234" s="18" t="s">
        <v>58</v>
      </c>
      <c r="F234" s="23" t="s">
        <v>82</v>
      </c>
      <c r="G234" s="18" t="s">
        <v>83</v>
      </c>
      <c r="H234" s="24">
        <v>45</v>
      </c>
      <c r="I234" s="34" t="s">
        <v>38</v>
      </c>
      <c r="J234" s="19">
        <v>1200</v>
      </c>
      <c r="K234" s="25">
        <v>0</v>
      </c>
      <c r="L234" s="25">
        <v>5</v>
      </c>
      <c r="M234" s="25">
        <f t="shared" si="95"/>
        <v>5</v>
      </c>
      <c r="N234" s="224">
        <f t="shared" si="112"/>
        <v>6000</v>
      </c>
      <c r="O234" s="224">
        <v>6000</v>
      </c>
      <c r="P234" s="225">
        <v>0</v>
      </c>
      <c r="Q234" s="225">
        <v>0</v>
      </c>
      <c r="R234" s="225">
        <v>0.4</v>
      </c>
      <c r="S234" s="225">
        <v>0</v>
      </c>
      <c r="T234" s="225">
        <v>0</v>
      </c>
      <c r="U234" s="225">
        <v>0</v>
      </c>
      <c r="V234" s="224">
        <f t="shared" si="120"/>
        <v>0</v>
      </c>
      <c r="W234" s="224">
        <v>0</v>
      </c>
      <c r="X234" s="292">
        <f t="shared" si="113"/>
        <v>6000</v>
      </c>
      <c r="Y234" s="292">
        <f t="shared" si="101"/>
        <v>6000</v>
      </c>
      <c r="Z234" s="224">
        <f t="shared" si="114"/>
        <v>1000</v>
      </c>
      <c r="AA234" s="224">
        <v>1000</v>
      </c>
      <c r="AB234" s="224">
        <v>0</v>
      </c>
      <c r="AC234" s="224">
        <v>0</v>
      </c>
      <c r="AD234" s="224">
        <f t="shared" si="122"/>
        <v>0</v>
      </c>
      <c r="AE234" s="224">
        <v>0</v>
      </c>
      <c r="AF234" s="225">
        <v>0</v>
      </c>
      <c r="AG234" s="225">
        <v>0</v>
      </c>
      <c r="AH234" s="292">
        <f t="shared" si="96"/>
        <v>1000</v>
      </c>
      <c r="AI234" s="292">
        <f t="shared" si="102"/>
        <v>1000</v>
      </c>
      <c r="AJ234" s="224">
        <f t="shared" si="116"/>
        <v>7000</v>
      </c>
      <c r="AK234" s="224">
        <f t="shared" si="103"/>
        <v>7000</v>
      </c>
      <c r="AL234" s="226"/>
      <c r="AM234" s="203"/>
      <c r="AN234" s="20" t="str">
        <f t="shared" si="99"/>
        <v>653-AD</v>
      </c>
      <c r="AO234" s="243">
        <f t="shared" si="104"/>
        <v>1000</v>
      </c>
      <c r="AP234" s="243">
        <f t="shared" si="105"/>
        <v>6000</v>
      </c>
      <c r="AQ234" s="243">
        <v>0</v>
      </c>
      <c r="AR234" s="243">
        <f t="shared" si="106"/>
        <v>0</v>
      </c>
      <c r="AS234" s="243">
        <f t="shared" si="107"/>
        <v>0</v>
      </c>
      <c r="AT234" s="243">
        <f t="shared" si="108"/>
        <v>0</v>
      </c>
      <c r="AU234" s="243">
        <f t="shared" si="109"/>
        <v>7000</v>
      </c>
      <c r="AV234" s="21"/>
    </row>
    <row r="235" spans="1:48" s="22" customFormat="1" ht="36" customHeight="1" x14ac:dyDescent="0.25">
      <c r="A235" s="17" t="s">
        <v>229</v>
      </c>
      <c r="B235" s="26" t="s">
        <v>230</v>
      </c>
      <c r="C235" s="32" t="s">
        <v>18</v>
      </c>
      <c r="D235" s="32" t="s">
        <v>31</v>
      </c>
      <c r="E235" s="18" t="s">
        <v>58</v>
      </c>
      <c r="F235" s="23" t="s">
        <v>88</v>
      </c>
      <c r="G235" s="18" t="s">
        <v>86</v>
      </c>
      <c r="H235" s="24">
        <v>45</v>
      </c>
      <c r="I235" s="34" t="s">
        <v>38</v>
      </c>
      <c r="J235" s="19">
        <v>1200</v>
      </c>
      <c r="K235" s="25">
        <v>0</v>
      </c>
      <c r="L235" s="25">
        <v>4</v>
      </c>
      <c r="M235" s="25">
        <f t="shared" si="95"/>
        <v>4</v>
      </c>
      <c r="N235" s="224">
        <f t="shared" si="112"/>
        <v>4800</v>
      </c>
      <c r="O235" s="224">
        <v>4800</v>
      </c>
      <c r="P235" s="225">
        <v>0</v>
      </c>
      <c r="Q235" s="225">
        <v>0</v>
      </c>
      <c r="R235" s="225">
        <v>0.4</v>
      </c>
      <c r="S235" s="225">
        <v>0</v>
      </c>
      <c r="T235" s="225">
        <v>0</v>
      </c>
      <c r="U235" s="225">
        <v>0</v>
      </c>
      <c r="V235" s="224">
        <f t="shared" si="120"/>
        <v>0</v>
      </c>
      <c r="W235" s="224">
        <v>0</v>
      </c>
      <c r="X235" s="292">
        <f t="shared" si="113"/>
        <v>4800</v>
      </c>
      <c r="Y235" s="292">
        <f t="shared" si="101"/>
        <v>4800</v>
      </c>
      <c r="Z235" s="224">
        <f t="shared" si="114"/>
        <v>800</v>
      </c>
      <c r="AA235" s="224">
        <v>800</v>
      </c>
      <c r="AB235" s="224">
        <v>0</v>
      </c>
      <c r="AC235" s="224">
        <v>0</v>
      </c>
      <c r="AD235" s="224">
        <f t="shared" si="122"/>
        <v>0</v>
      </c>
      <c r="AE235" s="224">
        <v>0</v>
      </c>
      <c r="AF235" s="225">
        <v>0</v>
      </c>
      <c r="AG235" s="225">
        <v>0</v>
      </c>
      <c r="AH235" s="292">
        <f t="shared" si="96"/>
        <v>800</v>
      </c>
      <c r="AI235" s="292">
        <f t="shared" si="102"/>
        <v>800</v>
      </c>
      <c r="AJ235" s="224">
        <f t="shared" si="116"/>
        <v>5600</v>
      </c>
      <c r="AK235" s="224">
        <f t="shared" si="103"/>
        <v>5600</v>
      </c>
      <c r="AL235" s="226"/>
      <c r="AM235" s="203"/>
      <c r="AN235" s="20" t="str">
        <f t="shared" si="99"/>
        <v>653-AD</v>
      </c>
      <c r="AO235" s="243">
        <f t="shared" si="104"/>
        <v>800</v>
      </c>
      <c r="AP235" s="243">
        <f t="shared" si="105"/>
        <v>4800</v>
      </c>
      <c r="AQ235" s="243">
        <v>0</v>
      </c>
      <c r="AR235" s="243">
        <f t="shared" si="106"/>
        <v>0</v>
      </c>
      <c r="AS235" s="243">
        <f t="shared" si="107"/>
        <v>0</v>
      </c>
      <c r="AT235" s="243">
        <f t="shared" si="108"/>
        <v>0</v>
      </c>
      <c r="AU235" s="243">
        <f t="shared" si="109"/>
        <v>5600</v>
      </c>
      <c r="AV235" s="21"/>
    </row>
    <row r="236" spans="1:48" s="22" customFormat="1" ht="39" customHeight="1" x14ac:dyDescent="0.25">
      <c r="A236" s="17" t="s">
        <v>229</v>
      </c>
      <c r="B236" s="26" t="s">
        <v>230</v>
      </c>
      <c r="C236" s="32" t="s">
        <v>18</v>
      </c>
      <c r="D236" s="32" t="s">
        <v>19</v>
      </c>
      <c r="E236" s="18" t="s">
        <v>58</v>
      </c>
      <c r="F236" s="32" t="s">
        <v>116</v>
      </c>
      <c r="G236" s="18" t="s">
        <v>114</v>
      </c>
      <c r="H236" s="24">
        <v>45</v>
      </c>
      <c r="I236" s="34" t="s">
        <v>38</v>
      </c>
      <c r="J236" s="19">
        <v>1200</v>
      </c>
      <c r="K236" s="25">
        <v>0</v>
      </c>
      <c r="L236" s="25">
        <v>1</v>
      </c>
      <c r="M236" s="25">
        <f t="shared" si="95"/>
        <v>1</v>
      </c>
      <c r="N236" s="224">
        <f t="shared" si="112"/>
        <v>1200</v>
      </c>
      <c r="O236" s="224">
        <v>1200</v>
      </c>
      <c r="P236" s="225">
        <v>0</v>
      </c>
      <c r="Q236" s="225">
        <v>0</v>
      </c>
      <c r="R236" s="233">
        <v>0.4</v>
      </c>
      <c r="S236" s="225">
        <f t="shared" ref="S236:S239" si="123">SUM(Q236*R236*P236)</f>
        <v>0</v>
      </c>
      <c r="T236" s="225">
        <v>0</v>
      </c>
      <c r="U236" s="225">
        <v>0</v>
      </c>
      <c r="V236" s="224">
        <f t="shared" si="120"/>
        <v>0</v>
      </c>
      <c r="W236" s="224">
        <v>0</v>
      </c>
      <c r="X236" s="292">
        <f t="shared" si="113"/>
        <v>1200</v>
      </c>
      <c r="Y236" s="292">
        <f t="shared" si="101"/>
        <v>1200</v>
      </c>
      <c r="Z236" s="224">
        <f t="shared" si="114"/>
        <v>200</v>
      </c>
      <c r="AA236" s="224">
        <v>200</v>
      </c>
      <c r="AB236" s="224">
        <v>0</v>
      </c>
      <c r="AC236" s="224">
        <v>0</v>
      </c>
      <c r="AD236" s="224">
        <f t="shared" ref="AD236:AD239" si="124">SUM(AC236*AB236)</f>
        <v>0</v>
      </c>
      <c r="AE236" s="224">
        <v>0</v>
      </c>
      <c r="AF236" s="225">
        <v>0</v>
      </c>
      <c r="AG236" s="225">
        <v>0</v>
      </c>
      <c r="AH236" s="292">
        <f t="shared" si="96"/>
        <v>200</v>
      </c>
      <c r="AI236" s="292">
        <f t="shared" si="102"/>
        <v>200</v>
      </c>
      <c r="AJ236" s="224">
        <f t="shared" si="116"/>
        <v>1400</v>
      </c>
      <c r="AK236" s="224">
        <f t="shared" si="103"/>
        <v>1400</v>
      </c>
      <c r="AL236" s="226"/>
      <c r="AM236" s="203"/>
      <c r="AN236" s="20" t="str">
        <f t="shared" si="99"/>
        <v>653-AD</v>
      </c>
      <c r="AO236" s="243">
        <f t="shared" si="104"/>
        <v>200</v>
      </c>
      <c r="AP236" s="243">
        <f t="shared" si="105"/>
        <v>1200</v>
      </c>
      <c r="AQ236" s="243">
        <v>0</v>
      </c>
      <c r="AR236" s="243">
        <f t="shared" si="106"/>
        <v>0</v>
      </c>
      <c r="AS236" s="243">
        <f t="shared" si="107"/>
        <v>0</v>
      </c>
      <c r="AT236" s="243">
        <f t="shared" si="108"/>
        <v>0</v>
      </c>
      <c r="AU236" s="243">
        <f t="shared" si="109"/>
        <v>1400</v>
      </c>
      <c r="AV236" s="21"/>
    </row>
    <row r="237" spans="1:48" s="22" customFormat="1" ht="39" customHeight="1" x14ac:dyDescent="0.25">
      <c r="A237" s="17" t="s">
        <v>229</v>
      </c>
      <c r="B237" s="26" t="s">
        <v>230</v>
      </c>
      <c r="C237" s="32" t="s">
        <v>18</v>
      </c>
      <c r="D237" s="32" t="s">
        <v>19</v>
      </c>
      <c r="E237" s="18" t="s">
        <v>58</v>
      </c>
      <c r="F237" s="32" t="s">
        <v>680</v>
      </c>
      <c r="G237" s="18" t="s">
        <v>681</v>
      </c>
      <c r="H237" s="24">
        <v>45</v>
      </c>
      <c r="I237" s="34" t="s">
        <v>38</v>
      </c>
      <c r="J237" s="19">
        <v>1200</v>
      </c>
      <c r="K237" s="25">
        <v>0</v>
      </c>
      <c r="L237" s="25">
        <v>1</v>
      </c>
      <c r="M237" s="25">
        <f t="shared" si="95"/>
        <v>1</v>
      </c>
      <c r="N237" s="224">
        <f t="shared" si="112"/>
        <v>1200</v>
      </c>
      <c r="O237" s="224">
        <v>1200</v>
      </c>
      <c r="P237" s="225">
        <v>0</v>
      </c>
      <c r="Q237" s="225">
        <v>0</v>
      </c>
      <c r="R237" s="233">
        <v>0.4</v>
      </c>
      <c r="S237" s="225">
        <f t="shared" si="123"/>
        <v>0</v>
      </c>
      <c r="T237" s="225">
        <v>0</v>
      </c>
      <c r="U237" s="225">
        <v>0</v>
      </c>
      <c r="V237" s="224">
        <f t="shared" si="120"/>
        <v>0</v>
      </c>
      <c r="W237" s="224">
        <v>0</v>
      </c>
      <c r="X237" s="292">
        <f t="shared" si="113"/>
        <v>1200</v>
      </c>
      <c r="Y237" s="292">
        <f t="shared" si="101"/>
        <v>1200</v>
      </c>
      <c r="Z237" s="224">
        <f t="shared" si="114"/>
        <v>200</v>
      </c>
      <c r="AA237" s="224">
        <v>200</v>
      </c>
      <c r="AB237" s="224">
        <v>0</v>
      </c>
      <c r="AC237" s="224">
        <v>0</v>
      </c>
      <c r="AD237" s="224">
        <f t="shared" si="124"/>
        <v>0</v>
      </c>
      <c r="AE237" s="224">
        <v>0</v>
      </c>
      <c r="AF237" s="225">
        <v>0</v>
      </c>
      <c r="AG237" s="225">
        <v>0</v>
      </c>
      <c r="AH237" s="292">
        <f t="shared" si="96"/>
        <v>200</v>
      </c>
      <c r="AI237" s="292">
        <f t="shared" si="102"/>
        <v>200</v>
      </c>
      <c r="AJ237" s="224">
        <f t="shared" si="116"/>
        <v>1400</v>
      </c>
      <c r="AK237" s="224">
        <f t="shared" si="103"/>
        <v>1400</v>
      </c>
      <c r="AL237" s="226"/>
      <c r="AM237" s="203"/>
      <c r="AN237" s="20" t="str">
        <f t="shared" si="99"/>
        <v>653-AD</v>
      </c>
      <c r="AO237" s="243">
        <f t="shared" si="104"/>
        <v>200</v>
      </c>
      <c r="AP237" s="243">
        <f t="shared" si="105"/>
        <v>1200</v>
      </c>
      <c r="AQ237" s="243">
        <v>0</v>
      </c>
      <c r="AR237" s="243">
        <f t="shared" si="106"/>
        <v>0</v>
      </c>
      <c r="AS237" s="243">
        <f t="shared" si="107"/>
        <v>0</v>
      </c>
      <c r="AT237" s="243">
        <f t="shared" si="108"/>
        <v>0</v>
      </c>
      <c r="AU237" s="243">
        <f t="shared" si="109"/>
        <v>1400</v>
      </c>
      <c r="AV237" s="21"/>
    </row>
    <row r="238" spans="1:48" s="22" customFormat="1" ht="39" customHeight="1" x14ac:dyDescent="0.25">
      <c r="A238" s="17" t="s">
        <v>229</v>
      </c>
      <c r="B238" s="26" t="s">
        <v>230</v>
      </c>
      <c r="C238" s="32" t="s">
        <v>18</v>
      </c>
      <c r="D238" s="32" t="s">
        <v>19</v>
      </c>
      <c r="E238" s="18" t="s">
        <v>58</v>
      </c>
      <c r="F238" s="32" t="s">
        <v>537</v>
      </c>
      <c r="G238" s="18" t="s">
        <v>696</v>
      </c>
      <c r="H238" s="24">
        <v>45</v>
      </c>
      <c r="I238" s="34" t="s">
        <v>38</v>
      </c>
      <c r="J238" s="19">
        <v>1200</v>
      </c>
      <c r="K238" s="25">
        <v>0</v>
      </c>
      <c r="L238" s="25">
        <v>2</v>
      </c>
      <c r="M238" s="25">
        <f t="shared" si="95"/>
        <v>2</v>
      </c>
      <c r="N238" s="224">
        <f t="shared" si="112"/>
        <v>2400</v>
      </c>
      <c r="O238" s="224">
        <v>2400</v>
      </c>
      <c r="P238" s="225">
        <v>0</v>
      </c>
      <c r="Q238" s="225">
        <v>0</v>
      </c>
      <c r="R238" s="233">
        <v>0.4</v>
      </c>
      <c r="S238" s="225">
        <f t="shared" si="123"/>
        <v>0</v>
      </c>
      <c r="T238" s="225">
        <v>0</v>
      </c>
      <c r="U238" s="225">
        <v>0</v>
      </c>
      <c r="V238" s="224">
        <f t="shared" si="120"/>
        <v>0</v>
      </c>
      <c r="W238" s="224">
        <v>0</v>
      </c>
      <c r="X238" s="292">
        <f t="shared" si="113"/>
        <v>2400</v>
      </c>
      <c r="Y238" s="292">
        <f t="shared" si="101"/>
        <v>2400</v>
      </c>
      <c r="Z238" s="224">
        <f t="shared" si="114"/>
        <v>400</v>
      </c>
      <c r="AA238" s="224">
        <v>400</v>
      </c>
      <c r="AB238" s="224">
        <v>0</v>
      </c>
      <c r="AC238" s="224">
        <v>0</v>
      </c>
      <c r="AD238" s="224">
        <f t="shared" si="124"/>
        <v>0</v>
      </c>
      <c r="AE238" s="224">
        <v>0</v>
      </c>
      <c r="AF238" s="225">
        <v>0</v>
      </c>
      <c r="AG238" s="225">
        <v>0</v>
      </c>
      <c r="AH238" s="292">
        <f t="shared" si="96"/>
        <v>400</v>
      </c>
      <c r="AI238" s="292">
        <f t="shared" si="102"/>
        <v>400</v>
      </c>
      <c r="AJ238" s="224">
        <f t="shared" si="116"/>
        <v>2800</v>
      </c>
      <c r="AK238" s="224">
        <f t="shared" si="103"/>
        <v>2800</v>
      </c>
      <c r="AL238" s="226"/>
      <c r="AM238" s="203"/>
      <c r="AN238" s="20" t="str">
        <f t="shared" si="99"/>
        <v>653-AD</v>
      </c>
      <c r="AO238" s="243">
        <f t="shared" si="104"/>
        <v>400</v>
      </c>
      <c r="AP238" s="243">
        <f t="shared" si="105"/>
        <v>2400</v>
      </c>
      <c r="AQ238" s="243">
        <v>0</v>
      </c>
      <c r="AR238" s="243">
        <f t="shared" si="106"/>
        <v>0</v>
      </c>
      <c r="AS238" s="243">
        <f t="shared" si="107"/>
        <v>0</v>
      </c>
      <c r="AT238" s="243">
        <f t="shared" si="108"/>
        <v>0</v>
      </c>
      <c r="AU238" s="243">
        <f t="shared" si="109"/>
        <v>2800</v>
      </c>
      <c r="AV238" s="21"/>
    </row>
    <row r="239" spans="1:48" s="22" customFormat="1" ht="39" customHeight="1" x14ac:dyDescent="0.25">
      <c r="A239" s="17" t="s">
        <v>229</v>
      </c>
      <c r="B239" s="26" t="s">
        <v>230</v>
      </c>
      <c r="C239" s="32" t="s">
        <v>18</v>
      </c>
      <c r="D239" s="32" t="s">
        <v>19</v>
      </c>
      <c r="E239" s="18" t="s">
        <v>58</v>
      </c>
      <c r="F239" s="32" t="s">
        <v>674</v>
      </c>
      <c r="G239" s="18" t="s">
        <v>675</v>
      </c>
      <c r="H239" s="24">
        <v>45</v>
      </c>
      <c r="I239" s="34" t="s">
        <v>38</v>
      </c>
      <c r="J239" s="19">
        <v>1200</v>
      </c>
      <c r="K239" s="25">
        <v>0</v>
      </c>
      <c r="L239" s="25">
        <v>3</v>
      </c>
      <c r="M239" s="25">
        <f t="shared" si="95"/>
        <v>3</v>
      </c>
      <c r="N239" s="224">
        <f t="shared" si="112"/>
        <v>3600</v>
      </c>
      <c r="O239" s="224">
        <v>3600</v>
      </c>
      <c r="P239" s="225">
        <v>0</v>
      </c>
      <c r="Q239" s="225">
        <v>0</v>
      </c>
      <c r="R239" s="233">
        <v>0.4</v>
      </c>
      <c r="S239" s="225">
        <f t="shared" si="123"/>
        <v>0</v>
      </c>
      <c r="T239" s="225">
        <v>0</v>
      </c>
      <c r="U239" s="225">
        <v>0</v>
      </c>
      <c r="V239" s="224">
        <f t="shared" si="120"/>
        <v>0</v>
      </c>
      <c r="W239" s="224">
        <v>0</v>
      </c>
      <c r="X239" s="292">
        <f t="shared" si="113"/>
        <v>3600</v>
      </c>
      <c r="Y239" s="292">
        <f t="shared" si="101"/>
        <v>3600</v>
      </c>
      <c r="Z239" s="224">
        <f t="shared" si="114"/>
        <v>600</v>
      </c>
      <c r="AA239" s="224">
        <v>600</v>
      </c>
      <c r="AB239" s="224">
        <v>0</v>
      </c>
      <c r="AC239" s="224">
        <v>0</v>
      </c>
      <c r="AD239" s="224">
        <f t="shared" si="124"/>
        <v>0</v>
      </c>
      <c r="AE239" s="224">
        <v>0</v>
      </c>
      <c r="AF239" s="225">
        <v>0</v>
      </c>
      <c r="AG239" s="225">
        <v>0</v>
      </c>
      <c r="AH239" s="292">
        <f t="shared" si="96"/>
        <v>600</v>
      </c>
      <c r="AI239" s="292">
        <f t="shared" si="102"/>
        <v>600</v>
      </c>
      <c r="AJ239" s="224">
        <f t="shared" si="116"/>
        <v>4200</v>
      </c>
      <c r="AK239" s="224">
        <f t="shared" si="103"/>
        <v>4200</v>
      </c>
      <c r="AL239" s="226"/>
      <c r="AM239" s="203"/>
      <c r="AN239" s="20" t="str">
        <f t="shared" si="99"/>
        <v>653-AD</v>
      </c>
      <c r="AO239" s="243">
        <f t="shared" si="104"/>
        <v>600</v>
      </c>
      <c r="AP239" s="243">
        <f t="shared" si="105"/>
        <v>3600</v>
      </c>
      <c r="AQ239" s="243">
        <v>0</v>
      </c>
      <c r="AR239" s="243">
        <f t="shared" si="106"/>
        <v>0</v>
      </c>
      <c r="AS239" s="243">
        <f t="shared" si="107"/>
        <v>0</v>
      </c>
      <c r="AT239" s="243">
        <f t="shared" si="108"/>
        <v>0</v>
      </c>
      <c r="AU239" s="243">
        <f t="shared" si="109"/>
        <v>4200</v>
      </c>
      <c r="AV239" s="21"/>
    </row>
    <row r="240" spans="1:48" s="22" customFormat="1" ht="39" customHeight="1" x14ac:dyDescent="0.25">
      <c r="A240" s="17" t="s">
        <v>229</v>
      </c>
      <c r="B240" s="26" t="s">
        <v>230</v>
      </c>
      <c r="C240" s="32" t="s">
        <v>18</v>
      </c>
      <c r="D240" s="32" t="s">
        <v>62</v>
      </c>
      <c r="E240" s="18" t="s">
        <v>62</v>
      </c>
      <c r="F240" s="23" t="s">
        <v>62</v>
      </c>
      <c r="G240" s="18" t="s">
        <v>551</v>
      </c>
      <c r="H240" s="24" t="s">
        <v>62</v>
      </c>
      <c r="I240" s="34" t="s">
        <v>62</v>
      </c>
      <c r="J240" s="19">
        <v>0</v>
      </c>
      <c r="K240" s="25">
        <v>0</v>
      </c>
      <c r="L240" s="25">
        <v>0</v>
      </c>
      <c r="M240" s="25">
        <v>0</v>
      </c>
      <c r="N240" s="224">
        <v>0</v>
      </c>
      <c r="O240" s="224">
        <v>0</v>
      </c>
      <c r="P240" s="225">
        <v>0</v>
      </c>
      <c r="Q240" s="225">
        <v>0</v>
      </c>
      <c r="R240" s="225"/>
      <c r="S240" s="225">
        <v>0</v>
      </c>
      <c r="T240" s="225">
        <v>0</v>
      </c>
      <c r="U240" s="225">
        <v>0</v>
      </c>
      <c r="V240" s="224">
        <v>0</v>
      </c>
      <c r="W240" s="224">
        <v>0</v>
      </c>
      <c r="X240" s="292">
        <f t="shared" si="113"/>
        <v>0</v>
      </c>
      <c r="Y240" s="292">
        <f t="shared" si="101"/>
        <v>0</v>
      </c>
      <c r="Z240" s="224">
        <f t="shared" si="114"/>
        <v>0</v>
      </c>
      <c r="AA240" s="224">
        <v>0</v>
      </c>
      <c r="AB240" s="224">
        <v>0</v>
      </c>
      <c r="AC240" s="224">
        <v>0</v>
      </c>
      <c r="AD240" s="224">
        <v>0</v>
      </c>
      <c r="AE240" s="224">
        <v>0</v>
      </c>
      <c r="AF240" s="225">
        <v>0</v>
      </c>
      <c r="AG240" s="225">
        <v>0</v>
      </c>
      <c r="AH240" s="292">
        <v>0</v>
      </c>
      <c r="AI240" s="292">
        <f t="shared" si="102"/>
        <v>0</v>
      </c>
      <c r="AJ240" s="224">
        <f t="shared" si="116"/>
        <v>0</v>
      </c>
      <c r="AK240" s="224">
        <f t="shared" si="103"/>
        <v>0</v>
      </c>
      <c r="AL240" s="226"/>
      <c r="AM240" s="203"/>
      <c r="AN240" s="20" t="str">
        <f t="shared" si="99"/>
        <v>653-AD</v>
      </c>
      <c r="AO240" s="243">
        <f t="shared" si="104"/>
        <v>0</v>
      </c>
      <c r="AP240" s="243">
        <f t="shared" si="105"/>
        <v>0</v>
      </c>
      <c r="AQ240" s="243">
        <v>0</v>
      </c>
      <c r="AR240" s="243">
        <f t="shared" si="106"/>
        <v>0</v>
      </c>
      <c r="AS240" s="243">
        <f t="shared" si="107"/>
        <v>0</v>
      </c>
      <c r="AT240" s="243">
        <f t="shared" si="108"/>
        <v>0</v>
      </c>
      <c r="AU240" s="243">
        <f t="shared" si="109"/>
        <v>0</v>
      </c>
      <c r="AV240" s="21"/>
    </row>
    <row r="241" spans="1:48" s="22" customFormat="1" ht="39" customHeight="1" x14ac:dyDescent="0.25">
      <c r="A241" s="17" t="s">
        <v>229</v>
      </c>
      <c r="B241" s="26" t="s">
        <v>230</v>
      </c>
      <c r="C241" s="32" t="s">
        <v>18</v>
      </c>
      <c r="D241" s="32" t="s">
        <v>62</v>
      </c>
      <c r="E241" s="18" t="s">
        <v>62</v>
      </c>
      <c r="F241" s="23" t="s">
        <v>62</v>
      </c>
      <c r="G241" s="18" t="s">
        <v>552</v>
      </c>
      <c r="H241" s="24" t="s">
        <v>62</v>
      </c>
      <c r="I241" s="34" t="s">
        <v>62</v>
      </c>
      <c r="J241" s="19">
        <v>0</v>
      </c>
      <c r="K241" s="25">
        <v>0</v>
      </c>
      <c r="L241" s="25">
        <v>0</v>
      </c>
      <c r="M241" s="25">
        <v>0</v>
      </c>
      <c r="N241" s="224">
        <v>0</v>
      </c>
      <c r="O241" s="224">
        <v>0</v>
      </c>
      <c r="P241" s="225">
        <v>0</v>
      </c>
      <c r="Q241" s="225">
        <v>0</v>
      </c>
      <c r="R241" s="225"/>
      <c r="S241" s="225">
        <v>0</v>
      </c>
      <c r="T241" s="225">
        <v>0</v>
      </c>
      <c r="U241" s="225">
        <v>0</v>
      </c>
      <c r="V241" s="224">
        <v>5790</v>
      </c>
      <c r="W241" s="224">
        <v>5790</v>
      </c>
      <c r="X241" s="292">
        <f t="shared" si="113"/>
        <v>5790</v>
      </c>
      <c r="Y241" s="292">
        <f t="shared" si="101"/>
        <v>5790</v>
      </c>
      <c r="Z241" s="224">
        <f t="shared" si="114"/>
        <v>0</v>
      </c>
      <c r="AA241" s="224">
        <v>0</v>
      </c>
      <c r="AB241" s="224">
        <v>0</v>
      </c>
      <c r="AC241" s="224">
        <v>0</v>
      </c>
      <c r="AD241" s="224">
        <v>0</v>
      </c>
      <c r="AE241" s="224">
        <v>0</v>
      </c>
      <c r="AF241" s="225">
        <v>0</v>
      </c>
      <c r="AG241" s="225">
        <v>0</v>
      </c>
      <c r="AH241" s="292">
        <v>0</v>
      </c>
      <c r="AI241" s="292">
        <f t="shared" si="102"/>
        <v>0</v>
      </c>
      <c r="AJ241" s="224">
        <f t="shared" si="116"/>
        <v>5790</v>
      </c>
      <c r="AK241" s="224">
        <f t="shared" si="103"/>
        <v>5790</v>
      </c>
      <c r="AL241" s="226"/>
      <c r="AM241" s="203"/>
      <c r="AN241" s="20" t="str">
        <f t="shared" si="99"/>
        <v>653-AD</v>
      </c>
      <c r="AO241" s="243">
        <f t="shared" si="104"/>
        <v>0</v>
      </c>
      <c r="AP241" s="243">
        <f t="shared" si="105"/>
        <v>0</v>
      </c>
      <c r="AQ241" s="243">
        <v>0</v>
      </c>
      <c r="AR241" s="243">
        <f t="shared" si="106"/>
        <v>0</v>
      </c>
      <c r="AS241" s="243">
        <f t="shared" si="107"/>
        <v>5790</v>
      </c>
      <c r="AT241" s="243">
        <f t="shared" si="108"/>
        <v>0</v>
      </c>
      <c r="AU241" s="243">
        <f t="shared" si="109"/>
        <v>5790</v>
      </c>
      <c r="AV241" s="21"/>
    </row>
    <row r="242" spans="1:48" s="36" customFormat="1" ht="42.75" customHeight="1" x14ac:dyDescent="0.25">
      <c r="A242" s="17" t="s">
        <v>231</v>
      </c>
      <c r="B242" s="26" t="s">
        <v>232</v>
      </c>
      <c r="C242" s="23" t="s">
        <v>43</v>
      </c>
      <c r="D242" s="23" t="s">
        <v>60</v>
      </c>
      <c r="E242" s="18" t="s">
        <v>141</v>
      </c>
      <c r="F242" s="23" t="s">
        <v>48</v>
      </c>
      <c r="G242" s="18" t="s">
        <v>656</v>
      </c>
      <c r="H242" s="24">
        <v>42</v>
      </c>
      <c r="I242" s="17" t="s">
        <v>77</v>
      </c>
      <c r="J242" s="19">
        <v>585</v>
      </c>
      <c r="K242" s="25">
        <v>8</v>
      </c>
      <c r="L242" s="25">
        <v>0</v>
      </c>
      <c r="M242" s="25">
        <f t="shared" ref="M242" si="125">K242+L242</f>
        <v>8</v>
      </c>
      <c r="N242" s="224">
        <f t="shared" si="112"/>
        <v>4680</v>
      </c>
      <c r="O242" s="224">
        <v>4680</v>
      </c>
      <c r="P242" s="225">
        <v>10</v>
      </c>
      <c r="Q242" s="225">
        <v>29</v>
      </c>
      <c r="R242" s="225">
        <v>0.4</v>
      </c>
      <c r="S242" s="225">
        <f t="shared" ref="S242:S243" si="126">SUM(Q242*R242*P242)</f>
        <v>116.00000000000001</v>
      </c>
      <c r="T242" s="225">
        <v>116.00000000000001</v>
      </c>
      <c r="U242" s="225">
        <v>0</v>
      </c>
      <c r="V242" s="224">
        <f t="shared" si="120"/>
        <v>0</v>
      </c>
      <c r="W242" s="224">
        <v>0</v>
      </c>
      <c r="X242" s="292">
        <f t="shared" si="113"/>
        <v>4796</v>
      </c>
      <c r="Y242" s="292">
        <f t="shared" si="101"/>
        <v>4796</v>
      </c>
      <c r="Z242" s="225">
        <f t="shared" si="114"/>
        <v>1600</v>
      </c>
      <c r="AA242" s="225">
        <v>1600</v>
      </c>
      <c r="AB242" s="225">
        <v>0</v>
      </c>
      <c r="AC242" s="225">
        <v>150</v>
      </c>
      <c r="AD242" s="224">
        <f t="shared" si="100"/>
        <v>0</v>
      </c>
      <c r="AE242" s="224">
        <v>0</v>
      </c>
      <c r="AF242" s="225">
        <v>0</v>
      </c>
      <c r="AG242" s="225">
        <v>0</v>
      </c>
      <c r="AH242" s="292">
        <f t="shared" ref="AH242:AH264" si="127">Z242+AD242+AF242</f>
        <v>1600</v>
      </c>
      <c r="AI242" s="292">
        <f t="shared" si="102"/>
        <v>1600</v>
      </c>
      <c r="AJ242" s="224">
        <f t="shared" si="116"/>
        <v>6396</v>
      </c>
      <c r="AK242" s="224">
        <f t="shared" si="103"/>
        <v>6396</v>
      </c>
      <c r="AL242" s="226">
        <f>SUM(AJ242:AJ242)</f>
        <v>6396</v>
      </c>
      <c r="AM242" s="203">
        <f>SUM(M242:M242)</f>
        <v>8</v>
      </c>
      <c r="AN242" s="20" t="str">
        <f t="shared" si="99"/>
        <v>655-PR</v>
      </c>
      <c r="AO242" s="243">
        <f t="shared" si="104"/>
        <v>1600</v>
      </c>
      <c r="AP242" s="243">
        <f t="shared" si="105"/>
        <v>4680</v>
      </c>
      <c r="AQ242" s="243">
        <v>0</v>
      </c>
      <c r="AR242" s="243">
        <f t="shared" si="106"/>
        <v>116.00000000000001</v>
      </c>
      <c r="AS242" s="243">
        <f t="shared" si="107"/>
        <v>0</v>
      </c>
      <c r="AT242" s="243">
        <f t="shared" si="108"/>
        <v>0</v>
      </c>
      <c r="AU242" s="243">
        <f t="shared" si="109"/>
        <v>6396</v>
      </c>
      <c r="AV242" s="239"/>
    </row>
    <row r="243" spans="1:48" s="22" customFormat="1" ht="35.450000000000003" customHeight="1" x14ac:dyDescent="0.25">
      <c r="A243" s="28" t="s">
        <v>234</v>
      </c>
      <c r="B243" s="37" t="s">
        <v>235</v>
      </c>
      <c r="C243" s="23" t="s">
        <v>43</v>
      </c>
      <c r="D243" s="23" t="s">
        <v>60</v>
      </c>
      <c r="E243" s="18" t="s">
        <v>58</v>
      </c>
      <c r="F243" s="28" t="s">
        <v>103</v>
      </c>
      <c r="G243" s="18" t="s">
        <v>201</v>
      </c>
      <c r="H243" s="38">
        <v>42</v>
      </c>
      <c r="I243" s="28" t="s">
        <v>115</v>
      </c>
      <c r="J243" s="39">
        <v>765</v>
      </c>
      <c r="K243" s="39">
        <v>0</v>
      </c>
      <c r="L243" s="39">
        <v>22</v>
      </c>
      <c r="M243" s="25">
        <v>22</v>
      </c>
      <c r="N243" s="224">
        <f t="shared" si="112"/>
        <v>16830</v>
      </c>
      <c r="O243" s="224">
        <v>16830</v>
      </c>
      <c r="P243" s="225">
        <v>0</v>
      </c>
      <c r="Q243" s="225">
        <v>142</v>
      </c>
      <c r="R243" s="225">
        <v>0</v>
      </c>
      <c r="S243" s="225">
        <f t="shared" si="126"/>
        <v>0</v>
      </c>
      <c r="T243" s="225">
        <v>0</v>
      </c>
      <c r="U243" s="225">
        <v>0</v>
      </c>
      <c r="V243" s="224">
        <f t="shared" si="120"/>
        <v>0</v>
      </c>
      <c r="W243" s="224">
        <v>0</v>
      </c>
      <c r="X243" s="292">
        <f t="shared" si="113"/>
        <v>16830</v>
      </c>
      <c r="Y243" s="292">
        <f t="shared" si="101"/>
        <v>16830</v>
      </c>
      <c r="Z243" s="225">
        <f t="shared" si="114"/>
        <v>4400</v>
      </c>
      <c r="AA243" s="225">
        <v>4400</v>
      </c>
      <c r="AB243" s="225">
        <v>0</v>
      </c>
      <c r="AC243" s="225">
        <v>0</v>
      </c>
      <c r="AD243" s="224">
        <f t="shared" si="100"/>
        <v>0</v>
      </c>
      <c r="AE243" s="224">
        <v>0</v>
      </c>
      <c r="AF243" s="225">
        <v>0</v>
      </c>
      <c r="AG243" s="225">
        <v>0</v>
      </c>
      <c r="AH243" s="292">
        <f t="shared" si="127"/>
        <v>4400</v>
      </c>
      <c r="AI243" s="292">
        <f t="shared" si="102"/>
        <v>4400</v>
      </c>
      <c r="AJ243" s="224">
        <f t="shared" si="116"/>
        <v>21230</v>
      </c>
      <c r="AK243" s="224">
        <f t="shared" si="103"/>
        <v>21230</v>
      </c>
      <c r="AL243" s="226">
        <f>SUM(AJ243:AJ244)</f>
        <v>21230</v>
      </c>
      <c r="AM243" s="203">
        <f>SUM(M243:M244)</f>
        <v>22</v>
      </c>
      <c r="AN243" s="20" t="str">
        <f t="shared" si="99"/>
        <v>658-PR</v>
      </c>
      <c r="AO243" s="243">
        <f t="shared" si="104"/>
        <v>4400</v>
      </c>
      <c r="AP243" s="243">
        <f t="shared" si="105"/>
        <v>16830</v>
      </c>
      <c r="AQ243" s="243">
        <v>0</v>
      </c>
      <c r="AR243" s="243">
        <f t="shared" si="106"/>
        <v>0</v>
      </c>
      <c r="AS243" s="243">
        <f t="shared" si="107"/>
        <v>0</v>
      </c>
      <c r="AT243" s="243">
        <f t="shared" si="108"/>
        <v>0</v>
      </c>
      <c r="AU243" s="243">
        <f t="shared" si="109"/>
        <v>21230</v>
      </c>
      <c r="AV243" s="21"/>
    </row>
    <row r="244" spans="1:48" s="22" customFormat="1" ht="27.75" customHeight="1" x14ac:dyDescent="0.25">
      <c r="A244" s="28" t="s">
        <v>234</v>
      </c>
      <c r="B244" s="37" t="s">
        <v>235</v>
      </c>
      <c r="C244" s="23" t="s">
        <v>43</v>
      </c>
      <c r="D244" s="23" t="s">
        <v>62</v>
      </c>
      <c r="E244" s="18" t="s">
        <v>62</v>
      </c>
      <c r="F244" s="28" t="s">
        <v>62</v>
      </c>
      <c r="G244" s="18" t="s">
        <v>554</v>
      </c>
      <c r="H244" s="38">
        <v>0</v>
      </c>
      <c r="I244" s="28" t="s">
        <v>62</v>
      </c>
      <c r="J244" s="39">
        <v>0</v>
      </c>
      <c r="K244" s="39">
        <v>0</v>
      </c>
      <c r="L244" s="39">
        <v>0</v>
      </c>
      <c r="M244" s="25">
        <v>0</v>
      </c>
      <c r="N244" s="224">
        <v>0</v>
      </c>
      <c r="O244" s="224">
        <v>0</v>
      </c>
      <c r="P244" s="225">
        <v>0</v>
      </c>
      <c r="Q244" s="225">
        <v>0</v>
      </c>
      <c r="R244" s="225"/>
      <c r="S244" s="225">
        <v>0</v>
      </c>
      <c r="T244" s="225">
        <v>0</v>
      </c>
      <c r="U244" s="225">
        <v>0</v>
      </c>
      <c r="V244" s="224">
        <v>0</v>
      </c>
      <c r="W244" s="224">
        <v>0</v>
      </c>
      <c r="X244" s="292">
        <f t="shared" si="113"/>
        <v>0</v>
      </c>
      <c r="Y244" s="292">
        <f t="shared" si="101"/>
        <v>0</v>
      </c>
      <c r="Z244" s="225">
        <f t="shared" si="114"/>
        <v>0</v>
      </c>
      <c r="AA244" s="225">
        <v>0</v>
      </c>
      <c r="AB244" s="225">
        <v>0</v>
      </c>
      <c r="AC244" s="225">
        <v>0</v>
      </c>
      <c r="AD244" s="224">
        <f t="shared" si="100"/>
        <v>0</v>
      </c>
      <c r="AE244" s="224">
        <v>0</v>
      </c>
      <c r="AF244" s="225">
        <v>0</v>
      </c>
      <c r="AG244" s="225">
        <v>0</v>
      </c>
      <c r="AH244" s="292">
        <v>0</v>
      </c>
      <c r="AI244" s="292">
        <f t="shared" si="102"/>
        <v>0</v>
      </c>
      <c r="AJ244" s="224">
        <f t="shared" si="116"/>
        <v>0</v>
      </c>
      <c r="AK244" s="224">
        <f t="shared" si="103"/>
        <v>0</v>
      </c>
      <c r="AL244" s="226"/>
      <c r="AM244" s="203"/>
      <c r="AN244" s="20" t="str">
        <f t="shared" si="99"/>
        <v>658-PR</v>
      </c>
      <c r="AO244" s="243">
        <f t="shared" si="104"/>
        <v>0</v>
      </c>
      <c r="AP244" s="243">
        <f t="shared" si="105"/>
        <v>0</v>
      </c>
      <c r="AQ244" s="243">
        <v>0</v>
      </c>
      <c r="AR244" s="243">
        <f t="shared" si="106"/>
        <v>0</v>
      </c>
      <c r="AS244" s="243">
        <f t="shared" si="107"/>
        <v>0</v>
      </c>
      <c r="AT244" s="243">
        <f t="shared" si="108"/>
        <v>0</v>
      </c>
      <c r="AU244" s="243">
        <f t="shared" si="109"/>
        <v>0</v>
      </c>
      <c r="AV244" s="21"/>
    </row>
    <row r="245" spans="1:48" s="22" customFormat="1" ht="49.5" customHeight="1" x14ac:dyDescent="0.25">
      <c r="A245" s="28" t="s">
        <v>237</v>
      </c>
      <c r="B245" s="37" t="s">
        <v>238</v>
      </c>
      <c r="C245" s="23" t="s">
        <v>43</v>
      </c>
      <c r="D245" s="23" t="s">
        <v>57</v>
      </c>
      <c r="E245" s="18" t="s">
        <v>242</v>
      </c>
      <c r="F245" s="23" t="s">
        <v>721</v>
      </c>
      <c r="G245" s="37" t="s">
        <v>233</v>
      </c>
      <c r="H245" s="38">
        <v>42</v>
      </c>
      <c r="I245" s="28" t="s">
        <v>77</v>
      </c>
      <c r="J245" s="39">
        <v>585</v>
      </c>
      <c r="K245" s="39">
        <v>0</v>
      </c>
      <c r="L245" s="39">
        <v>15</v>
      </c>
      <c r="M245" s="25">
        <f t="shared" ref="M245:M264" si="128">K245+L245</f>
        <v>15</v>
      </c>
      <c r="N245" s="224">
        <f t="shared" si="112"/>
        <v>8775</v>
      </c>
      <c r="O245" s="224">
        <v>8775</v>
      </c>
      <c r="P245" s="225">
        <v>0</v>
      </c>
      <c r="Q245" s="225">
        <v>142</v>
      </c>
      <c r="R245" s="225">
        <v>0</v>
      </c>
      <c r="S245" s="225">
        <v>0</v>
      </c>
      <c r="T245" s="225">
        <v>0</v>
      </c>
      <c r="U245" s="225">
        <v>0</v>
      </c>
      <c r="V245" s="224">
        <f t="shared" si="120"/>
        <v>0</v>
      </c>
      <c r="W245" s="224">
        <v>0</v>
      </c>
      <c r="X245" s="292">
        <f t="shared" si="113"/>
        <v>8775</v>
      </c>
      <c r="Y245" s="292">
        <f t="shared" si="101"/>
        <v>8775</v>
      </c>
      <c r="Z245" s="225">
        <f t="shared" si="114"/>
        <v>3000</v>
      </c>
      <c r="AA245" s="225">
        <v>3000</v>
      </c>
      <c r="AB245" s="225">
        <v>0</v>
      </c>
      <c r="AC245" s="225">
        <v>0</v>
      </c>
      <c r="AD245" s="224">
        <f t="shared" ref="AD245:AD248" si="129">SUM(AC245*AB245)</f>
        <v>0</v>
      </c>
      <c r="AE245" s="224">
        <v>0</v>
      </c>
      <c r="AF245" s="225">
        <v>4950</v>
      </c>
      <c r="AG245" s="225">
        <v>4950</v>
      </c>
      <c r="AH245" s="292">
        <f t="shared" si="127"/>
        <v>7950</v>
      </c>
      <c r="AI245" s="292">
        <f t="shared" si="102"/>
        <v>7950</v>
      </c>
      <c r="AJ245" s="224">
        <f t="shared" si="116"/>
        <v>16725</v>
      </c>
      <c r="AK245" s="224">
        <f t="shared" si="103"/>
        <v>16725</v>
      </c>
      <c r="AL245" s="226">
        <f>SUM(AJ245)</f>
        <v>16725</v>
      </c>
      <c r="AM245" s="203">
        <f>SUM(M245)</f>
        <v>15</v>
      </c>
      <c r="AN245" s="20" t="str">
        <f t="shared" si="99"/>
        <v>660-PR</v>
      </c>
      <c r="AO245" s="243">
        <f t="shared" si="104"/>
        <v>3000</v>
      </c>
      <c r="AP245" s="243">
        <f t="shared" si="105"/>
        <v>8775</v>
      </c>
      <c r="AQ245" s="243">
        <v>0</v>
      </c>
      <c r="AR245" s="243">
        <f t="shared" si="106"/>
        <v>0</v>
      </c>
      <c r="AS245" s="243">
        <f t="shared" si="107"/>
        <v>4950</v>
      </c>
      <c r="AT245" s="243">
        <f t="shared" si="108"/>
        <v>0</v>
      </c>
      <c r="AU245" s="243">
        <f t="shared" si="109"/>
        <v>16725</v>
      </c>
      <c r="AV245" s="21"/>
    </row>
    <row r="246" spans="1:48" s="22" customFormat="1" ht="49.5" customHeight="1" x14ac:dyDescent="0.25">
      <c r="A246" s="28" t="s">
        <v>722</v>
      </c>
      <c r="B246" s="37" t="s">
        <v>723</v>
      </c>
      <c r="C246" s="23" t="s">
        <v>43</v>
      </c>
      <c r="D246" s="23" t="s">
        <v>60</v>
      </c>
      <c r="E246" s="18" t="s">
        <v>200</v>
      </c>
      <c r="F246" s="23" t="s">
        <v>48</v>
      </c>
      <c r="G246" s="37" t="s">
        <v>656</v>
      </c>
      <c r="H246" s="38">
        <v>42</v>
      </c>
      <c r="I246" s="28" t="s">
        <v>77</v>
      </c>
      <c r="J246" s="39">
        <v>585</v>
      </c>
      <c r="K246" s="39">
        <v>0</v>
      </c>
      <c r="L246" s="39">
        <v>15</v>
      </c>
      <c r="M246" s="25">
        <f t="shared" si="128"/>
        <v>15</v>
      </c>
      <c r="N246" s="224">
        <f t="shared" si="112"/>
        <v>8775</v>
      </c>
      <c r="O246" s="224">
        <v>8775</v>
      </c>
      <c r="P246" s="225">
        <v>0</v>
      </c>
      <c r="Q246" s="225">
        <v>0</v>
      </c>
      <c r="R246" s="225">
        <v>0</v>
      </c>
      <c r="S246" s="225">
        <v>0</v>
      </c>
      <c r="T246" s="225">
        <v>0</v>
      </c>
      <c r="U246" s="225">
        <v>0</v>
      </c>
      <c r="V246" s="224">
        <f t="shared" si="120"/>
        <v>0</v>
      </c>
      <c r="W246" s="224">
        <v>0</v>
      </c>
      <c r="X246" s="292">
        <f t="shared" si="113"/>
        <v>8775</v>
      </c>
      <c r="Y246" s="292">
        <f t="shared" si="101"/>
        <v>8775</v>
      </c>
      <c r="Z246" s="225">
        <f t="shared" si="114"/>
        <v>3000</v>
      </c>
      <c r="AA246" s="225">
        <v>3000</v>
      </c>
      <c r="AB246" s="225">
        <v>0</v>
      </c>
      <c r="AC246" s="225">
        <v>0</v>
      </c>
      <c r="AD246" s="224">
        <f t="shared" si="129"/>
        <v>0</v>
      </c>
      <c r="AE246" s="224">
        <v>0</v>
      </c>
      <c r="AF246" s="225">
        <v>5523</v>
      </c>
      <c r="AG246" s="225">
        <v>5523</v>
      </c>
      <c r="AH246" s="292">
        <f t="shared" si="127"/>
        <v>8523</v>
      </c>
      <c r="AI246" s="292">
        <f t="shared" si="102"/>
        <v>8523</v>
      </c>
      <c r="AJ246" s="224">
        <f t="shared" si="116"/>
        <v>17298</v>
      </c>
      <c r="AK246" s="224">
        <f t="shared" si="103"/>
        <v>17298</v>
      </c>
      <c r="AL246" s="226">
        <f>SUM(AJ246:AJ247)</f>
        <v>20793</v>
      </c>
      <c r="AM246" s="203">
        <f t="shared" ref="AM246" si="130">SUM(M246)</f>
        <v>15</v>
      </c>
      <c r="AN246" s="20" t="str">
        <f t="shared" ref="AN246:AN248" si="131">A246</f>
        <v>661-AD</v>
      </c>
      <c r="AO246" s="243">
        <f t="shared" si="104"/>
        <v>3000</v>
      </c>
      <c r="AP246" s="243">
        <f t="shared" si="105"/>
        <v>8775</v>
      </c>
      <c r="AQ246" s="243">
        <v>0</v>
      </c>
      <c r="AR246" s="243">
        <f t="shared" si="106"/>
        <v>0</v>
      </c>
      <c r="AS246" s="243">
        <f t="shared" si="107"/>
        <v>5523</v>
      </c>
      <c r="AT246" s="243">
        <f t="shared" si="108"/>
        <v>0</v>
      </c>
      <c r="AU246" s="243">
        <f t="shared" si="109"/>
        <v>17298</v>
      </c>
      <c r="AV246" s="21"/>
    </row>
    <row r="247" spans="1:48" s="22" customFormat="1" ht="49.5" customHeight="1" x14ac:dyDescent="0.25">
      <c r="A247" s="28" t="s">
        <v>722</v>
      </c>
      <c r="B247" s="37" t="s">
        <v>723</v>
      </c>
      <c r="C247" s="23" t="s">
        <v>43</v>
      </c>
      <c r="D247" s="23" t="s">
        <v>60</v>
      </c>
      <c r="E247" s="18" t="s">
        <v>200</v>
      </c>
      <c r="F247" s="23"/>
      <c r="G247" s="37" t="s">
        <v>724</v>
      </c>
      <c r="H247" s="38">
        <v>0</v>
      </c>
      <c r="I247" s="28">
        <v>0</v>
      </c>
      <c r="J247" s="39">
        <v>0</v>
      </c>
      <c r="K247" s="39">
        <v>0</v>
      </c>
      <c r="L247" s="39">
        <v>0</v>
      </c>
      <c r="M247" s="25">
        <v>0</v>
      </c>
      <c r="N247" s="224">
        <v>0</v>
      </c>
      <c r="O247" s="224">
        <v>0</v>
      </c>
      <c r="P247" s="225">
        <v>0</v>
      </c>
      <c r="Q247" s="225">
        <v>0</v>
      </c>
      <c r="R247" s="225">
        <v>0</v>
      </c>
      <c r="S247" s="225">
        <v>0</v>
      </c>
      <c r="T247" s="225">
        <v>0</v>
      </c>
      <c r="U247" s="225">
        <v>0</v>
      </c>
      <c r="V247" s="224">
        <v>3495</v>
      </c>
      <c r="W247" s="224">
        <v>3495</v>
      </c>
      <c r="X247" s="292">
        <f t="shared" si="113"/>
        <v>3495</v>
      </c>
      <c r="Y247" s="292">
        <f t="shared" si="101"/>
        <v>3495</v>
      </c>
      <c r="Z247" s="225">
        <v>0</v>
      </c>
      <c r="AA247" s="225">
        <v>0</v>
      </c>
      <c r="AB247" s="225">
        <v>0</v>
      </c>
      <c r="AC247" s="225">
        <v>0</v>
      </c>
      <c r="AD247" s="224">
        <v>0</v>
      </c>
      <c r="AE247" s="224">
        <v>0</v>
      </c>
      <c r="AF247" s="225">
        <v>0</v>
      </c>
      <c r="AG247" s="225">
        <v>0</v>
      </c>
      <c r="AH247" s="292">
        <v>0</v>
      </c>
      <c r="AI247" s="292">
        <f t="shared" si="102"/>
        <v>0</v>
      </c>
      <c r="AJ247" s="224">
        <f t="shared" si="116"/>
        <v>3495</v>
      </c>
      <c r="AK247" s="224">
        <f t="shared" si="103"/>
        <v>3495</v>
      </c>
      <c r="AL247" s="226"/>
      <c r="AM247" s="203"/>
      <c r="AN247" s="20" t="str">
        <f t="shared" si="131"/>
        <v>661-AD</v>
      </c>
      <c r="AO247" s="243">
        <f t="shared" si="104"/>
        <v>0</v>
      </c>
      <c r="AP247" s="243">
        <f t="shared" si="105"/>
        <v>0</v>
      </c>
      <c r="AQ247" s="243">
        <v>0</v>
      </c>
      <c r="AR247" s="243">
        <f t="shared" si="106"/>
        <v>0</v>
      </c>
      <c r="AS247" s="243">
        <f t="shared" si="107"/>
        <v>3495</v>
      </c>
      <c r="AT247" s="243">
        <f t="shared" si="108"/>
        <v>0</v>
      </c>
      <c r="AU247" s="243">
        <f t="shared" si="109"/>
        <v>3495</v>
      </c>
      <c r="AV247" s="21"/>
    </row>
    <row r="248" spans="1:48" s="22" customFormat="1" ht="49.5" customHeight="1" x14ac:dyDescent="0.25">
      <c r="A248" s="28" t="s">
        <v>725</v>
      </c>
      <c r="B248" s="37" t="s">
        <v>726</v>
      </c>
      <c r="C248" s="23" t="s">
        <v>43</v>
      </c>
      <c r="D248" s="23" t="s">
        <v>57</v>
      </c>
      <c r="E248" s="18" t="s">
        <v>200</v>
      </c>
      <c r="F248" s="23" t="s">
        <v>48</v>
      </c>
      <c r="G248" s="37" t="s">
        <v>656</v>
      </c>
      <c r="H248" s="38">
        <v>43</v>
      </c>
      <c r="I248" s="28" t="s">
        <v>77</v>
      </c>
      <c r="J248" s="39">
        <v>585</v>
      </c>
      <c r="K248" s="39">
        <v>0</v>
      </c>
      <c r="L248" s="39">
        <v>3</v>
      </c>
      <c r="M248" s="25">
        <f t="shared" si="128"/>
        <v>3</v>
      </c>
      <c r="N248" s="224">
        <f t="shared" si="112"/>
        <v>1755</v>
      </c>
      <c r="O248" s="224">
        <v>1755</v>
      </c>
      <c r="P248" s="225">
        <v>3</v>
      </c>
      <c r="Q248" s="225">
        <v>142</v>
      </c>
      <c r="R248" s="225">
        <v>0</v>
      </c>
      <c r="S248" s="225">
        <v>426</v>
      </c>
      <c r="T248" s="225">
        <v>426</v>
      </c>
      <c r="U248" s="225">
        <v>0</v>
      </c>
      <c r="V248" s="224">
        <f t="shared" si="120"/>
        <v>0</v>
      </c>
      <c r="W248" s="224">
        <v>0</v>
      </c>
      <c r="X248" s="292">
        <f t="shared" si="113"/>
        <v>2181</v>
      </c>
      <c r="Y248" s="292">
        <f t="shared" si="101"/>
        <v>2181</v>
      </c>
      <c r="Z248" s="225">
        <f t="shared" si="114"/>
        <v>600</v>
      </c>
      <c r="AA248" s="225">
        <v>600</v>
      </c>
      <c r="AB248" s="225">
        <v>0</v>
      </c>
      <c r="AC248" s="225">
        <v>0</v>
      </c>
      <c r="AD248" s="224">
        <f t="shared" si="129"/>
        <v>0</v>
      </c>
      <c r="AE248" s="224">
        <v>0</v>
      </c>
      <c r="AF248" s="225">
        <v>0</v>
      </c>
      <c r="AG248" s="225">
        <v>0</v>
      </c>
      <c r="AH248" s="292">
        <f t="shared" si="127"/>
        <v>600</v>
      </c>
      <c r="AI248" s="292">
        <f t="shared" si="102"/>
        <v>600</v>
      </c>
      <c r="AJ248" s="224">
        <f t="shared" si="116"/>
        <v>2781</v>
      </c>
      <c r="AK248" s="224">
        <f t="shared" si="103"/>
        <v>2781</v>
      </c>
      <c r="AL248" s="226">
        <f t="shared" ref="AL248" si="132">SUM(AJ248)</f>
        <v>2781</v>
      </c>
      <c r="AM248" s="203">
        <f t="shared" ref="AM248" si="133">SUM(M248)</f>
        <v>3</v>
      </c>
      <c r="AN248" s="20" t="str">
        <f t="shared" si="131"/>
        <v>661-PR</v>
      </c>
      <c r="AO248" s="243">
        <f t="shared" si="104"/>
        <v>600</v>
      </c>
      <c r="AP248" s="243">
        <f t="shared" si="105"/>
        <v>1755</v>
      </c>
      <c r="AQ248" s="243">
        <v>0</v>
      </c>
      <c r="AR248" s="243">
        <f t="shared" si="106"/>
        <v>426</v>
      </c>
      <c r="AS248" s="243">
        <f t="shared" si="107"/>
        <v>0</v>
      </c>
      <c r="AT248" s="243">
        <f t="shared" si="108"/>
        <v>0</v>
      </c>
      <c r="AU248" s="243">
        <f t="shared" si="109"/>
        <v>2781</v>
      </c>
      <c r="AV248" s="21"/>
    </row>
    <row r="249" spans="1:48" s="40" customFormat="1" ht="45" customHeight="1" x14ac:dyDescent="0.25">
      <c r="A249" s="28" t="s">
        <v>239</v>
      </c>
      <c r="B249" s="37" t="s">
        <v>556</v>
      </c>
      <c r="C249" s="23" t="s">
        <v>43</v>
      </c>
      <c r="D249" s="23" t="s">
        <v>60</v>
      </c>
      <c r="E249" s="18" t="s">
        <v>58</v>
      </c>
      <c r="F249" s="23" t="s">
        <v>557</v>
      </c>
      <c r="G249" s="18" t="s">
        <v>149</v>
      </c>
      <c r="H249" s="38">
        <v>42</v>
      </c>
      <c r="I249" s="28" t="s">
        <v>38</v>
      </c>
      <c r="J249" s="39">
        <v>753</v>
      </c>
      <c r="K249" s="39">
        <v>0</v>
      </c>
      <c r="L249" s="39">
        <v>18</v>
      </c>
      <c r="M249" s="25">
        <f t="shared" si="128"/>
        <v>18</v>
      </c>
      <c r="N249" s="234">
        <f t="shared" si="112"/>
        <v>13554</v>
      </c>
      <c r="O249" s="234">
        <v>13554</v>
      </c>
      <c r="P249" s="235">
        <v>0</v>
      </c>
      <c r="Q249" s="235">
        <v>142</v>
      </c>
      <c r="R249" s="235"/>
      <c r="S249" s="235">
        <v>0</v>
      </c>
      <c r="T249" s="235">
        <v>0</v>
      </c>
      <c r="U249" s="225">
        <v>0</v>
      </c>
      <c r="V249" s="224">
        <v>0</v>
      </c>
      <c r="W249" s="224">
        <v>0</v>
      </c>
      <c r="X249" s="292">
        <f t="shared" si="113"/>
        <v>13554</v>
      </c>
      <c r="Y249" s="292">
        <f t="shared" si="101"/>
        <v>13554</v>
      </c>
      <c r="Z249" s="225">
        <f t="shared" si="114"/>
        <v>3600</v>
      </c>
      <c r="AA249" s="225">
        <v>3600</v>
      </c>
      <c r="AB249" s="225">
        <v>0</v>
      </c>
      <c r="AC249" s="225">
        <v>120</v>
      </c>
      <c r="AD249" s="224">
        <f t="shared" si="100"/>
        <v>0</v>
      </c>
      <c r="AE249" s="224">
        <v>0</v>
      </c>
      <c r="AF249" s="225">
        <v>5523</v>
      </c>
      <c r="AG249" s="225">
        <v>5523</v>
      </c>
      <c r="AH249" s="292">
        <f t="shared" si="127"/>
        <v>9123</v>
      </c>
      <c r="AI249" s="292">
        <f t="shared" si="102"/>
        <v>9123</v>
      </c>
      <c r="AJ249" s="224">
        <f t="shared" si="116"/>
        <v>22677</v>
      </c>
      <c r="AK249" s="224">
        <f t="shared" si="103"/>
        <v>22677</v>
      </c>
      <c r="AL249" s="226">
        <f>SUM(AJ249:AJ255)</f>
        <v>82832.42</v>
      </c>
      <c r="AM249" s="203">
        <f>SUM(M249:M255)</f>
        <v>36</v>
      </c>
      <c r="AN249" s="20" t="s">
        <v>239</v>
      </c>
      <c r="AO249" s="243">
        <f t="shared" si="104"/>
        <v>3600</v>
      </c>
      <c r="AP249" s="243">
        <f t="shared" si="105"/>
        <v>13554</v>
      </c>
      <c r="AQ249" s="243">
        <v>0</v>
      </c>
      <c r="AR249" s="243">
        <f t="shared" si="106"/>
        <v>0</v>
      </c>
      <c r="AS249" s="243">
        <f t="shared" si="107"/>
        <v>5523</v>
      </c>
      <c r="AT249" s="243">
        <f t="shared" si="108"/>
        <v>0</v>
      </c>
      <c r="AU249" s="243">
        <f t="shared" si="109"/>
        <v>22677</v>
      </c>
      <c r="AV249" s="35"/>
    </row>
    <row r="250" spans="1:48" s="40" customFormat="1" ht="42" customHeight="1" x14ac:dyDescent="0.25">
      <c r="A250" s="28" t="s">
        <v>239</v>
      </c>
      <c r="B250" s="37" t="s">
        <v>556</v>
      </c>
      <c r="C250" s="23" t="s">
        <v>43</v>
      </c>
      <c r="D250" s="23" t="s">
        <v>60</v>
      </c>
      <c r="E250" s="18" t="s">
        <v>58</v>
      </c>
      <c r="F250" s="23" t="s">
        <v>558</v>
      </c>
      <c r="G250" s="37" t="s">
        <v>553</v>
      </c>
      <c r="H250" s="38">
        <v>42</v>
      </c>
      <c r="I250" s="28" t="s">
        <v>38</v>
      </c>
      <c r="J250" s="39">
        <v>753</v>
      </c>
      <c r="K250" s="39">
        <v>0</v>
      </c>
      <c r="L250" s="39">
        <v>0</v>
      </c>
      <c r="M250" s="25">
        <f t="shared" si="128"/>
        <v>0</v>
      </c>
      <c r="N250" s="234">
        <f t="shared" si="112"/>
        <v>0</v>
      </c>
      <c r="O250" s="234">
        <v>0</v>
      </c>
      <c r="P250" s="235">
        <v>0</v>
      </c>
      <c r="Q250" s="235">
        <v>142</v>
      </c>
      <c r="R250" s="235"/>
      <c r="S250" s="235">
        <v>0</v>
      </c>
      <c r="T250" s="235">
        <v>0</v>
      </c>
      <c r="U250" s="225">
        <v>0</v>
      </c>
      <c r="V250" s="224">
        <v>5202.42</v>
      </c>
      <c r="W250" s="224">
        <v>5202.42</v>
      </c>
      <c r="X250" s="292">
        <f t="shared" si="113"/>
        <v>5202.42</v>
      </c>
      <c r="Y250" s="292">
        <f t="shared" si="101"/>
        <v>5202.42</v>
      </c>
      <c r="Z250" s="225">
        <f t="shared" si="114"/>
        <v>0</v>
      </c>
      <c r="AA250" s="225">
        <v>0</v>
      </c>
      <c r="AB250" s="225">
        <v>0</v>
      </c>
      <c r="AC250" s="225">
        <v>120</v>
      </c>
      <c r="AD250" s="224">
        <f t="shared" si="100"/>
        <v>0</v>
      </c>
      <c r="AE250" s="224">
        <v>0</v>
      </c>
      <c r="AF250" s="225">
        <v>0</v>
      </c>
      <c r="AG250" s="225">
        <v>0</v>
      </c>
      <c r="AH250" s="292">
        <f t="shared" si="127"/>
        <v>0</v>
      </c>
      <c r="AI250" s="292">
        <f t="shared" si="102"/>
        <v>0</v>
      </c>
      <c r="AJ250" s="224">
        <f t="shared" si="116"/>
        <v>5202.42</v>
      </c>
      <c r="AK250" s="224">
        <f t="shared" si="103"/>
        <v>5202.42</v>
      </c>
      <c r="AL250" s="226"/>
      <c r="AM250" s="203"/>
      <c r="AN250" s="20" t="s">
        <v>239</v>
      </c>
      <c r="AO250" s="243">
        <f t="shared" si="104"/>
        <v>0</v>
      </c>
      <c r="AP250" s="243">
        <f t="shared" si="105"/>
        <v>0</v>
      </c>
      <c r="AQ250" s="243">
        <v>0</v>
      </c>
      <c r="AR250" s="243">
        <f t="shared" si="106"/>
        <v>0</v>
      </c>
      <c r="AS250" s="243">
        <f t="shared" si="107"/>
        <v>5202.42</v>
      </c>
      <c r="AT250" s="243">
        <f t="shared" si="108"/>
        <v>0</v>
      </c>
      <c r="AU250" s="243">
        <f t="shared" si="109"/>
        <v>5202.42</v>
      </c>
      <c r="AV250" s="35"/>
    </row>
    <row r="251" spans="1:48" s="40" customFormat="1" ht="40.35" customHeight="1" x14ac:dyDescent="0.25">
      <c r="A251" s="28" t="s">
        <v>239</v>
      </c>
      <c r="B251" s="37" t="s">
        <v>556</v>
      </c>
      <c r="C251" s="23" t="s">
        <v>43</v>
      </c>
      <c r="D251" s="23" t="s">
        <v>60</v>
      </c>
      <c r="E251" s="18" t="s">
        <v>58</v>
      </c>
      <c r="F251" s="23" t="s">
        <v>727</v>
      </c>
      <c r="G251" s="18" t="s">
        <v>717</v>
      </c>
      <c r="H251" s="38">
        <v>42</v>
      </c>
      <c r="I251" s="28" t="s">
        <v>77</v>
      </c>
      <c r="J251" s="39">
        <v>585</v>
      </c>
      <c r="K251" s="39">
        <v>18</v>
      </c>
      <c r="L251" s="39">
        <v>0</v>
      </c>
      <c r="M251" s="25">
        <f t="shared" si="128"/>
        <v>18</v>
      </c>
      <c r="N251" s="234">
        <f t="shared" si="112"/>
        <v>10530</v>
      </c>
      <c r="O251" s="234">
        <v>10530</v>
      </c>
      <c r="P251" s="235">
        <v>5</v>
      </c>
      <c r="Q251" s="235">
        <v>142</v>
      </c>
      <c r="R251" s="236"/>
      <c r="S251" s="235">
        <v>710</v>
      </c>
      <c r="T251" s="235">
        <v>710</v>
      </c>
      <c r="U251" s="225">
        <v>300</v>
      </c>
      <c r="V251" s="224">
        <v>5400</v>
      </c>
      <c r="W251" s="224">
        <v>5400</v>
      </c>
      <c r="X251" s="292">
        <f t="shared" si="113"/>
        <v>16640</v>
      </c>
      <c r="Y251" s="292">
        <f t="shared" si="101"/>
        <v>16640</v>
      </c>
      <c r="Z251" s="225">
        <f t="shared" si="114"/>
        <v>3600</v>
      </c>
      <c r="AA251" s="225">
        <v>3600</v>
      </c>
      <c r="AB251" s="225">
        <v>0</v>
      </c>
      <c r="AC251" s="225">
        <v>120</v>
      </c>
      <c r="AD251" s="224">
        <f t="shared" si="100"/>
        <v>0</v>
      </c>
      <c r="AE251" s="224">
        <v>0</v>
      </c>
      <c r="AF251" s="225">
        <v>5523</v>
      </c>
      <c r="AG251" s="225">
        <v>5523</v>
      </c>
      <c r="AH251" s="292">
        <f t="shared" si="127"/>
        <v>9123</v>
      </c>
      <c r="AI251" s="292">
        <f t="shared" si="102"/>
        <v>9123</v>
      </c>
      <c r="AJ251" s="224">
        <f t="shared" si="116"/>
        <v>25763</v>
      </c>
      <c r="AK251" s="224">
        <f t="shared" si="103"/>
        <v>25763</v>
      </c>
      <c r="AL251" s="231"/>
      <c r="AM251" s="160"/>
      <c r="AN251" s="20" t="s">
        <v>239</v>
      </c>
      <c r="AO251" s="243">
        <f t="shared" si="104"/>
        <v>3600</v>
      </c>
      <c r="AP251" s="243">
        <f t="shared" si="105"/>
        <v>10530</v>
      </c>
      <c r="AQ251" s="243">
        <v>0</v>
      </c>
      <c r="AR251" s="243">
        <f t="shared" si="106"/>
        <v>710</v>
      </c>
      <c r="AS251" s="243">
        <f t="shared" si="107"/>
        <v>10923</v>
      </c>
      <c r="AT251" s="243">
        <f t="shared" si="108"/>
        <v>0</v>
      </c>
      <c r="AU251" s="243">
        <f t="shared" si="109"/>
        <v>25763</v>
      </c>
      <c r="AV251" s="35"/>
    </row>
    <row r="252" spans="1:48" s="40" customFormat="1" ht="40.35" customHeight="1" x14ac:dyDescent="0.25">
      <c r="A252" s="32" t="s">
        <v>239</v>
      </c>
      <c r="B252" s="37" t="s">
        <v>559</v>
      </c>
      <c r="C252" s="23" t="s">
        <v>43</v>
      </c>
      <c r="D252" s="23" t="s">
        <v>60</v>
      </c>
      <c r="E252" s="18" t="s">
        <v>62</v>
      </c>
      <c r="F252" s="23" t="s">
        <v>62</v>
      </c>
      <c r="G252" s="18" t="s">
        <v>523</v>
      </c>
      <c r="H252" s="38" t="s">
        <v>62</v>
      </c>
      <c r="I252" s="28" t="s">
        <v>62</v>
      </c>
      <c r="J252" s="39">
        <v>0</v>
      </c>
      <c r="K252" s="39">
        <v>0</v>
      </c>
      <c r="L252" s="39">
        <v>0</v>
      </c>
      <c r="M252" s="25">
        <v>0</v>
      </c>
      <c r="N252" s="234">
        <f t="shared" si="112"/>
        <v>0</v>
      </c>
      <c r="O252" s="234">
        <v>0</v>
      </c>
      <c r="P252" s="235">
        <v>0</v>
      </c>
      <c r="Q252" s="235">
        <v>0</v>
      </c>
      <c r="R252" s="236"/>
      <c r="S252" s="235">
        <v>0</v>
      </c>
      <c r="T252" s="235">
        <v>0</v>
      </c>
      <c r="U252" s="225">
        <v>0</v>
      </c>
      <c r="V252" s="224">
        <v>10500</v>
      </c>
      <c r="W252" s="224">
        <v>10500</v>
      </c>
      <c r="X252" s="292">
        <f t="shared" si="113"/>
        <v>10500</v>
      </c>
      <c r="Y252" s="292">
        <f t="shared" si="101"/>
        <v>10500</v>
      </c>
      <c r="Z252" s="225">
        <f t="shared" si="114"/>
        <v>0</v>
      </c>
      <c r="AA252" s="225">
        <v>0</v>
      </c>
      <c r="AB252" s="225">
        <v>0</v>
      </c>
      <c r="AC252" s="225">
        <v>0</v>
      </c>
      <c r="AD252" s="224">
        <f t="shared" si="100"/>
        <v>0</v>
      </c>
      <c r="AE252" s="224">
        <v>0</v>
      </c>
      <c r="AF252" s="225">
        <v>0</v>
      </c>
      <c r="AG252" s="225">
        <v>0</v>
      </c>
      <c r="AH252" s="292">
        <v>0</v>
      </c>
      <c r="AI252" s="292">
        <f t="shared" si="102"/>
        <v>0</v>
      </c>
      <c r="AJ252" s="224">
        <f t="shared" si="116"/>
        <v>10500</v>
      </c>
      <c r="AK252" s="224">
        <f t="shared" si="103"/>
        <v>10500</v>
      </c>
      <c r="AL252" s="231"/>
      <c r="AM252" s="160"/>
      <c r="AN252" s="20" t="s">
        <v>239</v>
      </c>
      <c r="AO252" s="243">
        <f t="shared" si="104"/>
        <v>0</v>
      </c>
      <c r="AP252" s="243">
        <f t="shared" si="105"/>
        <v>0</v>
      </c>
      <c r="AQ252" s="243">
        <v>0</v>
      </c>
      <c r="AR252" s="243">
        <f t="shared" si="106"/>
        <v>0</v>
      </c>
      <c r="AS252" s="243">
        <f t="shared" si="107"/>
        <v>10500</v>
      </c>
      <c r="AT252" s="243">
        <f t="shared" si="108"/>
        <v>0</v>
      </c>
      <c r="AU252" s="243">
        <f t="shared" si="109"/>
        <v>10500</v>
      </c>
      <c r="AV252" s="35"/>
    </row>
    <row r="253" spans="1:48" s="40" customFormat="1" ht="40.35" customHeight="1" x14ac:dyDescent="0.25">
      <c r="A253" s="32" t="s">
        <v>239</v>
      </c>
      <c r="B253" s="37" t="s">
        <v>559</v>
      </c>
      <c r="C253" s="23" t="s">
        <v>43</v>
      </c>
      <c r="D253" s="23" t="s">
        <v>60</v>
      </c>
      <c r="E253" s="18" t="s">
        <v>62</v>
      </c>
      <c r="F253" s="23" t="s">
        <v>62</v>
      </c>
      <c r="G253" s="18" t="s">
        <v>524</v>
      </c>
      <c r="H253" s="38" t="s">
        <v>62</v>
      </c>
      <c r="I253" s="28" t="s">
        <v>62</v>
      </c>
      <c r="J253" s="39">
        <v>0</v>
      </c>
      <c r="K253" s="39">
        <v>0</v>
      </c>
      <c r="L253" s="39">
        <v>0</v>
      </c>
      <c r="M253" s="25">
        <v>0</v>
      </c>
      <c r="N253" s="234">
        <f t="shared" si="112"/>
        <v>0</v>
      </c>
      <c r="O253" s="234">
        <v>0</v>
      </c>
      <c r="P253" s="235">
        <v>0</v>
      </c>
      <c r="Q253" s="235">
        <v>0</v>
      </c>
      <c r="R253" s="236"/>
      <c r="S253" s="235">
        <v>0</v>
      </c>
      <c r="T253" s="235">
        <v>0</v>
      </c>
      <c r="U253" s="225">
        <v>0</v>
      </c>
      <c r="V253" s="224">
        <v>10500</v>
      </c>
      <c r="W253" s="224">
        <v>10500</v>
      </c>
      <c r="X253" s="292">
        <f t="shared" si="113"/>
        <v>10500</v>
      </c>
      <c r="Y253" s="292">
        <f t="shared" si="101"/>
        <v>10500</v>
      </c>
      <c r="Z253" s="225">
        <f t="shared" si="114"/>
        <v>0</v>
      </c>
      <c r="AA253" s="225">
        <v>0</v>
      </c>
      <c r="AB253" s="225">
        <v>0</v>
      </c>
      <c r="AC253" s="225">
        <v>0</v>
      </c>
      <c r="AD253" s="224">
        <f t="shared" si="100"/>
        <v>0</v>
      </c>
      <c r="AE253" s="224">
        <v>0</v>
      </c>
      <c r="AF253" s="225">
        <v>0</v>
      </c>
      <c r="AG253" s="225">
        <v>0</v>
      </c>
      <c r="AH253" s="292">
        <v>0</v>
      </c>
      <c r="AI253" s="292">
        <f t="shared" si="102"/>
        <v>0</v>
      </c>
      <c r="AJ253" s="224">
        <f t="shared" si="116"/>
        <v>10500</v>
      </c>
      <c r="AK253" s="224">
        <f t="shared" si="103"/>
        <v>10500</v>
      </c>
      <c r="AL253" s="231"/>
      <c r="AM253" s="160"/>
      <c r="AN253" s="20" t="s">
        <v>239</v>
      </c>
      <c r="AO253" s="243">
        <f t="shared" si="104"/>
        <v>0</v>
      </c>
      <c r="AP253" s="243">
        <f t="shared" si="105"/>
        <v>0</v>
      </c>
      <c r="AQ253" s="243">
        <v>0</v>
      </c>
      <c r="AR253" s="243">
        <f t="shared" si="106"/>
        <v>0</v>
      </c>
      <c r="AS253" s="243">
        <f t="shared" si="107"/>
        <v>10500</v>
      </c>
      <c r="AT253" s="243">
        <f t="shared" si="108"/>
        <v>0</v>
      </c>
      <c r="AU253" s="243">
        <f t="shared" si="109"/>
        <v>10500</v>
      </c>
      <c r="AV253" s="35"/>
    </row>
    <row r="254" spans="1:48" s="40" customFormat="1" ht="40.35" customHeight="1" x14ac:dyDescent="0.25">
      <c r="A254" s="32" t="s">
        <v>239</v>
      </c>
      <c r="B254" s="37" t="s">
        <v>559</v>
      </c>
      <c r="C254" s="23" t="s">
        <v>43</v>
      </c>
      <c r="D254" s="23" t="s">
        <v>60</v>
      </c>
      <c r="E254" s="18" t="s">
        <v>62</v>
      </c>
      <c r="F254" s="23" t="s">
        <v>62</v>
      </c>
      <c r="G254" s="18" t="s">
        <v>560</v>
      </c>
      <c r="H254" s="38" t="s">
        <v>62</v>
      </c>
      <c r="I254" s="28" t="s">
        <v>62</v>
      </c>
      <c r="J254" s="39">
        <v>0</v>
      </c>
      <c r="K254" s="39">
        <v>0</v>
      </c>
      <c r="L254" s="39">
        <v>0</v>
      </c>
      <c r="M254" s="25">
        <v>0</v>
      </c>
      <c r="N254" s="234">
        <f t="shared" si="112"/>
        <v>0</v>
      </c>
      <c r="O254" s="234">
        <v>0</v>
      </c>
      <c r="P254" s="235">
        <v>0</v>
      </c>
      <c r="Q254" s="235">
        <v>0</v>
      </c>
      <c r="R254" s="236"/>
      <c r="S254" s="235">
        <v>0</v>
      </c>
      <c r="T254" s="235">
        <v>0</v>
      </c>
      <c r="U254" s="225">
        <v>0</v>
      </c>
      <c r="V254" s="224">
        <v>4095</v>
      </c>
      <c r="W254" s="224">
        <v>4095</v>
      </c>
      <c r="X254" s="292">
        <f t="shared" si="113"/>
        <v>4095</v>
      </c>
      <c r="Y254" s="292">
        <f t="shared" si="101"/>
        <v>4095</v>
      </c>
      <c r="Z254" s="225">
        <f t="shared" si="114"/>
        <v>0</v>
      </c>
      <c r="AA254" s="225">
        <v>0</v>
      </c>
      <c r="AB254" s="225">
        <v>0</v>
      </c>
      <c r="AC254" s="225">
        <v>0</v>
      </c>
      <c r="AD254" s="224">
        <f t="shared" si="100"/>
        <v>0</v>
      </c>
      <c r="AE254" s="224">
        <v>0</v>
      </c>
      <c r="AF254" s="225">
        <v>0</v>
      </c>
      <c r="AG254" s="225">
        <v>0</v>
      </c>
      <c r="AH254" s="292">
        <v>0</v>
      </c>
      <c r="AI254" s="292">
        <f t="shared" si="102"/>
        <v>0</v>
      </c>
      <c r="AJ254" s="224">
        <f t="shared" si="116"/>
        <v>4095</v>
      </c>
      <c r="AK254" s="224">
        <f t="shared" si="103"/>
        <v>4095</v>
      </c>
      <c r="AL254" s="231"/>
      <c r="AM254" s="160"/>
      <c r="AN254" s="20" t="s">
        <v>239</v>
      </c>
      <c r="AO254" s="243">
        <f t="shared" si="104"/>
        <v>0</v>
      </c>
      <c r="AP254" s="243">
        <f t="shared" si="105"/>
        <v>0</v>
      </c>
      <c r="AQ254" s="243">
        <v>0</v>
      </c>
      <c r="AR254" s="243">
        <f t="shared" si="106"/>
        <v>0</v>
      </c>
      <c r="AS254" s="243">
        <f t="shared" si="107"/>
        <v>4095</v>
      </c>
      <c r="AT254" s="243">
        <f t="shared" si="108"/>
        <v>0</v>
      </c>
      <c r="AU254" s="243">
        <f t="shared" si="109"/>
        <v>4095</v>
      </c>
      <c r="AV254" s="35"/>
    </row>
    <row r="255" spans="1:48" s="40" customFormat="1" ht="40.35" customHeight="1" x14ac:dyDescent="0.25">
      <c r="A255" s="32" t="s">
        <v>239</v>
      </c>
      <c r="B255" s="37" t="s">
        <v>559</v>
      </c>
      <c r="C255" s="23" t="s">
        <v>43</v>
      </c>
      <c r="D255" s="23" t="s">
        <v>60</v>
      </c>
      <c r="E255" s="18" t="s">
        <v>62</v>
      </c>
      <c r="F255" s="23" t="s">
        <v>62</v>
      </c>
      <c r="G255" s="18" t="s">
        <v>555</v>
      </c>
      <c r="H255" s="38" t="s">
        <v>62</v>
      </c>
      <c r="I255" s="28" t="s">
        <v>62</v>
      </c>
      <c r="J255" s="39">
        <v>0</v>
      </c>
      <c r="K255" s="39">
        <v>0</v>
      </c>
      <c r="L255" s="39">
        <v>0</v>
      </c>
      <c r="M255" s="25">
        <v>0</v>
      </c>
      <c r="N255" s="224">
        <f t="shared" si="112"/>
        <v>0</v>
      </c>
      <c r="O255" s="224">
        <v>0</v>
      </c>
      <c r="P255" s="225">
        <v>0</v>
      </c>
      <c r="Q255" s="225">
        <v>0</v>
      </c>
      <c r="R255" s="236"/>
      <c r="S255" s="225">
        <v>0</v>
      </c>
      <c r="T255" s="225">
        <v>0</v>
      </c>
      <c r="U255" s="225">
        <v>0</v>
      </c>
      <c r="V255" s="224">
        <v>4095</v>
      </c>
      <c r="W255" s="224">
        <v>4095</v>
      </c>
      <c r="X255" s="292">
        <f t="shared" si="113"/>
        <v>4095</v>
      </c>
      <c r="Y255" s="292">
        <f t="shared" si="101"/>
        <v>4095</v>
      </c>
      <c r="Z255" s="225">
        <f t="shared" si="114"/>
        <v>0</v>
      </c>
      <c r="AA255" s="225">
        <v>0</v>
      </c>
      <c r="AB255" s="225">
        <v>0</v>
      </c>
      <c r="AC255" s="225">
        <v>0</v>
      </c>
      <c r="AD255" s="224">
        <f t="shared" si="100"/>
        <v>0</v>
      </c>
      <c r="AE255" s="224">
        <v>0</v>
      </c>
      <c r="AF255" s="225">
        <v>0</v>
      </c>
      <c r="AG255" s="225">
        <v>0</v>
      </c>
      <c r="AH255" s="292">
        <v>0</v>
      </c>
      <c r="AI255" s="292">
        <f t="shared" si="102"/>
        <v>0</v>
      </c>
      <c r="AJ255" s="224">
        <f t="shared" si="116"/>
        <v>4095</v>
      </c>
      <c r="AK255" s="224">
        <f t="shared" si="103"/>
        <v>4095</v>
      </c>
      <c r="AL255" s="231"/>
      <c r="AM255" s="160"/>
      <c r="AN255" s="20" t="s">
        <v>239</v>
      </c>
      <c r="AO255" s="243">
        <f t="shared" si="104"/>
        <v>0</v>
      </c>
      <c r="AP255" s="243">
        <f t="shared" si="105"/>
        <v>0</v>
      </c>
      <c r="AQ255" s="243">
        <v>0</v>
      </c>
      <c r="AR255" s="243">
        <f t="shared" si="106"/>
        <v>0</v>
      </c>
      <c r="AS255" s="243">
        <f t="shared" si="107"/>
        <v>4095</v>
      </c>
      <c r="AT255" s="243">
        <f t="shared" si="108"/>
        <v>0</v>
      </c>
      <c r="AU255" s="243">
        <f t="shared" si="109"/>
        <v>4095</v>
      </c>
      <c r="AV255" s="35"/>
    </row>
    <row r="256" spans="1:48" s="22" customFormat="1" ht="51.75" customHeight="1" x14ac:dyDescent="0.25">
      <c r="A256" s="28" t="s">
        <v>240</v>
      </c>
      <c r="B256" s="37" t="s">
        <v>241</v>
      </c>
      <c r="C256" s="23" t="s">
        <v>43</v>
      </c>
      <c r="D256" s="23" t="s">
        <v>57</v>
      </c>
      <c r="E256" s="18" t="s">
        <v>242</v>
      </c>
      <c r="F256" s="23" t="s">
        <v>520</v>
      </c>
      <c r="G256" s="18" t="s">
        <v>663</v>
      </c>
      <c r="H256" s="38">
        <v>42</v>
      </c>
      <c r="I256" s="28" t="s">
        <v>77</v>
      </c>
      <c r="J256" s="39">
        <v>585</v>
      </c>
      <c r="K256" s="39">
        <v>18</v>
      </c>
      <c r="L256" s="39">
        <v>0</v>
      </c>
      <c r="M256" s="25">
        <f t="shared" si="128"/>
        <v>18</v>
      </c>
      <c r="N256" s="234">
        <f t="shared" si="112"/>
        <v>10530</v>
      </c>
      <c r="O256" s="234">
        <v>10530</v>
      </c>
      <c r="P256" s="235">
        <v>10</v>
      </c>
      <c r="Q256" s="235">
        <v>26</v>
      </c>
      <c r="R256" s="235">
        <v>0.4</v>
      </c>
      <c r="S256" s="235">
        <f>SUM(P256*Q256*0.4)</f>
        <v>104</v>
      </c>
      <c r="T256" s="235">
        <v>104</v>
      </c>
      <c r="U256" s="225">
        <v>0</v>
      </c>
      <c r="V256" s="224">
        <v>0</v>
      </c>
      <c r="W256" s="224">
        <v>0</v>
      </c>
      <c r="X256" s="292">
        <f>N256+S256+V256</f>
        <v>10634</v>
      </c>
      <c r="Y256" s="292">
        <f t="shared" si="101"/>
        <v>10634</v>
      </c>
      <c r="Z256" s="225">
        <f>M256*200</f>
        <v>3600</v>
      </c>
      <c r="AA256" s="225">
        <v>3600</v>
      </c>
      <c r="AB256" s="225">
        <v>0</v>
      </c>
      <c r="AC256" s="225">
        <v>0</v>
      </c>
      <c r="AD256" s="224">
        <v>0</v>
      </c>
      <c r="AE256" s="224">
        <v>0</v>
      </c>
      <c r="AF256" s="225">
        <v>4950</v>
      </c>
      <c r="AG256" s="225">
        <v>4950</v>
      </c>
      <c r="AH256" s="292">
        <f t="shared" si="127"/>
        <v>8550</v>
      </c>
      <c r="AI256" s="292">
        <f t="shared" si="102"/>
        <v>8550</v>
      </c>
      <c r="AJ256" s="224">
        <f t="shared" si="116"/>
        <v>19184</v>
      </c>
      <c r="AK256" s="224">
        <f t="shared" si="103"/>
        <v>19184</v>
      </c>
      <c r="AL256" s="226">
        <f>SUM(AJ256:AJ262)</f>
        <v>90629</v>
      </c>
      <c r="AM256" s="203">
        <f>SUM(M256:M262)</f>
        <v>54</v>
      </c>
      <c r="AN256" s="20" t="s">
        <v>240</v>
      </c>
      <c r="AO256" s="243">
        <f t="shared" si="104"/>
        <v>3600</v>
      </c>
      <c r="AP256" s="243">
        <f t="shared" si="105"/>
        <v>10530</v>
      </c>
      <c r="AQ256" s="243">
        <v>0</v>
      </c>
      <c r="AR256" s="243">
        <f t="shared" si="106"/>
        <v>104</v>
      </c>
      <c r="AS256" s="243">
        <f t="shared" si="107"/>
        <v>4950</v>
      </c>
      <c r="AT256" s="243">
        <f t="shared" si="108"/>
        <v>0</v>
      </c>
      <c r="AU256" s="243">
        <f t="shared" si="109"/>
        <v>19184</v>
      </c>
      <c r="AV256" s="21"/>
    </row>
    <row r="257" spans="1:48" s="22" customFormat="1" ht="41.25" customHeight="1" x14ac:dyDescent="0.25">
      <c r="A257" s="28" t="s">
        <v>240</v>
      </c>
      <c r="B257" s="37" t="s">
        <v>241</v>
      </c>
      <c r="C257" s="23" t="s">
        <v>43</v>
      </c>
      <c r="D257" s="23" t="s">
        <v>57</v>
      </c>
      <c r="E257" s="18" t="s">
        <v>242</v>
      </c>
      <c r="F257" s="23" t="s">
        <v>48</v>
      </c>
      <c r="G257" s="37" t="s">
        <v>656</v>
      </c>
      <c r="H257" s="38">
        <v>42</v>
      </c>
      <c r="I257" s="28" t="s">
        <v>77</v>
      </c>
      <c r="J257" s="39">
        <v>585</v>
      </c>
      <c r="K257" s="39">
        <v>0</v>
      </c>
      <c r="L257" s="39">
        <v>18</v>
      </c>
      <c r="M257" s="25">
        <f t="shared" si="128"/>
        <v>18</v>
      </c>
      <c r="N257" s="234">
        <f t="shared" si="112"/>
        <v>10530</v>
      </c>
      <c r="O257" s="234">
        <v>10530</v>
      </c>
      <c r="P257" s="235">
        <v>0</v>
      </c>
      <c r="Q257" s="235">
        <v>0</v>
      </c>
      <c r="R257" s="235"/>
      <c r="S257" s="235">
        <v>0</v>
      </c>
      <c r="T257" s="235">
        <v>0</v>
      </c>
      <c r="U257" s="225">
        <v>0</v>
      </c>
      <c r="V257" s="224">
        <v>0</v>
      </c>
      <c r="W257" s="224">
        <v>0</v>
      </c>
      <c r="X257" s="292">
        <f>N257+S257+V257</f>
        <v>10530</v>
      </c>
      <c r="Y257" s="292">
        <f t="shared" si="101"/>
        <v>10530</v>
      </c>
      <c r="Z257" s="225">
        <f>M257*200</f>
        <v>3600</v>
      </c>
      <c r="AA257" s="225">
        <v>3600</v>
      </c>
      <c r="AB257" s="225">
        <v>0</v>
      </c>
      <c r="AC257" s="225">
        <v>0</v>
      </c>
      <c r="AD257" s="224">
        <v>0</v>
      </c>
      <c r="AE257" s="224">
        <v>0</v>
      </c>
      <c r="AF257" s="225">
        <v>4950</v>
      </c>
      <c r="AG257" s="225">
        <v>4950</v>
      </c>
      <c r="AH257" s="292">
        <f t="shared" si="127"/>
        <v>8550</v>
      </c>
      <c r="AI257" s="292">
        <f t="shared" si="102"/>
        <v>8550</v>
      </c>
      <c r="AJ257" s="224">
        <f t="shared" si="116"/>
        <v>19080</v>
      </c>
      <c r="AK257" s="224">
        <f t="shared" si="103"/>
        <v>19080</v>
      </c>
      <c r="AL257" s="226"/>
      <c r="AM257" s="203"/>
      <c r="AN257" s="20" t="s">
        <v>240</v>
      </c>
      <c r="AO257" s="243">
        <f t="shared" si="104"/>
        <v>3600</v>
      </c>
      <c r="AP257" s="243">
        <f t="shared" si="105"/>
        <v>10530</v>
      </c>
      <c r="AQ257" s="243">
        <v>0</v>
      </c>
      <c r="AR257" s="243">
        <f t="shared" si="106"/>
        <v>0</v>
      </c>
      <c r="AS257" s="243">
        <f t="shared" si="107"/>
        <v>4950</v>
      </c>
      <c r="AT257" s="243">
        <f t="shared" si="108"/>
        <v>0</v>
      </c>
      <c r="AU257" s="243">
        <f t="shared" si="109"/>
        <v>19080</v>
      </c>
      <c r="AV257" s="21"/>
    </row>
    <row r="258" spans="1:48" s="22" customFormat="1" ht="52.5" customHeight="1" x14ac:dyDescent="0.25">
      <c r="A258" s="28" t="s">
        <v>240</v>
      </c>
      <c r="B258" s="37" t="s">
        <v>241</v>
      </c>
      <c r="C258" s="23" t="s">
        <v>43</v>
      </c>
      <c r="D258" s="23" t="s">
        <v>57</v>
      </c>
      <c r="E258" s="18" t="s">
        <v>242</v>
      </c>
      <c r="F258" s="23" t="s">
        <v>728</v>
      </c>
      <c r="G258" s="37" t="s">
        <v>729</v>
      </c>
      <c r="H258" s="38">
        <v>42</v>
      </c>
      <c r="I258" s="28" t="s">
        <v>77</v>
      </c>
      <c r="J258" s="39">
        <v>585</v>
      </c>
      <c r="K258" s="39">
        <v>0</v>
      </c>
      <c r="L258" s="39">
        <v>18</v>
      </c>
      <c r="M258" s="25">
        <f t="shared" si="128"/>
        <v>18</v>
      </c>
      <c r="N258" s="234">
        <f t="shared" si="112"/>
        <v>10530</v>
      </c>
      <c r="O258" s="234">
        <v>10530</v>
      </c>
      <c r="P258" s="235">
        <v>0</v>
      </c>
      <c r="Q258" s="235">
        <v>0</v>
      </c>
      <c r="R258" s="235"/>
      <c r="S258" s="235">
        <v>0</v>
      </c>
      <c r="T258" s="235">
        <v>0</v>
      </c>
      <c r="U258" s="225">
        <v>0</v>
      </c>
      <c r="V258" s="224">
        <v>0</v>
      </c>
      <c r="W258" s="224">
        <v>0</v>
      </c>
      <c r="X258" s="292">
        <f>N258+S258+V258</f>
        <v>10530</v>
      </c>
      <c r="Y258" s="292">
        <f t="shared" si="101"/>
        <v>10530</v>
      </c>
      <c r="Z258" s="225">
        <f>M258*200</f>
        <v>3600</v>
      </c>
      <c r="AA258" s="225">
        <v>3600</v>
      </c>
      <c r="AB258" s="225">
        <v>0</v>
      </c>
      <c r="AC258" s="225">
        <v>0</v>
      </c>
      <c r="AD258" s="224">
        <v>0</v>
      </c>
      <c r="AE258" s="224">
        <v>0</v>
      </c>
      <c r="AF258" s="225">
        <v>4950</v>
      </c>
      <c r="AG258" s="225">
        <v>4950</v>
      </c>
      <c r="AH258" s="292">
        <f t="shared" si="127"/>
        <v>8550</v>
      </c>
      <c r="AI258" s="292">
        <f t="shared" si="102"/>
        <v>8550</v>
      </c>
      <c r="AJ258" s="224">
        <f t="shared" si="116"/>
        <v>19080</v>
      </c>
      <c r="AK258" s="224">
        <f t="shared" si="103"/>
        <v>19080</v>
      </c>
      <c r="AL258" s="226"/>
      <c r="AM258" s="203"/>
      <c r="AN258" s="20" t="s">
        <v>240</v>
      </c>
      <c r="AO258" s="243">
        <f t="shared" si="104"/>
        <v>3600</v>
      </c>
      <c r="AP258" s="243">
        <f t="shared" si="105"/>
        <v>10530</v>
      </c>
      <c r="AQ258" s="243">
        <v>0</v>
      </c>
      <c r="AR258" s="243">
        <f t="shared" si="106"/>
        <v>0</v>
      </c>
      <c r="AS258" s="243">
        <f t="shared" si="107"/>
        <v>4950</v>
      </c>
      <c r="AT258" s="243">
        <f t="shared" si="108"/>
        <v>0</v>
      </c>
      <c r="AU258" s="243">
        <f t="shared" si="109"/>
        <v>19080</v>
      </c>
      <c r="AV258" s="21"/>
    </row>
    <row r="259" spans="1:48" s="22" customFormat="1" ht="41.25" customHeight="1" x14ac:dyDescent="0.25">
      <c r="A259" s="28" t="s">
        <v>240</v>
      </c>
      <c r="B259" s="37" t="s">
        <v>561</v>
      </c>
      <c r="C259" s="23" t="s">
        <v>43</v>
      </c>
      <c r="D259" s="23" t="s">
        <v>57</v>
      </c>
      <c r="E259" s="18" t="s">
        <v>62</v>
      </c>
      <c r="F259" s="23" t="s">
        <v>62</v>
      </c>
      <c r="G259" s="37" t="s">
        <v>730</v>
      </c>
      <c r="H259" s="38" t="s">
        <v>62</v>
      </c>
      <c r="I259" s="28" t="s">
        <v>62</v>
      </c>
      <c r="J259" s="39">
        <v>0</v>
      </c>
      <c r="K259" s="39">
        <v>0</v>
      </c>
      <c r="L259" s="39">
        <v>0</v>
      </c>
      <c r="M259" s="25">
        <v>0</v>
      </c>
      <c r="N259" s="234">
        <v>0</v>
      </c>
      <c r="O259" s="234">
        <v>0</v>
      </c>
      <c r="P259" s="235">
        <v>0</v>
      </c>
      <c r="Q259" s="235">
        <v>0</v>
      </c>
      <c r="R259" s="235">
        <v>0</v>
      </c>
      <c r="S259" s="225">
        <v>0</v>
      </c>
      <c r="T259" s="225">
        <v>0</v>
      </c>
      <c r="U259" s="224">
        <v>0</v>
      </c>
      <c r="V259" s="224">
        <v>10500</v>
      </c>
      <c r="W259" s="224">
        <v>10500</v>
      </c>
      <c r="X259" s="294">
        <v>10500</v>
      </c>
      <c r="Y259" s="292">
        <f t="shared" ref="Y259:Y265" si="134">SUM(O259+T259+W259)</f>
        <v>10500</v>
      </c>
      <c r="Z259" s="225">
        <v>0</v>
      </c>
      <c r="AA259" s="225">
        <v>0</v>
      </c>
      <c r="AB259" s="225">
        <v>0</v>
      </c>
      <c r="AC259" s="224">
        <v>0</v>
      </c>
      <c r="AD259" s="225">
        <v>0</v>
      </c>
      <c r="AE259" s="225">
        <v>0</v>
      </c>
      <c r="AF259" s="224">
        <v>0</v>
      </c>
      <c r="AG259" s="224">
        <v>0</v>
      </c>
      <c r="AH259" s="292">
        <f t="shared" si="127"/>
        <v>0</v>
      </c>
      <c r="AI259" s="292">
        <f t="shared" ref="AI259:AI264" si="135">SUM(AA259+AE259+AG259)</f>
        <v>0</v>
      </c>
      <c r="AJ259" s="224">
        <f t="shared" si="116"/>
        <v>10500</v>
      </c>
      <c r="AK259" s="224">
        <f t="shared" ref="AK259:AK264" si="136">SUM(Y259+AI259)</f>
        <v>10500</v>
      </c>
      <c r="AL259" s="226"/>
      <c r="AM259" s="211"/>
      <c r="AN259" s="20" t="s">
        <v>240</v>
      </c>
      <c r="AO259" s="243">
        <f t="shared" ref="AO259:AO265" si="137">SUM(AA259)</f>
        <v>0</v>
      </c>
      <c r="AP259" s="243">
        <f t="shared" ref="AP259:AP265" si="138">SUM(O259)</f>
        <v>0</v>
      </c>
      <c r="AQ259" s="243">
        <v>0</v>
      </c>
      <c r="AR259" s="243">
        <f t="shared" ref="AR259:AR265" si="139">SUM(T259+AE259)</f>
        <v>0</v>
      </c>
      <c r="AS259" s="243">
        <f t="shared" ref="AS259:AS265" si="140">SUM(W259+AG259)</f>
        <v>10500</v>
      </c>
      <c r="AT259" s="243">
        <f t="shared" ref="AT259:AT265" si="141">SUM(AJ259-AK259)</f>
        <v>0</v>
      </c>
      <c r="AU259" s="243">
        <f t="shared" ref="AU259:AU265" si="142">SUM(AO259:AS259)</f>
        <v>10500</v>
      </c>
      <c r="AV259" s="21"/>
    </row>
    <row r="260" spans="1:48" s="22" customFormat="1" ht="41.25" customHeight="1" x14ac:dyDescent="0.25">
      <c r="A260" s="28" t="s">
        <v>240</v>
      </c>
      <c r="B260" s="37" t="s">
        <v>561</v>
      </c>
      <c r="C260" s="23" t="s">
        <v>43</v>
      </c>
      <c r="D260" s="23" t="s">
        <v>57</v>
      </c>
      <c r="E260" s="18" t="s">
        <v>62</v>
      </c>
      <c r="F260" s="23" t="s">
        <v>62</v>
      </c>
      <c r="G260" s="37" t="s">
        <v>560</v>
      </c>
      <c r="H260" s="38" t="s">
        <v>62</v>
      </c>
      <c r="I260" s="28" t="s">
        <v>62</v>
      </c>
      <c r="J260" s="39">
        <v>0</v>
      </c>
      <c r="K260" s="39">
        <v>0</v>
      </c>
      <c r="L260" s="39">
        <v>0</v>
      </c>
      <c r="M260" s="25">
        <v>0</v>
      </c>
      <c r="N260" s="234">
        <v>0</v>
      </c>
      <c r="O260" s="234">
        <v>0</v>
      </c>
      <c r="P260" s="235">
        <v>0</v>
      </c>
      <c r="Q260" s="235">
        <v>0</v>
      </c>
      <c r="R260" s="235">
        <v>0</v>
      </c>
      <c r="S260" s="225">
        <v>0</v>
      </c>
      <c r="T260" s="225">
        <v>0</v>
      </c>
      <c r="U260" s="224">
        <v>0</v>
      </c>
      <c r="V260" s="224">
        <v>4095</v>
      </c>
      <c r="W260" s="224">
        <v>4095</v>
      </c>
      <c r="X260" s="294">
        <v>4095</v>
      </c>
      <c r="Y260" s="292">
        <f t="shared" si="134"/>
        <v>4095</v>
      </c>
      <c r="Z260" s="225">
        <v>0</v>
      </c>
      <c r="AA260" s="225">
        <v>0</v>
      </c>
      <c r="AB260" s="225">
        <v>0</v>
      </c>
      <c r="AC260" s="224">
        <v>0</v>
      </c>
      <c r="AD260" s="225">
        <v>0</v>
      </c>
      <c r="AE260" s="225">
        <v>0</v>
      </c>
      <c r="AF260" s="224">
        <v>0</v>
      </c>
      <c r="AG260" s="224">
        <v>0</v>
      </c>
      <c r="AH260" s="292">
        <f t="shared" si="127"/>
        <v>0</v>
      </c>
      <c r="AI260" s="292">
        <f t="shared" si="135"/>
        <v>0</v>
      </c>
      <c r="AJ260" s="224">
        <f t="shared" si="116"/>
        <v>4095</v>
      </c>
      <c r="AK260" s="224">
        <f t="shared" si="136"/>
        <v>4095</v>
      </c>
      <c r="AL260" s="226"/>
      <c r="AM260" s="211"/>
      <c r="AN260" s="20" t="s">
        <v>240</v>
      </c>
      <c r="AO260" s="243">
        <f t="shared" si="137"/>
        <v>0</v>
      </c>
      <c r="AP260" s="243">
        <f t="shared" si="138"/>
        <v>0</v>
      </c>
      <c r="AQ260" s="243">
        <v>0</v>
      </c>
      <c r="AR260" s="243">
        <f t="shared" si="139"/>
        <v>0</v>
      </c>
      <c r="AS260" s="243">
        <f t="shared" si="140"/>
        <v>4095</v>
      </c>
      <c r="AT260" s="243">
        <f t="shared" si="141"/>
        <v>0</v>
      </c>
      <c r="AU260" s="243">
        <f t="shared" si="142"/>
        <v>4095</v>
      </c>
      <c r="AV260" s="21"/>
    </row>
    <row r="261" spans="1:48" s="22" customFormat="1" ht="37.5" customHeight="1" x14ac:dyDescent="0.25">
      <c r="A261" s="28" t="s">
        <v>240</v>
      </c>
      <c r="B261" s="37" t="s">
        <v>561</v>
      </c>
      <c r="C261" s="23" t="s">
        <v>43</v>
      </c>
      <c r="D261" s="23" t="s">
        <v>57</v>
      </c>
      <c r="E261" s="18" t="s">
        <v>62</v>
      </c>
      <c r="F261" s="23" t="s">
        <v>62</v>
      </c>
      <c r="G261" s="37" t="s">
        <v>562</v>
      </c>
      <c r="H261" s="38" t="s">
        <v>62</v>
      </c>
      <c r="I261" s="28" t="s">
        <v>62</v>
      </c>
      <c r="J261" s="39">
        <v>0</v>
      </c>
      <c r="K261" s="39">
        <v>0</v>
      </c>
      <c r="L261" s="39">
        <v>0</v>
      </c>
      <c r="M261" s="25">
        <v>0</v>
      </c>
      <c r="N261" s="234">
        <v>0</v>
      </c>
      <c r="O261" s="234">
        <v>0</v>
      </c>
      <c r="P261" s="235">
        <v>0</v>
      </c>
      <c r="Q261" s="235">
        <v>0</v>
      </c>
      <c r="R261" s="235">
        <v>0</v>
      </c>
      <c r="S261" s="235">
        <v>0</v>
      </c>
      <c r="T261" s="235">
        <v>0</v>
      </c>
      <c r="U261" s="225">
        <v>0</v>
      </c>
      <c r="V261" s="224">
        <v>10500</v>
      </c>
      <c r="W261" s="224">
        <v>10500</v>
      </c>
      <c r="X261" s="292">
        <f t="shared" ref="X261:X262" si="143">N261+S261+V261</f>
        <v>10500</v>
      </c>
      <c r="Y261" s="292">
        <f t="shared" si="134"/>
        <v>10500</v>
      </c>
      <c r="Z261" s="225">
        <v>0</v>
      </c>
      <c r="AA261" s="225">
        <v>0</v>
      </c>
      <c r="AB261" s="225">
        <v>0</v>
      </c>
      <c r="AC261" s="225">
        <v>0</v>
      </c>
      <c r="AD261" s="224">
        <v>0</v>
      </c>
      <c r="AE261" s="224">
        <v>0</v>
      </c>
      <c r="AF261" s="225">
        <v>0</v>
      </c>
      <c r="AG261" s="225">
        <v>0</v>
      </c>
      <c r="AH261" s="292">
        <v>0</v>
      </c>
      <c r="AI261" s="292">
        <f t="shared" si="135"/>
        <v>0</v>
      </c>
      <c r="AJ261" s="224">
        <f t="shared" si="116"/>
        <v>10500</v>
      </c>
      <c r="AK261" s="224">
        <f t="shared" si="136"/>
        <v>10500</v>
      </c>
      <c r="AL261" s="226"/>
      <c r="AM261" s="203"/>
      <c r="AN261" s="20" t="s">
        <v>240</v>
      </c>
      <c r="AO261" s="243">
        <f t="shared" si="137"/>
        <v>0</v>
      </c>
      <c r="AP261" s="243">
        <f t="shared" si="138"/>
        <v>0</v>
      </c>
      <c r="AQ261" s="243">
        <v>0</v>
      </c>
      <c r="AR261" s="243">
        <f t="shared" si="139"/>
        <v>0</v>
      </c>
      <c r="AS261" s="243">
        <f t="shared" si="140"/>
        <v>10500</v>
      </c>
      <c r="AT261" s="243">
        <f t="shared" si="141"/>
        <v>0</v>
      </c>
      <c r="AU261" s="243">
        <f t="shared" si="142"/>
        <v>10500</v>
      </c>
      <c r="AV261" s="21"/>
    </row>
    <row r="262" spans="1:48" s="22" customFormat="1" ht="35.25" customHeight="1" x14ac:dyDescent="0.25">
      <c r="A262" s="28" t="s">
        <v>240</v>
      </c>
      <c r="B262" s="37" t="s">
        <v>561</v>
      </c>
      <c r="C262" s="23" t="s">
        <v>43</v>
      </c>
      <c r="D262" s="23" t="s">
        <v>57</v>
      </c>
      <c r="E262" s="18" t="s">
        <v>62</v>
      </c>
      <c r="F262" s="23" t="s">
        <v>62</v>
      </c>
      <c r="G262" s="37" t="s">
        <v>555</v>
      </c>
      <c r="H262" s="38" t="s">
        <v>62</v>
      </c>
      <c r="I262" s="28" t="s">
        <v>62</v>
      </c>
      <c r="J262" s="39">
        <v>0</v>
      </c>
      <c r="K262" s="39">
        <v>0</v>
      </c>
      <c r="L262" s="39">
        <v>0</v>
      </c>
      <c r="M262" s="25">
        <v>0</v>
      </c>
      <c r="N262" s="234">
        <v>0</v>
      </c>
      <c r="O262" s="234">
        <v>0</v>
      </c>
      <c r="P262" s="235">
        <v>0</v>
      </c>
      <c r="Q262" s="235">
        <v>0</v>
      </c>
      <c r="R262" s="235">
        <v>0</v>
      </c>
      <c r="S262" s="235">
        <v>0</v>
      </c>
      <c r="T262" s="235">
        <v>0</v>
      </c>
      <c r="U262" s="225">
        <v>0</v>
      </c>
      <c r="V262" s="224">
        <v>8190</v>
      </c>
      <c r="W262" s="224">
        <v>8190</v>
      </c>
      <c r="X262" s="292">
        <f t="shared" si="143"/>
        <v>8190</v>
      </c>
      <c r="Y262" s="292">
        <f t="shared" si="134"/>
        <v>8190</v>
      </c>
      <c r="Z262" s="225">
        <v>0</v>
      </c>
      <c r="AA262" s="225">
        <v>0</v>
      </c>
      <c r="AB262" s="225">
        <v>0</v>
      </c>
      <c r="AC262" s="225">
        <v>0</v>
      </c>
      <c r="AD262" s="224">
        <v>0</v>
      </c>
      <c r="AE262" s="224">
        <v>0</v>
      </c>
      <c r="AF262" s="225">
        <v>0</v>
      </c>
      <c r="AG262" s="225">
        <v>0</v>
      </c>
      <c r="AH262" s="292">
        <v>0</v>
      </c>
      <c r="AI262" s="292">
        <f t="shared" si="135"/>
        <v>0</v>
      </c>
      <c r="AJ262" s="224">
        <f t="shared" si="116"/>
        <v>8190</v>
      </c>
      <c r="AK262" s="224">
        <f t="shared" si="136"/>
        <v>8190</v>
      </c>
      <c r="AL262" s="226"/>
      <c r="AM262" s="203"/>
      <c r="AN262" s="20" t="s">
        <v>240</v>
      </c>
      <c r="AO262" s="243">
        <f t="shared" si="137"/>
        <v>0</v>
      </c>
      <c r="AP262" s="243">
        <f t="shared" si="138"/>
        <v>0</v>
      </c>
      <c r="AQ262" s="243">
        <v>0</v>
      </c>
      <c r="AR262" s="243">
        <f t="shared" si="139"/>
        <v>0</v>
      </c>
      <c r="AS262" s="243">
        <f t="shared" si="140"/>
        <v>8190</v>
      </c>
      <c r="AT262" s="243">
        <f t="shared" si="141"/>
        <v>0</v>
      </c>
      <c r="AU262" s="243">
        <f t="shared" si="142"/>
        <v>8190</v>
      </c>
      <c r="AV262" s="21"/>
    </row>
    <row r="263" spans="1:48" s="22" customFormat="1" ht="36" customHeight="1" x14ac:dyDescent="0.25">
      <c r="A263" s="28" t="s">
        <v>563</v>
      </c>
      <c r="B263" s="37" t="s">
        <v>564</v>
      </c>
      <c r="C263" s="23" t="s">
        <v>43</v>
      </c>
      <c r="D263" s="23" t="s">
        <v>57</v>
      </c>
      <c r="E263" s="18" t="s">
        <v>242</v>
      </c>
      <c r="F263" s="23" t="s">
        <v>520</v>
      </c>
      <c r="G263" s="18" t="s">
        <v>663</v>
      </c>
      <c r="H263" s="38">
        <v>42</v>
      </c>
      <c r="I263" s="28" t="s">
        <v>38</v>
      </c>
      <c r="J263" s="39">
        <v>753</v>
      </c>
      <c r="K263" s="39">
        <v>3</v>
      </c>
      <c r="L263" s="39">
        <v>0</v>
      </c>
      <c r="M263" s="25">
        <f t="shared" si="128"/>
        <v>3</v>
      </c>
      <c r="N263" s="224">
        <f t="shared" ref="N263:N264" si="144">(J263*M263)</f>
        <v>2259</v>
      </c>
      <c r="O263" s="224">
        <v>2259</v>
      </c>
      <c r="P263" s="225">
        <v>3</v>
      </c>
      <c r="Q263" s="225">
        <v>142</v>
      </c>
      <c r="R263" s="235">
        <v>0</v>
      </c>
      <c r="S263" s="225">
        <v>426</v>
      </c>
      <c r="T263" s="225">
        <v>426</v>
      </c>
      <c r="U263" s="225">
        <v>0</v>
      </c>
      <c r="V263" s="224">
        <v>0</v>
      </c>
      <c r="W263" s="224">
        <v>0</v>
      </c>
      <c r="X263" s="292">
        <f>N263+S263+V263</f>
        <v>2685</v>
      </c>
      <c r="Y263" s="292">
        <f t="shared" si="134"/>
        <v>2685</v>
      </c>
      <c r="Z263" s="225">
        <f t="shared" ref="Z263:Z264" si="145">M263*200</f>
        <v>600</v>
      </c>
      <c r="AA263" s="225">
        <v>600</v>
      </c>
      <c r="AB263" s="225">
        <v>0</v>
      </c>
      <c r="AC263" s="225">
        <v>0</v>
      </c>
      <c r="AD263" s="224">
        <v>0</v>
      </c>
      <c r="AE263" s="224">
        <v>0</v>
      </c>
      <c r="AF263" s="225">
        <v>0</v>
      </c>
      <c r="AG263" s="225">
        <v>0</v>
      </c>
      <c r="AH263" s="292">
        <f t="shared" si="127"/>
        <v>600</v>
      </c>
      <c r="AI263" s="292">
        <f t="shared" si="135"/>
        <v>600</v>
      </c>
      <c r="AJ263" s="224">
        <f t="shared" si="116"/>
        <v>3285</v>
      </c>
      <c r="AK263" s="224">
        <f t="shared" si="136"/>
        <v>3285</v>
      </c>
      <c r="AL263" s="226">
        <f>SUM(AJ263:AJ264)</f>
        <v>5640</v>
      </c>
      <c r="AM263" s="203">
        <f>SUM(M263:M264)</f>
        <v>6</v>
      </c>
      <c r="AN263" s="20" t="s">
        <v>244</v>
      </c>
      <c r="AO263" s="243">
        <f t="shared" si="137"/>
        <v>600</v>
      </c>
      <c r="AP263" s="243">
        <f t="shared" si="138"/>
        <v>2259</v>
      </c>
      <c r="AQ263" s="243">
        <v>0</v>
      </c>
      <c r="AR263" s="243">
        <f t="shared" si="139"/>
        <v>426</v>
      </c>
      <c r="AS263" s="243">
        <f t="shared" si="140"/>
        <v>0</v>
      </c>
      <c r="AT263" s="243">
        <f t="shared" si="141"/>
        <v>0</v>
      </c>
      <c r="AU263" s="243">
        <f t="shared" si="142"/>
        <v>3285</v>
      </c>
      <c r="AV263" s="21"/>
    </row>
    <row r="264" spans="1:48" s="22" customFormat="1" ht="36" customHeight="1" x14ac:dyDescent="0.25">
      <c r="A264" s="28" t="s">
        <v>563</v>
      </c>
      <c r="B264" s="37" t="s">
        <v>564</v>
      </c>
      <c r="C264" s="23" t="s">
        <v>43</v>
      </c>
      <c r="D264" s="23" t="s">
        <v>57</v>
      </c>
      <c r="E264" s="18" t="s">
        <v>242</v>
      </c>
      <c r="F264" s="23" t="s">
        <v>48</v>
      </c>
      <c r="G264" s="37" t="s">
        <v>656</v>
      </c>
      <c r="H264" s="38">
        <v>42</v>
      </c>
      <c r="I264" s="28" t="s">
        <v>77</v>
      </c>
      <c r="J264" s="39">
        <v>585</v>
      </c>
      <c r="K264" s="39">
        <v>0</v>
      </c>
      <c r="L264" s="39">
        <v>3</v>
      </c>
      <c r="M264" s="25">
        <f t="shared" si="128"/>
        <v>3</v>
      </c>
      <c r="N264" s="224">
        <f t="shared" si="144"/>
        <v>1755</v>
      </c>
      <c r="O264" s="224">
        <v>1755</v>
      </c>
      <c r="P264" s="225">
        <v>0</v>
      </c>
      <c r="Q264" s="225">
        <v>0</v>
      </c>
      <c r="R264" s="235">
        <v>0</v>
      </c>
      <c r="S264" s="225">
        <v>0</v>
      </c>
      <c r="T264" s="225">
        <v>0</v>
      </c>
      <c r="U264" s="225">
        <v>0</v>
      </c>
      <c r="V264" s="224">
        <v>0</v>
      </c>
      <c r="W264" s="224">
        <v>0</v>
      </c>
      <c r="X264" s="292">
        <f>N264+S264+V264</f>
        <v>1755</v>
      </c>
      <c r="Y264" s="292">
        <f t="shared" si="134"/>
        <v>1755</v>
      </c>
      <c r="Z264" s="225">
        <f t="shared" si="145"/>
        <v>600</v>
      </c>
      <c r="AA264" s="225">
        <v>600</v>
      </c>
      <c r="AB264" s="225">
        <v>0</v>
      </c>
      <c r="AC264" s="225">
        <v>0</v>
      </c>
      <c r="AD264" s="224">
        <v>0</v>
      </c>
      <c r="AE264" s="224">
        <v>0</v>
      </c>
      <c r="AF264" s="225">
        <v>0</v>
      </c>
      <c r="AG264" s="225">
        <v>0</v>
      </c>
      <c r="AH264" s="292">
        <f t="shared" si="127"/>
        <v>600</v>
      </c>
      <c r="AI264" s="292">
        <f t="shared" si="135"/>
        <v>600</v>
      </c>
      <c r="AJ264" s="224">
        <f t="shared" si="116"/>
        <v>2355</v>
      </c>
      <c r="AK264" s="224">
        <f t="shared" si="136"/>
        <v>2355</v>
      </c>
      <c r="AL264" s="226"/>
      <c r="AM264" s="203"/>
      <c r="AN264" s="20" t="s">
        <v>244</v>
      </c>
      <c r="AO264" s="243">
        <f t="shared" si="137"/>
        <v>600</v>
      </c>
      <c r="AP264" s="243">
        <f t="shared" si="138"/>
        <v>1755</v>
      </c>
      <c r="AQ264" s="243">
        <v>0</v>
      </c>
      <c r="AR264" s="243">
        <f t="shared" si="139"/>
        <v>0</v>
      </c>
      <c r="AS264" s="243">
        <f t="shared" si="140"/>
        <v>0</v>
      </c>
      <c r="AT264" s="243">
        <f t="shared" si="141"/>
        <v>0</v>
      </c>
      <c r="AU264" s="243">
        <f t="shared" si="142"/>
        <v>2355</v>
      </c>
      <c r="AV264" s="21"/>
    </row>
    <row r="265" spans="1:48" s="290" customFormat="1" ht="108" customHeight="1" x14ac:dyDescent="0.3">
      <c r="A265" s="284"/>
      <c r="B265" s="285"/>
      <c r="C265" s="285"/>
      <c r="D265" s="285"/>
      <c r="E265" s="286"/>
      <c r="F265" s="285"/>
      <c r="G265" s="287" t="s">
        <v>274</v>
      </c>
      <c r="H265" s="288"/>
      <c r="I265" s="285"/>
      <c r="J265" s="285"/>
      <c r="K265" s="291">
        <f>SUM(K2:K264)</f>
        <v>1326</v>
      </c>
      <c r="L265" s="291">
        <f>SUM(L2:L264)</f>
        <v>2321</v>
      </c>
      <c r="M265" s="291">
        <f>SUM(M2:M264)</f>
        <v>3647</v>
      </c>
      <c r="N265" s="285">
        <f>SUM(N2:N264)</f>
        <v>2378750</v>
      </c>
      <c r="O265" s="285">
        <f t="shared" ref="O265:W265" si="146">SUM(O2:O264)</f>
        <v>2367635</v>
      </c>
      <c r="P265" s="285">
        <f t="shared" si="146"/>
        <v>1053</v>
      </c>
      <c r="Q265" s="285">
        <f t="shared" si="146"/>
        <v>11527</v>
      </c>
      <c r="R265" s="285">
        <f t="shared" si="146"/>
        <v>74.799999999999983</v>
      </c>
      <c r="S265" s="285">
        <f t="shared" si="146"/>
        <v>24803.200000000008</v>
      </c>
      <c r="T265" s="285">
        <f t="shared" si="146"/>
        <v>24803.200000000008</v>
      </c>
      <c r="U265" s="285">
        <f t="shared" si="146"/>
        <v>20912</v>
      </c>
      <c r="V265" s="285">
        <f t="shared" si="146"/>
        <v>880366.57000000007</v>
      </c>
      <c r="W265" s="285">
        <f t="shared" si="146"/>
        <v>770362.02000000014</v>
      </c>
      <c r="X265" s="295">
        <f>SUM(X2:X264)</f>
        <v>3283919.77</v>
      </c>
      <c r="Y265" s="295">
        <f t="shared" si="134"/>
        <v>3162800.22</v>
      </c>
      <c r="Z265" s="285">
        <f>SUM(Z2:Z264)</f>
        <v>749533</v>
      </c>
      <c r="AA265" s="285">
        <f>SUM(AA2:AA264)</f>
        <v>749533</v>
      </c>
      <c r="AB265" s="285"/>
      <c r="AC265" s="285"/>
      <c r="AD265" s="285">
        <f t="shared" ref="AD265:AM265" si="147">SUM(AD2:AD264)</f>
        <v>185642</v>
      </c>
      <c r="AE265" s="285">
        <f t="shared" si="147"/>
        <v>132991.19999999998</v>
      </c>
      <c r="AF265" s="285">
        <f t="shared" si="147"/>
        <v>86185</v>
      </c>
      <c r="AG265" s="285">
        <f t="shared" si="147"/>
        <v>86148.58</v>
      </c>
      <c r="AH265" s="295">
        <f t="shared" si="147"/>
        <v>1021360</v>
      </c>
      <c r="AI265" s="295">
        <f t="shared" si="147"/>
        <v>968672.78</v>
      </c>
      <c r="AJ265" s="285">
        <f t="shared" si="147"/>
        <v>4305279.7699999996</v>
      </c>
      <c r="AK265" s="285">
        <f t="shared" si="147"/>
        <v>4131472.9999999995</v>
      </c>
      <c r="AL265" s="285">
        <f t="shared" si="147"/>
        <v>4305279.7699999996</v>
      </c>
      <c r="AM265" s="291">
        <f t="shared" si="147"/>
        <v>3647</v>
      </c>
      <c r="AN265" s="286"/>
      <c r="AO265" s="298">
        <f t="shared" si="137"/>
        <v>749533</v>
      </c>
      <c r="AP265" s="298">
        <f t="shared" si="138"/>
        <v>2367635</v>
      </c>
      <c r="AQ265" s="298">
        <v>0</v>
      </c>
      <c r="AR265" s="298">
        <f t="shared" si="139"/>
        <v>157794.4</v>
      </c>
      <c r="AS265" s="298">
        <f t="shared" si="140"/>
        <v>856510.60000000009</v>
      </c>
      <c r="AT265" s="298">
        <f t="shared" si="141"/>
        <v>173806.77000000002</v>
      </c>
      <c r="AU265" s="299">
        <f t="shared" si="142"/>
        <v>4131473</v>
      </c>
      <c r="AV265" s="289"/>
    </row>
    <row r="266" spans="1:48" ht="15.75" x14ac:dyDescent="0.25">
      <c r="A266" s="22"/>
      <c r="AL266" s="212"/>
      <c r="AM266" s="166"/>
      <c r="AN266" s="51"/>
    </row>
    <row r="267" spans="1:48" ht="15.75" x14ac:dyDescent="0.25">
      <c r="A267" s="22"/>
      <c r="AL267" s="213" t="s">
        <v>731</v>
      </c>
      <c r="AM267" s="214" t="s">
        <v>732</v>
      </c>
      <c r="AN267" s="215"/>
    </row>
    <row r="268" spans="1:48" ht="15.75" x14ac:dyDescent="0.25">
      <c r="A268" s="22"/>
      <c r="Z268" s="470" t="s">
        <v>733</v>
      </c>
      <c r="AA268" s="470"/>
      <c r="AB268" s="470"/>
      <c r="AC268" s="470"/>
      <c r="AD268" s="470"/>
      <c r="AE268" s="470"/>
      <c r="AF268" s="470"/>
      <c r="AG268" s="470"/>
      <c r="AH268" s="470"/>
      <c r="AI268" s="470"/>
      <c r="AJ268" s="470"/>
      <c r="AK268" s="244"/>
      <c r="AL268" s="216">
        <v>5146747</v>
      </c>
      <c r="AM268" s="217">
        <v>4098</v>
      </c>
      <c r="AN268" s="215"/>
    </row>
    <row r="269" spans="1:48" ht="15.75" x14ac:dyDescent="0.25">
      <c r="A269" s="22"/>
      <c r="Z269" s="470" t="s">
        <v>734</v>
      </c>
      <c r="AA269" s="470"/>
      <c r="AB269" s="470"/>
      <c r="AC269" s="470"/>
      <c r="AD269" s="470"/>
      <c r="AE269" s="470"/>
      <c r="AF269" s="470"/>
      <c r="AG269" s="470"/>
      <c r="AH269" s="470"/>
      <c r="AI269" s="470"/>
      <c r="AJ269" s="470"/>
      <c r="AK269" s="244"/>
      <c r="AL269" s="217">
        <v>5226736.8000000007</v>
      </c>
      <c r="AM269" s="217">
        <f>SUM(AM265)</f>
        <v>3647</v>
      </c>
      <c r="AN269" s="218"/>
    </row>
    <row r="270" spans="1:48" ht="15.75" customHeight="1" x14ac:dyDescent="0.25">
      <c r="A270" s="22"/>
      <c r="Z270" s="470" t="s">
        <v>735</v>
      </c>
      <c r="AA270" s="470"/>
      <c r="AB270" s="470"/>
      <c r="AC270" s="470"/>
      <c r="AD270" s="470"/>
      <c r="AE270" s="470"/>
      <c r="AF270" s="470"/>
      <c r="AG270" s="470"/>
      <c r="AH270" s="470"/>
      <c r="AI270" s="470"/>
      <c r="AJ270" s="470"/>
      <c r="AK270" s="244"/>
      <c r="AL270" s="217">
        <v>5258113</v>
      </c>
      <c r="AM270" s="217">
        <v>4097</v>
      </c>
      <c r="AN270" s="469"/>
    </row>
    <row r="271" spans="1:48" ht="15.75" x14ac:dyDescent="0.25">
      <c r="A271" s="22"/>
      <c r="Z271" s="470" t="s">
        <v>736</v>
      </c>
      <c r="AA271" s="470"/>
      <c r="AB271" s="470"/>
      <c r="AC271" s="470"/>
      <c r="AD271" s="470"/>
      <c r="AE271" s="470"/>
      <c r="AF271" s="470"/>
      <c r="AG271" s="470"/>
      <c r="AH271" s="470"/>
      <c r="AI271" s="470"/>
      <c r="AJ271" s="470"/>
      <c r="AK271" s="244"/>
      <c r="AL271" s="217">
        <v>5257497</v>
      </c>
      <c r="AM271" s="217">
        <v>4153</v>
      </c>
      <c r="AN271" s="469"/>
    </row>
    <row r="272" spans="1:48" ht="15.75" x14ac:dyDescent="0.25">
      <c r="A272" s="22"/>
      <c r="Z272" s="470" t="s">
        <v>737</v>
      </c>
      <c r="AA272" s="470"/>
      <c r="AB272" s="470"/>
      <c r="AC272" s="470"/>
      <c r="AD272" s="470"/>
      <c r="AE272" s="470"/>
      <c r="AF272" s="470"/>
      <c r="AG272" s="470"/>
      <c r="AH272" s="470"/>
      <c r="AI272" s="470"/>
      <c r="AJ272" s="470"/>
      <c r="AK272" s="244"/>
      <c r="AL272" s="217">
        <v>5226737</v>
      </c>
      <c r="AM272" s="217">
        <v>4217</v>
      </c>
      <c r="AN272" s="51"/>
    </row>
    <row r="273" spans="1:40" ht="15.75" x14ac:dyDescent="0.25">
      <c r="A273" s="22"/>
      <c r="Z273" s="470" t="s">
        <v>738</v>
      </c>
      <c r="AA273" s="470"/>
      <c r="AB273" s="470"/>
      <c r="AC273" s="470"/>
      <c r="AD273" s="470"/>
      <c r="AE273" s="470"/>
      <c r="AF273" s="470"/>
      <c r="AG273" s="470"/>
      <c r="AH273" s="470"/>
      <c r="AI273" s="470"/>
      <c r="AJ273" s="470"/>
      <c r="AK273" s="244"/>
      <c r="AL273" s="217">
        <v>5148938</v>
      </c>
      <c r="AM273" s="217">
        <v>4228</v>
      </c>
      <c r="AN273" s="51"/>
    </row>
    <row r="274" spans="1:40" ht="15.75" x14ac:dyDescent="0.25">
      <c r="A274" s="22"/>
      <c r="Z274" s="470" t="s">
        <v>739</v>
      </c>
      <c r="AA274" s="470"/>
      <c r="AB274" s="470"/>
      <c r="AC274" s="470"/>
      <c r="AD274" s="470"/>
      <c r="AE274" s="470"/>
      <c r="AF274" s="470"/>
      <c r="AG274" s="470"/>
      <c r="AH274" s="470"/>
      <c r="AI274" s="470"/>
      <c r="AJ274" s="470"/>
      <c r="AK274" s="244"/>
      <c r="AL274" s="217">
        <v>5078649.8</v>
      </c>
      <c r="AM274" s="217">
        <v>4341</v>
      </c>
      <c r="AN274" s="51"/>
    </row>
    <row r="275" spans="1:40" ht="15.75" x14ac:dyDescent="0.25">
      <c r="A275" s="22"/>
      <c r="Z275" s="470" t="s">
        <v>740</v>
      </c>
      <c r="AA275" s="470"/>
      <c r="AB275" s="470"/>
      <c r="AC275" s="470"/>
      <c r="AD275" s="470"/>
      <c r="AE275" s="470"/>
      <c r="AF275" s="470"/>
      <c r="AG275" s="470"/>
      <c r="AH275" s="470"/>
      <c r="AI275" s="470"/>
      <c r="AJ275" s="470"/>
      <c r="AK275" s="244"/>
      <c r="AL275" s="219">
        <v>4602911</v>
      </c>
      <c r="AM275" s="217">
        <v>3932</v>
      </c>
      <c r="AN275" s="51"/>
    </row>
    <row r="276" spans="1:40" ht="15.75" x14ac:dyDescent="0.25">
      <c r="A276" s="22"/>
      <c r="Z276" s="470" t="s">
        <v>741</v>
      </c>
      <c r="AA276" s="470"/>
      <c r="AB276" s="470"/>
      <c r="AC276" s="470"/>
      <c r="AD276" s="470"/>
      <c r="AE276" s="470"/>
      <c r="AF276" s="470"/>
      <c r="AG276" s="470"/>
      <c r="AH276" s="470"/>
      <c r="AI276" s="470"/>
      <c r="AJ276" s="470"/>
      <c r="AK276" s="244"/>
      <c r="AL276" s="219">
        <v>4305280</v>
      </c>
      <c r="AM276" s="217">
        <v>3647</v>
      </c>
      <c r="AN276" s="51"/>
    </row>
    <row r="277" spans="1:40" ht="15.75" x14ac:dyDescent="0.25">
      <c r="A277" s="22"/>
      <c r="AL277" s="212"/>
      <c r="AM277" s="166"/>
      <c r="AN277" s="51"/>
    </row>
    <row r="278" spans="1:40" ht="15.75" x14ac:dyDescent="0.25">
      <c r="A278" s="22"/>
      <c r="AL278" s="212"/>
      <c r="AM278" s="166"/>
      <c r="AN278" s="51"/>
    </row>
    <row r="279" spans="1:40" ht="15.75" x14ac:dyDescent="0.25">
      <c r="A279" s="22"/>
      <c r="AL279" s="212"/>
      <c r="AM279" s="166"/>
      <c r="AN279" s="51"/>
    </row>
  </sheetData>
  <mergeCells count="10">
    <mergeCell ref="Z275:AJ275"/>
    <mergeCell ref="Z276:AJ276"/>
    <mergeCell ref="Z268:AJ268"/>
    <mergeCell ref="Z269:AJ269"/>
    <mergeCell ref="Z270:AJ270"/>
    <mergeCell ref="AN270:AN271"/>
    <mergeCell ref="Z271:AJ271"/>
    <mergeCell ref="Z272:AJ272"/>
    <mergeCell ref="Z273:AJ273"/>
    <mergeCell ref="Z274:AJ274"/>
  </mergeCells>
  <conditionalFormatting sqref="F102:F108 F1:F27 F115:F163 F65:F100 F188:F245 F248:F279">
    <cfRule type="cellIs" dxfId="85" priority="3" operator="equal">
      <formula>3</formula>
    </cfRule>
  </conditionalFormatting>
  <conditionalFormatting sqref="F28:F48">
    <cfRule type="cellIs" dxfId="84" priority="5" operator="equal">
      <formula>3</formula>
    </cfRule>
  </conditionalFormatting>
  <conditionalFormatting sqref="F49:F59 F64">
    <cfRule type="cellIs" dxfId="83" priority="7" operator="equal">
      <formula>3</formula>
    </cfRule>
  </conditionalFormatting>
  <conditionalFormatting sqref="F60">
    <cfRule type="cellIs" dxfId="82" priority="9" operator="equal">
      <formula>3</formula>
    </cfRule>
  </conditionalFormatting>
  <conditionalFormatting sqref="F61:F63">
    <cfRule type="cellIs" dxfId="81" priority="10" operator="equal">
      <formula>3</formula>
    </cfRule>
  </conditionalFormatting>
  <conditionalFormatting sqref="F101">
    <cfRule type="cellIs" dxfId="80" priority="11" operator="equal">
      <formula>3</formula>
    </cfRule>
  </conditionalFormatting>
  <conditionalFormatting sqref="F109:F112">
    <cfRule type="cellIs" dxfId="79" priority="12" operator="equal">
      <formula>3</formula>
    </cfRule>
  </conditionalFormatting>
  <conditionalFormatting sqref="F113:F114">
    <cfRule type="cellIs" dxfId="78" priority="14" operator="equal">
      <formula>3</formula>
    </cfRule>
  </conditionalFormatting>
  <conditionalFormatting sqref="F164:F165">
    <cfRule type="cellIs" dxfId="77" priority="19" operator="equal">
      <formula>3</formula>
    </cfRule>
  </conditionalFormatting>
  <conditionalFormatting sqref="F166:F175">
    <cfRule type="cellIs" dxfId="76" priority="20" operator="equal">
      <formula>3</formula>
    </cfRule>
  </conditionalFormatting>
  <conditionalFormatting sqref="F176:F183">
    <cfRule type="cellIs" dxfId="75" priority="21" operator="equal">
      <formula>3</formula>
    </cfRule>
  </conditionalFormatting>
  <conditionalFormatting sqref="F184:F187">
    <cfRule type="cellIs" dxfId="74" priority="22" operator="equal">
      <formula>3</formula>
    </cfRule>
  </conditionalFormatting>
  <conditionalFormatting sqref="F246:F247">
    <cfRule type="cellIs" dxfId="73" priority="1" operator="equal">
      <formula>3</formula>
    </cfRule>
  </conditionalFormatting>
  <conditionalFormatting sqref="F246:F247">
    <cfRule type="containsText" dxfId="72" priority="2" operator="containsText" text="3&#10;COURSE&#10;CODE">
      <formula>NOT(ISERROR(SEARCH("3
COURSE
CODE",#REF!)))</formula>
    </cfRule>
  </conditionalFormatting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text="3" id="{CE0CDFAD-777D-438C-8ED2-C0DBFAEE07EF}">
            <xm:f>NOT(ISERROR(SEARCH("3",'\Users\100464929\Documents\1-2020-2021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</xm:sqref>
        </x14:conditionalFormatting>
        <x14:conditionalFormatting xmlns:xm="http://schemas.microsoft.com/office/excel/2006/main">
          <x14:cfRule type="containsText" priority="6" operator="containsText" text="3&#10;COURSE&#10;CODE" id="{01BBF2DF-017E-4D2F-883F-13B934A2B425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F28:F48 F3</xm:sqref>
        </x14:conditionalFormatting>
        <x14:conditionalFormatting xmlns:xm="http://schemas.microsoft.com/office/excel/2006/main">
          <x14:cfRule type="containsText" priority="8" operator="containsText" text="3&#10;COURSE&#10;CODE" id="{C95B955E-EA58-4F07-A779-F3E001A7A844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F101 F77:F82</xm:sqref>
        </x14:conditionalFormatting>
        <x14:conditionalFormatting xmlns:xm="http://schemas.microsoft.com/office/excel/2006/main">
          <x14:cfRule type="containsText" priority="13" operator="containsText" text="3&#10;COURSE&#10;CODE" id="{112701C3-AEB5-4A61-A2DD-DD7274AD2785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F109:F112</xm:sqref>
        </x14:conditionalFormatting>
        <x14:conditionalFormatting xmlns:xm="http://schemas.microsoft.com/office/excel/2006/main">
          <x14:cfRule type="containsText" priority="15" operator="containsText" text="3&#10;COURSE&#10;CODE" id="{362FFD9D-DD61-4EA9-A155-17C5C521759B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F113:F114</xm:sqref>
        </x14:conditionalFormatting>
        <x14:conditionalFormatting xmlns:xm="http://schemas.microsoft.com/office/excel/2006/main">
          <x14:cfRule type="containsText" priority="16" operator="containsText" text="3&#10;COURSE&#10;CODE" id="{19CCF10C-0CD3-4ADE-AD3F-B14EFE09B50E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F115:F122</xm:sqref>
        </x14:conditionalFormatting>
        <x14:conditionalFormatting xmlns:xm="http://schemas.microsoft.com/office/excel/2006/main">
          <x14:cfRule type="containsText" priority="17" operator="containsText" text="3&#10;COURSE&#10;CODE" id="{96F7F90E-6559-4D47-A1A3-B39ED836BC1C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F189:F201 F102:F108 F259:F279 F73:F76 F92:F98 F230:F242</xm:sqref>
        </x14:conditionalFormatting>
        <x14:conditionalFormatting xmlns:xm="http://schemas.microsoft.com/office/excel/2006/main">
          <x14:cfRule type="containsText" priority="18" operator="containsText" text="3&#10;COURSE&#10;CODE" id="{9461835E-F603-4AD3-BE05-7687E87B3949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F249:F258 F243:F244</xm:sqref>
        </x14:conditionalFormatting>
        <x14:conditionalFormatting xmlns:xm="http://schemas.microsoft.com/office/excel/2006/main">
          <x14:cfRule type="containsText" priority="23" operator="containsText" text="3&#10;COURSE&#10;CODE" id="{D3D3A189-314B-4A26-AF42-23473C236C2B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F1:F2 F4:F27</xm:sqref>
        </x14:conditionalFormatting>
        <x14:conditionalFormatting xmlns:xm="http://schemas.microsoft.com/office/excel/2006/main">
          <x14:cfRule type="containsText" priority="24" operator="containsText" text="3&#10;COURSE&#10;CODE" id="{3E822968-BCD5-460D-86DA-46C5689DA1AE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F66:F70</xm:sqref>
        </x14:conditionalFormatting>
        <x14:conditionalFormatting xmlns:xm="http://schemas.microsoft.com/office/excel/2006/main">
          <x14:cfRule type="containsText" priority="25" operator="containsText" text="3&#10;COURSE&#10;CODE" id="{1C53AB7F-F3CE-4098-9AD6-8AFCF9524B57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F49:F59</xm:sqref>
        </x14:conditionalFormatting>
        <x14:conditionalFormatting xmlns:xm="http://schemas.microsoft.com/office/excel/2006/main">
          <x14:cfRule type="containsText" priority="26" operator="containsText" text="3&#10;COURSE&#10;CODE" id="{F72BBA5A-042D-46A5-97F7-C6BA52D13AE9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containsText" priority="27" operator="containsText" text="3&#10;COURSE&#10;CODE" id="{7287EEA4-3BF0-4AEE-BC41-3DD466BE4EEC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F60</xm:sqref>
        </x14:conditionalFormatting>
        <x14:conditionalFormatting xmlns:xm="http://schemas.microsoft.com/office/excel/2006/main">
          <x14:cfRule type="containsText" priority="28" operator="containsText" text="3&#10;COURSE&#10;CODE" id="{04D64583-610C-497B-A743-5EFD689D61D7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F61:F63</xm:sqref>
        </x14:conditionalFormatting>
        <x14:conditionalFormatting xmlns:xm="http://schemas.microsoft.com/office/excel/2006/main">
          <x14:cfRule type="containsText" priority="29" operator="containsText" text="3&#10;COURSE&#10;CODE" id="{9768DD14-8718-430D-B2EB-B5E21AE32D8E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F65</xm:sqref>
        </x14:conditionalFormatting>
        <x14:conditionalFormatting xmlns:xm="http://schemas.microsoft.com/office/excel/2006/main">
          <x14:cfRule type="containsText" priority="30" operator="containsText" text="3&#10;COURSE&#10;CODE" id="{069D803B-9107-49DE-85A5-B7693712E712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F89:F91 F71:F72 F99</xm:sqref>
        </x14:conditionalFormatting>
        <x14:conditionalFormatting xmlns:xm="http://schemas.microsoft.com/office/excel/2006/main">
          <x14:cfRule type="containsText" priority="31" operator="containsText" text="3&#10;COURSE&#10;CODE" id="{AB815E82-5CED-4138-849B-6E521EE39818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F83:F88 F100</xm:sqref>
        </x14:conditionalFormatting>
        <x14:conditionalFormatting xmlns:xm="http://schemas.microsoft.com/office/excel/2006/main">
          <x14:cfRule type="containsText" priority="32" operator="containsText" text="3&#10;COURSE&#10;CODE" id="{C4300DFA-334F-4911-9B93-E6577117659A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F123:F124</xm:sqref>
        </x14:conditionalFormatting>
        <x14:conditionalFormatting xmlns:xm="http://schemas.microsoft.com/office/excel/2006/main">
          <x14:cfRule type="containsText" priority="33" operator="containsText" text="3&#10;COURSE&#10;CODE" id="{FB705675-2EA5-4EB6-9170-ECB4A4C111A2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F125</xm:sqref>
        </x14:conditionalFormatting>
        <x14:conditionalFormatting xmlns:xm="http://schemas.microsoft.com/office/excel/2006/main">
          <x14:cfRule type="containsText" priority="34" operator="containsText" text="3&#10;COURSE&#10;CODE" id="{29FF2FD6-993F-4714-BB0F-5BC6358C1BEA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F126:F136</xm:sqref>
        </x14:conditionalFormatting>
        <x14:conditionalFormatting xmlns:xm="http://schemas.microsoft.com/office/excel/2006/main">
          <x14:cfRule type="containsText" priority="35" operator="containsText" text="3&#10;COURSE&#10;CODE" id="{E643723F-5FE9-4130-AAAA-419D31C74504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F145:F147 F137:F140</xm:sqref>
        </x14:conditionalFormatting>
        <x14:conditionalFormatting xmlns:xm="http://schemas.microsoft.com/office/excel/2006/main">
          <x14:cfRule type="containsText" priority="36" operator="containsText" text="3&#10;COURSE&#10;CODE" id="{53885A1A-80B9-4549-8BF0-FE719165E355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F141:F144</xm:sqref>
        </x14:conditionalFormatting>
        <x14:conditionalFormatting xmlns:xm="http://schemas.microsoft.com/office/excel/2006/main">
          <x14:cfRule type="containsText" priority="37" operator="containsText" text="3&#10;COURSE&#10;CODE" id="{C5257868-FB18-4C1D-8A3B-2C531522C326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F156:F163</xm:sqref>
        </x14:conditionalFormatting>
        <x14:conditionalFormatting xmlns:xm="http://schemas.microsoft.com/office/excel/2006/main">
          <x14:cfRule type="containsText" priority="38" operator="containsText" text="3&#10;COURSE&#10;CODE" id="{81DDF556-5FEE-4D5B-9A3E-D288CB3C6FA4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F164:F165 F148:F155</xm:sqref>
        </x14:conditionalFormatting>
        <x14:conditionalFormatting xmlns:xm="http://schemas.microsoft.com/office/excel/2006/main">
          <x14:cfRule type="containsText" priority="39" operator="containsText" text="3&#10;COURSE&#10;CODE" id="{D8BC9EFF-FC95-46FC-B3EB-4EBF39A3B933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F166:F183</xm:sqref>
        </x14:conditionalFormatting>
        <x14:conditionalFormatting xmlns:xm="http://schemas.microsoft.com/office/excel/2006/main">
          <x14:cfRule type="containsText" priority="40" operator="containsText" text="3&#10;COURSE&#10;CODE" id="{2549E24A-352B-47D1-81B2-DBD50CE24EC7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F207:F216 F184:F187</xm:sqref>
        </x14:conditionalFormatting>
        <x14:conditionalFormatting xmlns:xm="http://schemas.microsoft.com/office/excel/2006/main">
          <x14:cfRule type="containsText" priority="41" operator="containsText" text="3&#10;COURSE&#10;CODE" id="{386B6E08-3812-4DAB-83EE-0968BF51AA43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F217:F223 F205:F206 F188</xm:sqref>
        </x14:conditionalFormatting>
        <x14:conditionalFormatting xmlns:xm="http://schemas.microsoft.com/office/excel/2006/main">
          <x14:cfRule type="containsText" priority="42" operator="containsText" text="3&#10;COURSE&#10;CODE" id="{B56FCCD2-E97C-4C27-A503-9293E151F865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F224:F229 F202:F204</xm:sqref>
        </x14:conditionalFormatting>
        <x14:conditionalFormatting xmlns:xm="http://schemas.microsoft.com/office/excel/2006/main">
          <x14:cfRule type="containsText" priority="43" operator="containsText" text="3&#10;COURSE&#10;CODE" id="{5BA126A0-05BD-4B03-A912-50DE62E19CA9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F245 F248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296"/>
  <sheetViews>
    <sheetView workbookViewId="0">
      <pane ySplit="1" topLeftCell="A2" activePane="bottomLeft" state="frozen"/>
      <selection pane="bottomLeft" activeCell="AP16" sqref="AP16"/>
    </sheetView>
  </sheetViews>
  <sheetFormatPr defaultRowHeight="15" x14ac:dyDescent="0.25"/>
  <cols>
    <col min="1" max="1" width="4.42578125" customWidth="1"/>
    <col min="2" max="2" width="11.28515625" customWidth="1"/>
    <col min="3" max="6" width="5.5703125" customWidth="1"/>
    <col min="7" max="7" width="9.28515625" customWidth="1"/>
    <col min="8" max="13" width="5.5703125" customWidth="1"/>
    <col min="14" max="14" width="11.28515625" style="238" customWidth="1"/>
    <col min="15" max="37" width="11.28515625" customWidth="1"/>
    <col min="38" max="38" width="15.140625" customWidth="1"/>
    <col min="39" max="39" width="7.85546875" customWidth="1"/>
    <col min="40" max="40" width="5.28515625" customWidth="1"/>
    <col min="41" max="41" width="14.42578125" style="238" customWidth="1"/>
    <col min="42" max="42" width="15.140625" style="238" customWidth="1"/>
    <col min="43" max="43" width="10.140625" style="238" customWidth="1"/>
    <col min="44" max="44" width="13.85546875" style="238" customWidth="1"/>
    <col min="45" max="45" width="16.28515625" style="238" customWidth="1"/>
    <col min="46" max="46" width="14.28515625" style="238" customWidth="1"/>
    <col min="47" max="47" width="15.42578125" style="238" customWidth="1"/>
    <col min="48" max="48" width="18.5703125" customWidth="1"/>
  </cols>
  <sheetData>
    <row r="1" spans="1:48" ht="73.5" customHeight="1" thickBot="1" x14ac:dyDescent="0.3">
      <c r="A1" s="163" t="s">
        <v>645</v>
      </c>
      <c r="B1" s="157" t="s">
        <v>646</v>
      </c>
      <c r="C1" s="1" t="s">
        <v>0</v>
      </c>
      <c r="D1" s="1" t="s">
        <v>1</v>
      </c>
      <c r="E1" s="2" t="s">
        <v>2</v>
      </c>
      <c r="F1" s="3" t="s">
        <v>3</v>
      </c>
      <c r="G1" s="2" t="s">
        <v>4</v>
      </c>
      <c r="H1" s="4" t="s">
        <v>5</v>
      </c>
      <c r="I1" s="5" t="s">
        <v>6</v>
      </c>
      <c r="J1" s="6" t="s">
        <v>7</v>
      </c>
      <c r="K1" s="7" t="s">
        <v>8</v>
      </c>
      <c r="L1" s="7" t="s">
        <v>9</v>
      </c>
      <c r="M1" s="8" t="s">
        <v>10</v>
      </c>
      <c r="N1" s="237" t="s">
        <v>572</v>
      </c>
      <c r="O1" s="220" t="s">
        <v>567</v>
      </c>
      <c r="P1" s="10" t="s">
        <v>11</v>
      </c>
      <c r="Q1" s="11" t="s">
        <v>12</v>
      </c>
      <c r="R1" s="10" t="s">
        <v>13</v>
      </c>
      <c r="S1" s="9" t="s">
        <v>647</v>
      </c>
      <c r="T1" s="220" t="s">
        <v>777</v>
      </c>
      <c r="U1" s="9" t="s">
        <v>14</v>
      </c>
      <c r="V1" s="199" t="s">
        <v>648</v>
      </c>
      <c r="W1" s="221" t="s">
        <v>743</v>
      </c>
      <c r="X1" s="12" t="s">
        <v>573</v>
      </c>
      <c r="Y1" s="222" t="s">
        <v>245</v>
      </c>
      <c r="Z1" s="13" t="s">
        <v>574</v>
      </c>
      <c r="AA1" s="221" t="s">
        <v>246</v>
      </c>
      <c r="AB1" s="14" t="s">
        <v>15</v>
      </c>
      <c r="AC1" s="14" t="s">
        <v>16</v>
      </c>
      <c r="AD1" s="15" t="s">
        <v>649</v>
      </c>
      <c r="AE1" s="223" t="s">
        <v>744</v>
      </c>
      <c r="AF1" s="15" t="s">
        <v>575</v>
      </c>
      <c r="AG1" s="223" t="s">
        <v>568</v>
      </c>
      <c r="AH1" s="200" t="s">
        <v>576</v>
      </c>
      <c r="AI1" s="222" t="s">
        <v>247</v>
      </c>
      <c r="AJ1" s="201" t="s">
        <v>745</v>
      </c>
      <c r="AK1" s="201" t="s">
        <v>571</v>
      </c>
      <c r="AL1" s="16" t="s">
        <v>746</v>
      </c>
      <c r="AM1" s="16" t="s">
        <v>17</v>
      </c>
      <c r="AN1" s="202" t="str">
        <f>$A$1</f>
        <v>2020-2021  CYCLE 6 APPROVALS</v>
      </c>
      <c r="AO1" s="242" t="s">
        <v>248</v>
      </c>
      <c r="AP1" s="242" t="s">
        <v>249</v>
      </c>
      <c r="AQ1" s="242" t="s">
        <v>250</v>
      </c>
      <c r="AR1" s="242" t="s">
        <v>569</v>
      </c>
      <c r="AS1" s="242" t="s">
        <v>570</v>
      </c>
      <c r="AT1" s="300" t="s">
        <v>251</v>
      </c>
      <c r="AU1" s="300" t="s">
        <v>275</v>
      </c>
      <c r="AV1" s="145"/>
    </row>
    <row r="2" spans="1:48" s="22" customFormat="1" ht="49.5" customHeight="1" x14ac:dyDescent="0.25">
      <c r="A2" s="302" t="s">
        <v>23</v>
      </c>
      <c r="B2" s="302" t="s">
        <v>24</v>
      </c>
      <c r="C2" s="304" t="s">
        <v>18</v>
      </c>
      <c r="D2" s="304" t="s">
        <v>25</v>
      </c>
      <c r="E2" s="305" t="s">
        <v>26</v>
      </c>
      <c r="F2" s="304" t="s">
        <v>27</v>
      </c>
      <c r="G2" s="305" t="s">
        <v>28</v>
      </c>
      <c r="H2" s="306">
        <v>75</v>
      </c>
      <c r="I2" s="302" t="s">
        <v>22</v>
      </c>
      <c r="J2" s="307">
        <v>585</v>
      </c>
      <c r="K2" s="308">
        <v>17</v>
      </c>
      <c r="L2" s="308">
        <v>0</v>
      </c>
      <c r="M2" s="308">
        <f t="shared" ref="M2:M13" si="0">K2+L2</f>
        <v>17</v>
      </c>
      <c r="N2" s="309">
        <f t="shared" ref="N2:N13" si="1">(J2*M2)</f>
        <v>9945</v>
      </c>
      <c r="O2" s="309">
        <v>9945</v>
      </c>
      <c r="P2" s="309">
        <v>14</v>
      </c>
      <c r="Q2" s="309">
        <v>10</v>
      </c>
      <c r="R2" s="309">
        <v>0.4</v>
      </c>
      <c r="S2" s="309">
        <f t="shared" ref="S2:S13" si="2">SUM(Q2*R2*P2)</f>
        <v>56</v>
      </c>
      <c r="T2" s="309">
        <v>56</v>
      </c>
      <c r="U2" s="309">
        <v>300</v>
      </c>
      <c r="V2" s="309">
        <f t="shared" ref="V2:V28" si="3">(M2*U2)</f>
        <v>5100</v>
      </c>
      <c r="W2" s="309">
        <v>5100</v>
      </c>
      <c r="X2" s="309">
        <f t="shared" ref="X2:X83" si="4">N2+S2+V2</f>
        <v>15101</v>
      </c>
      <c r="Y2" s="309">
        <f>SUM(O2+T2+W2)</f>
        <v>15101</v>
      </c>
      <c r="Z2" s="309">
        <f t="shared" ref="Z2:Z13" si="5">M2*200</f>
        <v>3400</v>
      </c>
      <c r="AA2" s="309">
        <v>3400</v>
      </c>
      <c r="AB2" s="309">
        <v>0</v>
      </c>
      <c r="AC2" s="309">
        <v>0</v>
      </c>
      <c r="AD2" s="309">
        <f t="shared" ref="AD2:AD13" si="6">SUM(AC2*AB2)</f>
        <v>0</v>
      </c>
      <c r="AE2" s="309">
        <v>0</v>
      </c>
      <c r="AF2" s="310">
        <v>0</v>
      </c>
      <c r="AG2" s="310">
        <v>0</v>
      </c>
      <c r="AH2" s="309">
        <f t="shared" ref="AH2:AH13" si="7">Z2+AD2+AF2</f>
        <v>3400</v>
      </c>
      <c r="AI2" s="309">
        <f>SUM(AA2+AE2+AG2)</f>
        <v>3400</v>
      </c>
      <c r="AJ2" s="309">
        <f t="shared" ref="AJ2:AJ83" si="8">AH2+X2</f>
        <v>18501</v>
      </c>
      <c r="AK2" s="309">
        <f>SUM(Y2+AI2)</f>
        <v>18501</v>
      </c>
      <c r="AL2" s="311">
        <f>SUM(AJ2)</f>
        <v>18501</v>
      </c>
      <c r="AM2" s="312">
        <f>SUM(M2)</f>
        <v>17</v>
      </c>
      <c r="AN2" s="315" t="str">
        <f t="shared" ref="AN2:AN70" si="9">A2</f>
        <v xml:space="preserve">602-SH
</v>
      </c>
      <c r="AO2" s="317">
        <f>SUM(AA2)</f>
        <v>3400</v>
      </c>
      <c r="AP2" s="317">
        <f>SUM(O2)</f>
        <v>9945</v>
      </c>
      <c r="AQ2" s="317">
        <v>0</v>
      </c>
      <c r="AR2" s="317">
        <f>SUM(T2+AE2)</f>
        <v>56</v>
      </c>
      <c r="AS2" s="317">
        <f>SUM(W2+AG2)</f>
        <v>5100</v>
      </c>
      <c r="AT2" s="317">
        <f>SUM(AJ2-AK2)</f>
        <v>0</v>
      </c>
      <c r="AU2" s="317">
        <f>SUM(AO2:AS2)</f>
        <v>18501</v>
      </c>
      <c r="AV2" s="21"/>
    </row>
    <row r="3" spans="1:48" s="36" customFormat="1" ht="57.75" customHeight="1" x14ac:dyDescent="0.25">
      <c r="A3" s="17" t="s">
        <v>29</v>
      </c>
      <c r="B3" s="26" t="s">
        <v>516</v>
      </c>
      <c r="C3" s="23" t="s">
        <v>30</v>
      </c>
      <c r="D3" s="23" t="s">
        <v>19</v>
      </c>
      <c r="E3" s="18" t="s">
        <v>650</v>
      </c>
      <c r="F3" s="23" t="s">
        <v>521</v>
      </c>
      <c r="G3" s="18" t="s">
        <v>518</v>
      </c>
      <c r="H3" s="24">
        <v>45</v>
      </c>
      <c r="I3" s="17" t="s">
        <v>77</v>
      </c>
      <c r="J3" s="19">
        <v>585</v>
      </c>
      <c r="K3" s="25">
        <v>0</v>
      </c>
      <c r="L3" s="25">
        <v>20</v>
      </c>
      <c r="M3" s="25">
        <f t="shared" si="0"/>
        <v>20</v>
      </c>
      <c r="N3" s="224">
        <f t="shared" si="1"/>
        <v>11700</v>
      </c>
      <c r="O3" s="224">
        <v>11700</v>
      </c>
      <c r="P3" s="225">
        <v>0</v>
      </c>
      <c r="Q3" s="225">
        <v>0</v>
      </c>
      <c r="R3" s="224">
        <v>0.4</v>
      </c>
      <c r="S3" s="224">
        <f t="shared" si="2"/>
        <v>0</v>
      </c>
      <c r="T3" s="224">
        <v>0</v>
      </c>
      <c r="U3" s="224">
        <v>0</v>
      </c>
      <c r="V3" s="224">
        <v>0</v>
      </c>
      <c r="W3" s="224">
        <v>0</v>
      </c>
      <c r="X3" s="292">
        <f t="shared" si="4"/>
        <v>11700</v>
      </c>
      <c r="Y3" s="292">
        <f t="shared" ref="Y3:Y71" si="10">SUM(O3+T3+W3)</f>
        <v>11700</v>
      </c>
      <c r="Z3" s="224">
        <f t="shared" si="5"/>
        <v>4000</v>
      </c>
      <c r="AA3" s="224">
        <v>4000</v>
      </c>
      <c r="AB3" s="224">
        <v>0</v>
      </c>
      <c r="AC3" s="224">
        <v>0</v>
      </c>
      <c r="AD3" s="224">
        <f t="shared" si="6"/>
        <v>0</v>
      </c>
      <c r="AE3" s="224">
        <v>0</v>
      </c>
      <c r="AF3" s="225">
        <v>4256</v>
      </c>
      <c r="AG3" s="225">
        <v>4256</v>
      </c>
      <c r="AH3" s="292">
        <f t="shared" si="7"/>
        <v>8256</v>
      </c>
      <c r="AI3" s="292">
        <f t="shared" ref="AI3:AI71" si="11">SUM(AA3+AE3+AG3)</f>
        <v>8256</v>
      </c>
      <c r="AJ3" s="224">
        <f t="shared" si="8"/>
        <v>19956</v>
      </c>
      <c r="AK3" s="224">
        <f t="shared" ref="AK3:AK71" si="12">SUM(Y3+AI3)</f>
        <v>19956</v>
      </c>
      <c r="AL3" s="226">
        <f>SUM(AJ3:AJ11)</f>
        <v>166481</v>
      </c>
      <c r="AM3" s="203">
        <f>SUM(M3:M11)</f>
        <v>185</v>
      </c>
      <c r="AN3" s="20" t="str">
        <f t="shared" si="9"/>
        <v>603-PR</v>
      </c>
      <c r="AO3" s="243">
        <f t="shared" ref="AO3:AO71" si="13">SUM(AA3)</f>
        <v>4000</v>
      </c>
      <c r="AP3" s="243">
        <f t="shared" ref="AP3:AP71" si="14">SUM(O3)</f>
        <v>11700</v>
      </c>
      <c r="AQ3" s="243">
        <v>0</v>
      </c>
      <c r="AR3" s="243">
        <f t="shared" ref="AR3:AR71" si="15">SUM(T3+AE3)</f>
        <v>0</v>
      </c>
      <c r="AS3" s="243">
        <f t="shared" ref="AS3:AS71" si="16">SUM(W3+AG3)</f>
        <v>4256</v>
      </c>
      <c r="AT3" s="243">
        <f t="shared" ref="AT3:AT71" si="17">SUM(AJ3-AK3)</f>
        <v>0</v>
      </c>
      <c r="AU3" s="243">
        <f t="shared" ref="AU3:AU71" si="18">SUM(AO3:AS3)</f>
        <v>19956</v>
      </c>
      <c r="AV3" s="239"/>
    </row>
    <row r="4" spans="1:48" s="22" customFormat="1" ht="39.75" customHeight="1" x14ac:dyDescent="0.25">
      <c r="A4" s="17" t="s">
        <v>29</v>
      </c>
      <c r="B4" s="26" t="s">
        <v>516</v>
      </c>
      <c r="C4" s="18" t="s">
        <v>30</v>
      </c>
      <c r="D4" s="18" t="s">
        <v>31</v>
      </c>
      <c r="E4" s="18" t="s">
        <v>33</v>
      </c>
      <c r="F4" s="18" t="s">
        <v>34</v>
      </c>
      <c r="G4" s="18" t="s">
        <v>651</v>
      </c>
      <c r="H4" s="27">
        <v>45</v>
      </c>
      <c r="I4" s="26" t="s">
        <v>22</v>
      </c>
      <c r="J4" s="19">
        <v>585</v>
      </c>
      <c r="K4" s="25">
        <v>17</v>
      </c>
      <c r="L4" s="25">
        <v>0</v>
      </c>
      <c r="M4" s="25">
        <f t="shared" si="0"/>
        <v>17</v>
      </c>
      <c r="N4" s="224">
        <f t="shared" si="1"/>
        <v>9945</v>
      </c>
      <c r="O4" s="224">
        <v>9945</v>
      </c>
      <c r="P4" s="225">
        <v>0</v>
      </c>
      <c r="Q4" s="225">
        <v>89</v>
      </c>
      <c r="R4" s="224">
        <v>0.4</v>
      </c>
      <c r="S4" s="224">
        <f t="shared" si="2"/>
        <v>0</v>
      </c>
      <c r="T4" s="224">
        <v>0</v>
      </c>
      <c r="U4" s="224">
        <v>200</v>
      </c>
      <c r="V4" s="296">
        <f t="shared" si="3"/>
        <v>3400</v>
      </c>
      <c r="W4" s="296">
        <v>632.45000000000005</v>
      </c>
      <c r="X4" s="292">
        <f t="shared" si="4"/>
        <v>13345</v>
      </c>
      <c r="Y4" s="292">
        <f t="shared" si="10"/>
        <v>10577.45</v>
      </c>
      <c r="Z4" s="224">
        <f t="shared" si="5"/>
        <v>3400</v>
      </c>
      <c r="AA4" s="224">
        <v>3400</v>
      </c>
      <c r="AB4" s="224">
        <v>0</v>
      </c>
      <c r="AC4" s="224">
        <v>350</v>
      </c>
      <c r="AD4" s="224">
        <f t="shared" si="6"/>
        <v>0</v>
      </c>
      <c r="AE4" s="224">
        <v>0</v>
      </c>
      <c r="AF4" s="225">
        <v>0</v>
      </c>
      <c r="AG4" s="225">
        <v>0</v>
      </c>
      <c r="AH4" s="292">
        <f t="shared" si="7"/>
        <v>3400</v>
      </c>
      <c r="AI4" s="292">
        <f t="shared" si="11"/>
        <v>3400</v>
      </c>
      <c r="AJ4" s="224">
        <f t="shared" si="8"/>
        <v>16745</v>
      </c>
      <c r="AK4" s="224">
        <f t="shared" si="12"/>
        <v>13977.45</v>
      </c>
      <c r="AL4" s="227"/>
      <c r="AM4" s="204"/>
      <c r="AN4" s="20" t="str">
        <f t="shared" si="9"/>
        <v>603-PR</v>
      </c>
      <c r="AO4" s="243">
        <f t="shared" si="13"/>
        <v>3400</v>
      </c>
      <c r="AP4" s="243">
        <f t="shared" si="14"/>
        <v>9945</v>
      </c>
      <c r="AQ4" s="243">
        <v>0</v>
      </c>
      <c r="AR4" s="243">
        <f t="shared" si="15"/>
        <v>0</v>
      </c>
      <c r="AS4" s="243">
        <f t="shared" si="16"/>
        <v>632.45000000000005</v>
      </c>
      <c r="AT4" s="243">
        <f t="shared" si="17"/>
        <v>2767.5499999999993</v>
      </c>
      <c r="AU4" s="243">
        <f t="shared" si="18"/>
        <v>13977.45</v>
      </c>
      <c r="AV4" s="21"/>
    </row>
    <row r="5" spans="1:48" s="22" customFormat="1" ht="39.75" customHeight="1" x14ac:dyDescent="0.25">
      <c r="A5" s="17" t="s">
        <v>29</v>
      </c>
      <c r="B5" s="26" t="s">
        <v>516</v>
      </c>
      <c r="C5" s="23" t="s">
        <v>30</v>
      </c>
      <c r="D5" s="23" t="s">
        <v>31</v>
      </c>
      <c r="E5" s="18" t="s">
        <v>32</v>
      </c>
      <c r="F5" s="23" t="s">
        <v>36</v>
      </c>
      <c r="G5" s="18" t="s">
        <v>651</v>
      </c>
      <c r="H5" s="24">
        <v>45</v>
      </c>
      <c r="I5" s="17" t="s">
        <v>22</v>
      </c>
      <c r="J5" s="19">
        <v>585</v>
      </c>
      <c r="K5" s="25">
        <v>17</v>
      </c>
      <c r="L5" s="25">
        <v>0</v>
      </c>
      <c r="M5" s="25">
        <f t="shared" si="0"/>
        <v>17</v>
      </c>
      <c r="N5" s="224">
        <f t="shared" si="1"/>
        <v>9945</v>
      </c>
      <c r="O5" s="224">
        <v>9945</v>
      </c>
      <c r="P5" s="225">
        <v>0</v>
      </c>
      <c r="Q5" s="225">
        <v>70</v>
      </c>
      <c r="R5" s="224">
        <v>0.4</v>
      </c>
      <c r="S5" s="224">
        <f t="shared" si="2"/>
        <v>0</v>
      </c>
      <c r="T5" s="224">
        <v>0</v>
      </c>
      <c r="U5" s="224">
        <v>200</v>
      </c>
      <c r="V5" s="296">
        <f t="shared" si="3"/>
        <v>3400</v>
      </c>
      <c r="W5" s="296">
        <v>0</v>
      </c>
      <c r="X5" s="292">
        <f t="shared" si="4"/>
        <v>13345</v>
      </c>
      <c r="Y5" s="292">
        <f t="shared" si="10"/>
        <v>9945</v>
      </c>
      <c r="Z5" s="224">
        <f t="shared" si="5"/>
        <v>3400</v>
      </c>
      <c r="AA5" s="224">
        <v>3400</v>
      </c>
      <c r="AB5" s="224">
        <v>0</v>
      </c>
      <c r="AC5" s="224">
        <v>400</v>
      </c>
      <c r="AD5" s="224">
        <f t="shared" si="6"/>
        <v>0</v>
      </c>
      <c r="AE5" s="224">
        <v>0</v>
      </c>
      <c r="AF5" s="225">
        <v>0</v>
      </c>
      <c r="AG5" s="225">
        <v>0</v>
      </c>
      <c r="AH5" s="292">
        <f t="shared" si="7"/>
        <v>3400</v>
      </c>
      <c r="AI5" s="292">
        <f t="shared" si="11"/>
        <v>3400</v>
      </c>
      <c r="AJ5" s="224">
        <f t="shared" si="8"/>
        <v>16745</v>
      </c>
      <c r="AK5" s="224">
        <f t="shared" si="12"/>
        <v>13345</v>
      </c>
      <c r="AL5" s="226"/>
      <c r="AM5" s="203"/>
      <c r="AN5" s="20" t="str">
        <f t="shared" si="9"/>
        <v>603-PR</v>
      </c>
      <c r="AO5" s="243">
        <f t="shared" si="13"/>
        <v>3400</v>
      </c>
      <c r="AP5" s="243">
        <f t="shared" si="14"/>
        <v>9945</v>
      </c>
      <c r="AQ5" s="243">
        <v>0</v>
      </c>
      <c r="AR5" s="243">
        <f t="shared" si="15"/>
        <v>0</v>
      </c>
      <c r="AS5" s="243">
        <f t="shared" si="16"/>
        <v>0</v>
      </c>
      <c r="AT5" s="243">
        <f t="shared" si="17"/>
        <v>3400</v>
      </c>
      <c r="AU5" s="243">
        <f t="shared" si="18"/>
        <v>13345</v>
      </c>
      <c r="AV5" s="21"/>
    </row>
    <row r="6" spans="1:48" s="22" customFormat="1" ht="39.75" customHeight="1" x14ac:dyDescent="0.25">
      <c r="A6" s="17" t="s">
        <v>29</v>
      </c>
      <c r="B6" s="26" t="s">
        <v>516</v>
      </c>
      <c r="C6" s="23" t="s">
        <v>30</v>
      </c>
      <c r="D6" s="23" t="s">
        <v>31</v>
      </c>
      <c r="E6" s="18" t="s">
        <v>33</v>
      </c>
      <c r="F6" s="23" t="s">
        <v>37</v>
      </c>
      <c r="G6" s="18" t="s">
        <v>652</v>
      </c>
      <c r="H6" s="24">
        <v>45</v>
      </c>
      <c r="I6" s="17" t="s">
        <v>22</v>
      </c>
      <c r="J6" s="19">
        <v>585</v>
      </c>
      <c r="K6" s="25">
        <v>0</v>
      </c>
      <c r="L6" s="25">
        <v>19</v>
      </c>
      <c r="M6" s="25">
        <f t="shared" si="0"/>
        <v>19</v>
      </c>
      <c r="N6" s="296">
        <f t="shared" si="1"/>
        <v>11115</v>
      </c>
      <c r="O6" s="296">
        <v>0</v>
      </c>
      <c r="P6" s="225">
        <v>0</v>
      </c>
      <c r="Q6" s="225">
        <v>89</v>
      </c>
      <c r="R6" s="225">
        <v>0.4</v>
      </c>
      <c r="S6" s="224">
        <f t="shared" si="2"/>
        <v>0</v>
      </c>
      <c r="T6" s="224">
        <v>0</v>
      </c>
      <c r="U6" s="225">
        <v>200</v>
      </c>
      <c r="V6" s="296">
        <f t="shared" si="3"/>
        <v>3800</v>
      </c>
      <c r="W6" s="296">
        <v>0</v>
      </c>
      <c r="X6" s="292">
        <f t="shared" si="4"/>
        <v>14915</v>
      </c>
      <c r="Y6" s="292">
        <f t="shared" si="10"/>
        <v>0</v>
      </c>
      <c r="Z6" s="224">
        <f t="shared" si="5"/>
        <v>3800</v>
      </c>
      <c r="AA6" s="224">
        <v>3800</v>
      </c>
      <c r="AB6" s="224">
        <v>0</v>
      </c>
      <c r="AC6" s="224">
        <v>350</v>
      </c>
      <c r="AD6" s="224">
        <f t="shared" si="6"/>
        <v>0</v>
      </c>
      <c r="AE6" s="224">
        <v>0</v>
      </c>
      <c r="AF6" s="225">
        <v>0</v>
      </c>
      <c r="AG6" s="225">
        <v>0</v>
      </c>
      <c r="AH6" s="292">
        <f t="shared" si="7"/>
        <v>3800</v>
      </c>
      <c r="AI6" s="292">
        <f t="shared" si="11"/>
        <v>3800</v>
      </c>
      <c r="AJ6" s="224">
        <f t="shared" si="8"/>
        <v>18715</v>
      </c>
      <c r="AK6" s="224">
        <f t="shared" si="12"/>
        <v>3800</v>
      </c>
      <c r="AL6" s="226"/>
      <c r="AM6" s="203"/>
      <c r="AN6" s="20" t="str">
        <f t="shared" si="9"/>
        <v>603-PR</v>
      </c>
      <c r="AO6" s="243">
        <f t="shared" si="13"/>
        <v>3800</v>
      </c>
      <c r="AP6" s="243">
        <f t="shared" si="14"/>
        <v>0</v>
      </c>
      <c r="AQ6" s="243">
        <v>0</v>
      </c>
      <c r="AR6" s="243">
        <f t="shared" si="15"/>
        <v>0</v>
      </c>
      <c r="AS6" s="243">
        <f t="shared" si="16"/>
        <v>0</v>
      </c>
      <c r="AT6" s="243">
        <f t="shared" si="17"/>
        <v>14915</v>
      </c>
      <c r="AU6" s="243">
        <f t="shared" si="18"/>
        <v>3800</v>
      </c>
      <c r="AV6" s="21"/>
    </row>
    <row r="7" spans="1:48" s="22" customFormat="1" ht="39.75" customHeight="1" x14ac:dyDescent="0.25">
      <c r="A7" s="17" t="s">
        <v>29</v>
      </c>
      <c r="B7" s="26" t="s">
        <v>516</v>
      </c>
      <c r="C7" s="23" t="s">
        <v>30</v>
      </c>
      <c r="D7" s="23" t="s">
        <v>31</v>
      </c>
      <c r="E7" s="18" t="s">
        <v>32</v>
      </c>
      <c r="F7" s="23" t="s">
        <v>37</v>
      </c>
      <c r="G7" s="18" t="s">
        <v>652</v>
      </c>
      <c r="H7" s="24">
        <v>45</v>
      </c>
      <c r="I7" s="17" t="s">
        <v>22</v>
      </c>
      <c r="J7" s="19">
        <v>585</v>
      </c>
      <c r="K7" s="25">
        <v>16</v>
      </c>
      <c r="L7" s="25">
        <v>0</v>
      </c>
      <c r="M7" s="25">
        <f t="shared" si="0"/>
        <v>16</v>
      </c>
      <c r="N7" s="224">
        <f t="shared" si="1"/>
        <v>9360</v>
      </c>
      <c r="O7" s="224">
        <v>9360</v>
      </c>
      <c r="P7" s="225">
        <v>0</v>
      </c>
      <c r="Q7" s="225">
        <v>70</v>
      </c>
      <c r="R7" s="224">
        <v>0.4</v>
      </c>
      <c r="S7" s="224">
        <f t="shared" si="2"/>
        <v>0</v>
      </c>
      <c r="T7" s="224">
        <v>0</v>
      </c>
      <c r="U7" s="224">
        <v>200</v>
      </c>
      <c r="V7" s="296">
        <f t="shared" si="3"/>
        <v>3200</v>
      </c>
      <c r="W7" s="296">
        <v>4109</v>
      </c>
      <c r="X7" s="292">
        <f t="shared" si="4"/>
        <v>12560</v>
      </c>
      <c r="Y7" s="292">
        <f t="shared" si="10"/>
        <v>13469</v>
      </c>
      <c r="Z7" s="224">
        <f t="shared" si="5"/>
        <v>3200</v>
      </c>
      <c r="AA7" s="224">
        <v>3200</v>
      </c>
      <c r="AB7" s="224">
        <v>0</v>
      </c>
      <c r="AC7" s="224">
        <v>400</v>
      </c>
      <c r="AD7" s="224">
        <f t="shared" si="6"/>
        <v>0</v>
      </c>
      <c r="AE7" s="224">
        <v>0</v>
      </c>
      <c r="AF7" s="225">
        <v>0</v>
      </c>
      <c r="AG7" s="225">
        <v>0</v>
      </c>
      <c r="AH7" s="292">
        <f t="shared" si="7"/>
        <v>3200</v>
      </c>
      <c r="AI7" s="292">
        <f t="shared" si="11"/>
        <v>3200</v>
      </c>
      <c r="AJ7" s="224">
        <f t="shared" si="8"/>
        <v>15760</v>
      </c>
      <c r="AK7" s="224">
        <f t="shared" si="12"/>
        <v>16669</v>
      </c>
      <c r="AL7" s="226"/>
      <c r="AM7" s="203"/>
      <c r="AN7" s="20" t="str">
        <f t="shared" si="9"/>
        <v>603-PR</v>
      </c>
      <c r="AO7" s="243">
        <f t="shared" si="13"/>
        <v>3200</v>
      </c>
      <c r="AP7" s="243">
        <f t="shared" si="14"/>
        <v>9360</v>
      </c>
      <c r="AQ7" s="243">
        <v>0</v>
      </c>
      <c r="AR7" s="243">
        <f t="shared" si="15"/>
        <v>0</v>
      </c>
      <c r="AS7" s="243">
        <f t="shared" si="16"/>
        <v>4109</v>
      </c>
      <c r="AT7" s="243">
        <f t="shared" si="17"/>
        <v>-909</v>
      </c>
      <c r="AU7" s="243">
        <f t="shared" si="18"/>
        <v>16669</v>
      </c>
      <c r="AV7" s="21"/>
    </row>
    <row r="8" spans="1:48" s="22" customFormat="1" ht="39.75" customHeight="1" x14ac:dyDescent="0.25">
      <c r="A8" s="17" t="s">
        <v>29</v>
      </c>
      <c r="B8" s="26" t="s">
        <v>516</v>
      </c>
      <c r="C8" s="23" t="s">
        <v>30</v>
      </c>
      <c r="D8" s="23" t="s">
        <v>31</v>
      </c>
      <c r="E8" s="18" t="s">
        <v>32</v>
      </c>
      <c r="F8" s="23" t="s">
        <v>215</v>
      </c>
      <c r="G8" s="18" t="s">
        <v>653</v>
      </c>
      <c r="H8" s="24">
        <v>45</v>
      </c>
      <c r="I8" s="17" t="s">
        <v>22</v>
      </c>
      <c r="J8" s="19">
        <v>585</v>
      </c>
      <c r="K8" s="25">
        <v>16</v>
      </c>
      <c r="L8" s="25">
        <v>0</v>
      </c>
      <c r="M8" s="25">
        <f t="shared" si="0"/>
        <v>16</v>
      </c>
      <c r="N8" s="224">
        <f t="shared" si="1"/>
        <v>9360</v>
      </c>
      <c r="O8" s="224">
        <v>9360</v>
      </c>
      <c r="P8" s="225">
        <v>0</v>
      </c>
      <c r="Q8" s="225">
        <v>70</v>
      </c>
      <c r="R8" s="224">
        <v>0.4</v>
      </c>
      <c r="S8" s="225">
        <f t="shared" si="2"/>
        <v>0</v>
      </c>
      <c r="T8" s="225">
        <v>0</v>
      </c>
      <c r="U8" s="225">
        <v>200</v>
      </c>
      <c r="V8" s="296">
        <f t="shared" si="3"/>
        <v>3200</v>
      </c>
      <c r="W8" s="296">
        <v>1514</v>
      </c>
      <c r="X8" s="292">
        <f t="shared" si="4"/>
        <v>12560</v>
      </c>
      <c r="Y8" s="292">
        <f t="shared" si="10"/>
        <v>10874</v>
      </c>
      <c r="Z8" s="224">
        <f t="shared" si="5"/>
        <v>3200</v>
      </c>
      <c r="AA8" s="224">
        <v>3200</v>
      </c>
      <c r="AB8" s="224">
        <v>0</v>
      </c>
      <c r="AC8" s="224">
        <v>400</v>
      </c>
      <c r="AD8" s="224">
        <f t="shared" si="6"/>
        <v>0</v>
      </c>
      <c r="AE8" s="224">
        <v>0</v>
      </c>
      <c r="AF8" s="225">
        <v>0</v>
      </c>
      <c r="AG8" s="225">
        <v>0</v>
      </c>
      <c r="AH8" s="292">
        <f t="shared" si="7"/>
        <v>3200</v>
      </c>
      <c r="AI8" s="292">
        <f t="shared" si="11"/>
        <v>3200</v>
      </c>
      <c r="AJ8" s="224">
        <f t="shared" si="8"/>
        <v>15760</v>
      </c>
      <c r="AK8" s="224">
        <f t="shared" si="12"/>
        <v>14074</v>
      </c>
      <c r="AL8" s="226"/>
      <c r="AM8" s="203"/>
      <c r="AN8" s="20" t="str">
        <f t="shared" si="9"/>
        <v>603-PR</v>
      </c>
      <c r="AO8" s="243">
        <f t="shared" si="13"/>
        <v>3200</v>
      </c>
      <c r="AP8" s="243">
        <f t="shared" si="14"/>
        <v>9360</v>
      </c>
      <c r="AQ8" s="243">
        <v>0</v>
      </c>
      <c r="AR8" s="243">
        <f t="shared" si="15"/>
        <v>0</v>
      </c>
      <c r="AS8" s="243">
        <f t="shared" si="16"/>
        <v>1514</v>
      </c>
      <c r="AT8" s="243">
        <f t="shared" si="17"/>
        <v>1686</v>
      </c>
      <c r="AU8" s="243">
        <f t="shared" si="18"/>
        <v>14074</v>
      </c>
      <c r="AV8" s="21"/>
    </row>
    <row r="9" spans="1:48" s="22" customFormat="1" ht="39.75" customHeight="1" x14ac:dyDescent="0.25">
      <c r="A9" s="17" t="s">
        <v>29</v>
      </c>
      <c r="B9" s="26" t="s">
        <v>516</v>
      </c>
      <c r="C9" s="23" t="s">
        <v>30</v>
      </c>
      <c r="D9" s="23" t="s">
        <v>25</v>
      </c>
      <c r="E9" s="18" t="s">
        <v>41</v>
      </c>
      <c r="F9" s="23" t="s">
        <v>517</v>
      </c>
      <c r="G9" s="18" t="s">
        <v>518</v>
      </c>
      <c r="H9" s="24">
        <v>45</v>
      </c>
      <c r="I9" s="17" t="s">
        <v>22</v>
      </c>
      <c r="J9" s="19">
        <v>585</v>
      </c>
      <c r="K9" s="25">
        <v>24</v>
      </c>
      <c r="L9" s="25">
        <v>0</v>
      </c>
      <c r="M9" s="25">
        <f t="shared" si="0"/>
        <v>24</v>
      </c>
      <c r="N9" s="224">
        <f t="shared" si="1"/>
        <v>14040</v>
      </c>
      <c r="O9" s="224">
        <v>14040</v>
      </c>
      <c r="P9" s="225">
        <v>0</v>
      </c>
      <c r="Q9" s="225">
        <v>138</v>
      </c>
      <c r="R9" s="224">
        <v>0.4</v>
      </c>
      <c r="S9" s="225">
        <f t="shared" si="2"/>
        <v>0</v>
      </c>
      <c r="T9" s="225">
        <v>0</v>
      </c>
      <c r="U9" s="225">
        <v>0</v>
      </c>
      <c r="V9" s="224">
        <f t="shared" si="3"/>
        <v>0</v>
      </c>
      <c r="W9" s="224">
        <v>0</v>
      </c>
      <c r="X9" s="292">
        <f t="shared" si="4"/>
        <v>14040</v>
      </c>
      <c r="Y9" s="292">
        <f t="shared" si="10"/>
        <v>14040</v>
      </c>
      <c r="Z9" s="224">
        <f t="shared" si="5"/>
        <v>4800</v>
      </c>
      <c r="AA9" s="224">
        <v>4800</v>
      </c>
      <c r="AB9" s="224">
        <v>0</v>
      </c>
      <c r="AC9" s="224">
        <v>440</v>
      </c>
      <c r="AD9" s="224">
        <f t="shared" si="6"/>
        <v>0</v>
      </c>
      <c r="AE9" s="224">
        <v>0</v>
      </c>
      <c r="AF9" s="225">
        <v>0</v>
      </c>
      <c r="AG9" s="225">
        <v>0</v>
      </c>
      <c r="AH9" s="292">
        <f t="shared" si="7"/>
        <v>4800</v>
      </c>
      <c r="AI9" s="292">
        <f t="shared" si="11"/>
        <v>4800</v>
      </c>
      <c r="AJ9" s="224">
        <f t="shared" si="8"/>
        <v>18840</v>
      </c>
      <c r="AK9" s="224">
        <f t="shared" si="12"/>
        <v>18840</v>
      </c>
      <c r="AL9" s="226"/>
      <c r="AM9" s="203"/>
      <c r="AN9" s="20" t="str">
        <f t="shared" si="9"/>
        <v>603-PR</v>
      </c>
      <c r="AO9" s="243">
        <f t="shared" si="13"/>
        <v>4800</v>
      </c>
      <c r="AP9" s="243">
        <f t="shared" si="14"/>
        <v>14040</v>
      </c>
      <c r="AQ9" s="243">
        <v>0</v>
      </c>
      <c r="AR9" s="243">
        <f t="shared" si="15"/>
        <v>0</v>
      </c>
      <c r="AS9" s="243">
        <f t="shared" si="16"/>
        <v>0</v>
      </c>
      <c r="AT9" s="243">
        <f t="shared" si="17"/>
        <v>0</v>
      </c>
      <c r="AU9" s="243">
        <f t="shared" si="18"/>
        <v>18840</v>
      </c>
      <c r="AV9" s="21"/>
    </row>
    <row r="10" spans="1:48" s="22" customFormat="1" ht="45" customHeight="1" x14ac:dyDescent="0.25">
      <c r="A10" s="17" t="s">
        <v>29</v>
      </c>
      <c r="B10" s="26" t="s">
        <v>516</v>
      </c>
      <c r="C10" s="23" t="s">
        <v>30</v>
      </c>
      <c r="D10" s="23" t="s">
        <v>25</v>
      </c>
      <c r="E10" s="18" t="s">
        <v>650</v>
      </c>
      <c r="F10" s="23" t="s">
        <v>521</v>
      </c>
      <c r="G10" s="18" t="s">
        <v>518</v>
      </c>
      <c r="H10" s="24">
        <v>45</v>
      </c>
      <c r="I10" s="17" t="s">
        <v>38</v>
      </c>
      <c r="J10" s="19">
        <v>585</v>
      </c>
      <c r="K10" s="25">
        <v>0</v>
      </c>
      <c r="L10" s="25">
        <v>16</v>
      </c>
      <c r="M10" s="25">
        <f t="shared" si="0"/>
        <v>16</v>
      </c>
      <c r="N10" s="224">
        <f t="shared" si="1"/>
        <v>9360</v>
      </c>
      <c r="O10" s="224">
        <v>9360</v>
      </c>
      <c r="P10" s="225">
        <v>0</v>
      </c>
      <c r="Q10" s="225">
        <v>138</v>
      </c>
      <c r="R10" s="224">
        <v>0.4</v>
      </c>
      <c r="S10" s="225">
        <f t="shared" si="2"/>
        <v>0</v>
      </c>
      <c r="T10" s="225">
        <v>0</v>
      </c>
      <c r="U10" s="225">
        <v>0</v>
      </c>
      <c r="V10" s="224">
        <f t="shared" si="3"/>
        <v>0</v>
      </c>
      <c r="W10" s="224">
        <v>0</v>
      </c>
      <c r="X10" s="292">
        <f t="shared" si="4"/>
        <v>9360</v>
      </c>
      <c r="Y10" s="292">
        <f t="shared" si="10"/>
        <v>9360</v>
      </c>
      <c r="Z10" s="224">
        <f t="shared" si="5"/>
        <v>3200</v>
      </c>
      <c r="AA10" s="224">
        <v>3200</v>
      </c>
      <c r="AB10" s="224">
        <v>0</v>
      </c>
      <c r="AC10" s="224">
        <v>0</v>
      </c>
      <c r="AD10" s="224">
        <f t="shared" si="6"/>
        <v>0</v>
      </c>
      <c r="AE10" s="224">
        <v>0</v>
      </c>
      <c r="AF10" s="225">
        <v>0</v>
      </c>
      <c r="AG10" s="225">
        <v>0</v>
      </c>
      <c r="AH10" s="292">
        <f t="shared" si="7"/>
        <v>3200</v>
      </c>
      <c r="AI10" s="292">
        <f t="shared" si="11"/>
        <v>3200</v>
      </c>
      <c r="AJ10" s="224">
        <f t="shared" si="8"/>
        <v>12560</v>
      </c>
      <c r="AK10" s="224">
        <f t="shared" si="12"/>
        <v>12560</v>
      </c>
      <c r="AL10" s="226"/>
      <c r="AM10" s="203"/>
      <c r="AN10" s="20" t="str">
        <f t="shared" si="9"/>
        <v>603-PR</v>
      </c>
      <c r="AO10" s="243">
        <f t="shared" si="13"/>
        <v>3200</v>
      </c>
      <c r="AP10" s="243">
        <f t="shared" si="14"/>
        <v>9360</v>
      </c>
      <c r="AQ10" s="243">
        <v>0</v>
      </c>
      <c r="AR10" s="243">
        <f t="shared" si="15"/>
        <v>0</v>
      </c>
      <c r="AS10" s="243">
        <f t="shared" si="16"/>
        <v>0</v>
      </c>
      <c r="AT10" s="243">
        <f t="shared" si="17"/>
        <v>0</v>
      </c>
      <c r="AU10" s="243">
        <f t="shared" si="18"/>
        <v>12560</v>
      </c>
      <c r="AV10" s="21"/>
    </row>
    <row r="11" spans="1:48" s="22" customFormat="1" ht="48" customHeight="1" x14ac:dyDescent="0.25">
      <c r="A11" s="17" t="s">
        <v>29</v>
      </c>
      <c r="B11" s="26" t="s">
        <v>516</v>
      </c>
      <c r="C11" s="23" t="s">
        <v>30</v>
      </c>
      <c r="D11" s="23" t="s">
        <v>25</v>
      </c>
      <c r="E11" s="18" t="s">
        <v>654</v>
      </c>
      <c r="F11" s="23" t="s">
        <v>521</v>
      </c>
      <c r="G11" s="18" t="s">
        <v>518</v>
      </c>
      <c r="H11" s="24">
        <v>45</v>
      </c>
      <c r="I11" s="17" t="s">
        <v>77</v>
      </c>
      <c r="J11" s="19">
        <v>585</v>
      </c>
      <c r="K11" s="25">
        <v>40</v>
      </c>
      <c r="L11" s="25">
        <v>0</v>
      </c>
      <c r="M11" s="25">
        <f t="shared" si="0"/>
        <v>40</v>
      </c>
      <c r="N11" s="224">
        <f t="shared" si="1"/>
        <v>23400</v>
      </c>
      <c r="O11" s="224">
        <v>23400</v>
      </c>
      <c r="P11" s="225">
        <v>0</v>
      </c>
      <c r="Q11" s="225">
        <v>138</v>
      </c>
      <c r="R11" s="224">
        <v>0.4</v>
      </c>
      <c r="S11" s="225">
        <f t="shared" si="2"/>
        <v>0</v>
      </c>
      <c r="T11" s="225">
        <v>0</v>
      </c>
      <c r="U11" s="225">
        <v>0</v>
      </c>
      <c r="V11" s="224">
        <f t="shared" si="3"/>
        <v>0</v>
      </c>
      <c r="W11" s="224">
        <v>0</v>
      </c>
      <c r="X11" s="292">
        <f t="shared" si="4"/>
        <v>23400</v>
      </c>
      <c r="Y11" s="292">
        <f t="shared" si="10"/>
        <v>23400</v>
      </c>
      <c r="Z11" s="224">
        <f t="shared" si="5"/>
        <v>8000</v>
      </c>
      <c r="AA11" s="224">
        <v>8000</v>
      </c>
      <c r="AB11" s="224">
        <v>0</v>
      </c>
      <c r="AC11" s="224">
        <v>440</v>
      </c>
      <c r="AD11" s="224">
        <f t="shared" si="6"/>
        <v>0</v>
      </c>
      <c r="AE11" s="224">
        <v>0</v>
      </c>
      <c r="AF11" s="225">
        <v>0</v>
      </c>
      <c r="AG11" s="225">
        <v>0</v>
      </c>
      <c r="AH11" s="292">
        <f t="shared" si="7"/>
        <v>8000</v>
      </c>
      <c r="AI11" s="292">
        <f t="shared" si="11"/>
        <v>8000</v>
      </c>
      <c r="AJ11" s="224">
        <f t="shared" si="8"/>
        <v>31400</v>
      </c>
      <c r="AK11" s="224">
        <f t="shared" si="12"/>
        <v>31400</v>
      </c>
      <c r="AL11" s="226"/>
      <c r="AM11" s="203"/>
      <c r="AN11" s="20" t="str">
        <f t="shared" si="9"/>
        <v>603-PR</v>
      </c>
      <c r="AO11" s="243">
        <f t="shared" si="13"/>
        <v>8000</v>
      </c>
      <c r="AP11" s="243">
        <f t="shared" si="14"/>
        <v>23400</v>
      </c>
      <c r="AQ11" s="243">
        <v>0</v>
      </c>
      <c r="AR11" s="243">
        <f t="shared" si="15"/>
        <v>0</v>
      </c>
      <c r="AS11" s="243">
        <f t="shared" si="16"/>
        <v>0</v>
      </c>
      <c r="AT11" s="243">
        <f t="shared" si="17"/>
        <v>0</v>
      </c>
      <c r="AU11" s="243">
        <f t="shared" si="18"/>
        <v>31400</v>
      </c>
      <c r="AV11" s="21"/>
    </row>
    <row r="12" spans="1:48" s="22" customFormat="1" ht="48" customHeight="1" x14ac:dyDescent="0.25">
      <c r="A12" s="302" t="s">
        <v>29</v>
      </c>
      <c r="B12" s="303" t="s">
        <v>516</v>
      </c>
      <c r="C12" s="304"/>
      <c r="D12" s="304"/>
      <c r="E12" s="305"/>
      <c r="F12" s="304"/>
      <c r="G12" s="305"/>
      <c r="H12" s="306"/>
      <c r="I12" s="302"/>
      <c r="J12" s="307"/>
      <c r="K12" s="308">
        <f>SUM(K3:K11)</f>
        <v>130</v>
      </c>
      <c r="L12" s="308">
        <f t="shared" ref="L12:AM12" si="19">SUM(L3:L11)</f>
        <v>55</v>
      </c>
      <c r="M12" s="308">
        <f t="shared" si="19"/>
        <v>185</v>
      </c>
      <c r="N12" s="308">
        <f t="shared" si="19"/>
        <v>108225</v>
      </c>
      <c r="O12" s="308">
        <f t="shared" si="19"/>
        <v>97110</v>
      </c>
      <c r="P12" s="308">
        <f t="shared" si="19"/>
        <v>0</v>
      </c>
      <c r="Q12" s="308">
        <f t="shared" si="19"/>
        <v>802</v>
      </c>
      <c r="R12" s="308">
        <f t="shared" si="19"/>
        <v>3.5999999999999996</v>
      </c>
      <c r="S12" s="308">
        <f t="shared" si="19"/>
        <v>0</v>
      </c>
      <c r="T12" s="308">
        <f t="shared" si="19"/>
        <v>0</v>
      </c>
      <c r="U12" s="308">
        <f t="shared" si="19"/>
        <v>1000</v>
      </c>
      <c r="V12" s="308">
        <f t="shared" si="19"/>
        <v>17000</v>
      </c>
      <c r="W12" s="308">
        <f t="shared" si="19"/>
        <v>6255.45</v>
      </c>
      <c r="X12" s="308">
        <f t="shared" si="19"/>
        <v>125225</v>
      </c>
      <c r="Y12" s="308">
        <f t="shared" si="19"/>
        <v>103365.45</v>
      </c>
      <c r="Z12" s="308">
        <f t="shared" si="19"/>
        <v>37000</v>
      </c>
      <c r="AA12" s="308">
        <f t="shared" si="19"/>
        <v>37000</v>
      </c>
      <c r="AB12" s="308">
        <f t="shared" si="19"/>
        <v>0</v>
      </c>
      <c r="AC12" s="308">
        <f t="shared" si="19"/>
        <v>2780</v>
      </c>
      <c r="AD12" s="308">
        <f t="shared" si="19"/>
        <v>0</v>
      </c>
      <c r="AE12" s="308">
        <f t="shared" si="19"/>
        <v>0</v>
      </c>
      <c r="AF12" s="308">
        <f t="shared" si="19"/>
        <v>4256</v>
      </c>
      <c r="AG12" s="308">
        <f t="shared" si="19"/>
        <v>4256</v>
      </c>
      <c r="AH12" s="308">
        <f t="shared" si="19"/>
        <v>41256</v>
      </c>
      <c r="AI12" s="308">
        <f t="shared" si="19"/>
        <v>41256</v>
      </c>
      <c r="AJ12" s="308">
        <f t="shared" si="19"/>
        <v>166481</v>
      </c>
      <c r="AK12" s="308">
        <f t="shared" si="19"/>
        <v>144621.45000000001</v>
      </c>
      <c r="AL12" s="308">
        <f t="shared" si="19"/>
        <v>166481</v>
      </c>
      <c r="AM12" s="308">
        <f t="shared" si="19"/>
        <v>185</v>
      </c>
      <c r="AN12" s="315" t="str">
        <f t="shared" si="9"/>
        <v>603-PR</v>
      </c>
      <c r="AO12" s="317">
        <f>SUM(AO3:AO11)</f>
        <v>37000</v>
      </c>
      <c r="AP12" s="317">
        <f t="shared" ref="AP12:AU12" si="20">SUM(AP3:AP11)</f>
        <v>97110</v>
      </c>
      <c r="AQ12" s="317">
        <f t="shared" si="20"/>
        <v>0</v>
      </c>
      <c r="AR12" s="317">
        <f t="shared" si="20"/>
        <v>0</v>
      </c>
      <c r="AS12" s="317">
        <f t="shared" si="20"/>
        <v>10511.45</v>
      </c>
      <c r="AT12" s="317">
        <f t="shared" si="20"/>
        <v>21859.55</v>
      </c>
      <c r="AU12" s="317">
        <f t="shared" si="20"/>
        <v>144621.45000000001</v>
      </c>
      <c r="AV12" s="21"/>
    </row>
    <row r="13" spans="1:48" s="22" customFormat="1" ht="39.75" customHeight="1" x14ac:dyDescent="0.25">
      <c r="A13" s="302" t="s">
        <v>39</v>
      </c>
      <c r="B13" s="313" t="s">
        <v>40</v>
      </c>
      <c r="C13" s="304" t="s">
        <v>30</v>
      </c>
      <c r="D13" s="304" t="s">
        <v>25</v>
      </c>
      <c r="E13" s="305" t="s">
        <v>41</v>
      </c>
      <c r="F13" s="304" t="s">
        <v>215</v>
      </c>
      <c r="G13" s="305" t="s">
        <v>653</v>
      </c>
      <c r="H13" s="306">
        <v>45</v>
      </c>
      <c r="I13" s="302" t="s">
        <v>22</v>
      </c>
      <c r="J13" s="307">
        <v>585</v>
      </c>
      <c r="K13" s="308">
        <v>20</v>
      </c>
      <c r="L13" s="308">
        <v>0</v>
      </c>
      <c r="M13" s="308">
        <f t="shared" si="0"/>
        <v>20</v>
      </c>
      <c r="N13" s="309">
        <f t="shared" si="1"/>
        <v>11700</v>
      </c>
      <c r="O13" s="309">
        <v>11700</v>
      </c>
      <c r="P13" s="310">
        <v>0</v>
      </c>
      <c r="Q13" s="310">
        <v>138</v>
      </c>
      <c r="R13" s="309">
        <v>0.4</v>
      </c>
      <c r="S13" s="310">
        <f t="shared" si="2"/>
        <v>0</v>
      </c>
      <c r="T13" s="310">
        <v>0</v>
      </c>
      <c r="U13" s="310">
        <v>100</v>
      </c>
      <c r="V13" s="309">
        <f t="shared" si="3"/>
        <v>2000</v>
      </c>
      <c r="W13" s="309">
        <v>0</v>
      </c>
      <c r="X13" s="309">
        <f t="shared" si="4"/>
        <v>13700</v>
      </c>
      <c r="Y13" s="309">
        <f t="shared" si="10"/>
        <v>11700</v>
      </c>
      <c r="Z13" s="309">
        <f t="shared" si="5"/>
        <v>4000</v>
      </c>
      <c r="AA13" s="309">
        <v>4000</v>
      </c>
      <c r="AB13" s="309">
        <v>0</v>
      </c>
      <c r="AC13" s="309">
        <v>350</v>
      </c>
      <c r="AD13" s="309">
        <f t="shared" si="6"/>
        <v>0</v>
      </c>
      <c r="AE13" s="309">
        <v>0</v>
      </c>
      <c r="AF13" s="310">
        <v>0</v>
      </c>
      <c r="AG13" s="310">
        <v>0</v>
      </c>
      <c r="AH13" s="309">
        <f t="shared" si="7"/>
        <v>4000</v>
      </c>
      <c r="AI13" s="309">
        <f t="shared" si="11"/>
        <v>4000</v>
      </c>
      <c r="AJ13" s="309">
        <f t="shared" si="8"/>
        <v>17700</v>
      </c>
      <c r="AK13" s="309">
        <f t="shared" si="12"/>
        <v>15700</v>
      </c>
      <c r="AL13" s="311">
        <f>SUM(AJ13:AJ13)</f>
        <v>17700</v>
      </c>
      <c r="AM13" s="312">
        <f>SUM(M13:M13)</f>
        <v>20</v>
      </c>
      <c r="AN13" s="315" t="str">
        <f t="shared" si="9"/>
        <v>604-PR</v>
      </c>
      <c r="AO13" s="317">
        <f t="shared" si="13"/>
        <v>4000</v>
      </c>
      <c r="AP13" s="317">
        <f t="shared" si="14"/>
        <v>11700</v>
      </c>
      <c r="AQ13" s="317">
        <v>0</v>
      </c>
      <c r="AR13" s="317">
        <f t="shared" si="15"/>
        <v>0</v>
      </c>
      <c r="AS13" s="317">
        <f t="shared" si="16"/>
        <v>0</v>
      </c>
      <c r="AT13" s="317">
        <f t="shared" si="17"/>
        <v>2000</v>
      </c>
      <c r="AU13" s="317">
        <f t="shared" si="18"/>
        <v>15700</v>
      </c>
      <c r="AV13" s="21"/>
    </row>
    <row r="14" spans="1:48" s="22" customFormat="1" ht="39.75" customHeight="1" x14ac:dyDescent="0.25">
      <c r="A14" s="17" t="s">
        <v>42</v>
      </c>
      <c r="B14" s="29" t="s">
        <v>655</v>
      </c>
      <c r="C14" s="23" t="s">
        <v>43</v>
      </c>
      <c r="D14" s="205">
        <v>48</v>
      </c>
      <c r="E14" s="205">
        <v>0</v>
      </c>
      <c r="F14" s="23" t="s">
        <v>46</v>
      </c>
      <c r="G14" s="18" t="s">
        <v>47</v>
      </c>
      <c r="H14" s="24">
        <v>42</v>
      </c>
      <c r="I14" s="17" t="s">
        <v>38</v>
      </c>
      <c r="J14" s="30">
        <v>753</v>
      </c>
      <c r="K14" s="25">
        <v>0</v>
      </c>
      <c r="L14" s="25">
        <v>0</v>
      </c>
      <c r="M14" s="25">
        <v>0</v>
      </c>
      <c r="N14" s="228">
        <f t="shared" ref="N14:N22" si="21">SUM(D14+E14)*J14</f>
        <v>36144</v>
      </c>
      <c r="O14" s="228">
        <v>36144</v>
      </c>
      <c r="P14" s="225">
        <v>0</v>
      </c>
      <c r="Q14" s="225">
        <v>0</v>
      </c>
      <c r="R14" s="225">
        <v>0</v>
      </c>
      <c r="S14" s="225">
        <f t="shared" ref="S14:S20" si="22">SUM(M14*135)</f>
        <v>0</v>
      </c>
      <c r="T14" s="225">
        <v>0</v>
      </c>
      <c r="U14" s="225">
        <v>0</v>
      </c>
      <c r="V14" s="224">
        <f t="shared" si="3"/>
        <v>0</v>
      </c>
      <c r="W14" s="224">
        <v>0</v>
      </c>
      <c r="X14" s="292">
        <f t="shared" si="4"/>
        <v>36144</v>
      </c>
      <c r="Y14" s="292">
        <f t="shared" si="10"/>
        <v>36144</v>
      </c>
      <c r="Z14" s="224">
        <v>0</v>
      </c>
      <c r="AA14" s="224">
        <v>0</v>
      </c>
      <c r="AB14" s="224">
        <v>0</v>
      </c>
      <c r="AC14" s="224">
        <v>0</v>
      </c>
      <c r="AD14" s="224">
        <v>0</v>
      </c>
      <c r="AE14" s="224">
        <v>0</v>
      </c>
      <c r="AF14" s="225">
        <v>0</v>
      </c>
      <c r="AG14" s="225">
        <v>0</v>
      </c>
      <c r="AH14" s="292">
        <v>0</v>
      </c>
      <c r="AI14" s="292">
        <f t="shared" si="11"/>
        <v>0</v>
      </c>
      <c r="AJ14" s="224">
        <f t="shared" si="8"/>
        <v>36144</v>
      </c>
      <c r="AK14" s="224">
        <f t="shared" si="12"/>
        <v>36144</v>
      </c>
      <c r="AL14" s="226">
        <f>SUM(AJ14:AJ42)</f>
        <v>627188</v>
      </c>
      <c r="AM14" s="203">
        <f>SUM(M34:M42)</f>
        <v>339</v>
      </c>
      <c r="AN14" s="20" t="str">
        <f t="shared" si="9"/>
        <v>605-PR</v>
      </c>
      <c r="AO14" s="243">
        <f t="shared" si="13"/>
        <v>0</v>
      </c>
      <c r="AP14" s="243">
        <f t="shared" si="14"/>
        <v>36144</v>
      </c>
      <c r="AQ14" s="243">
        <v>0</v>
      </c>
      <c r="AR14" s="243">
        <f t="shared" si="15"/>
        <v>0</v>
      </c>
      <c r="AS14" s="243">
        <f t="shared" si="16"/>
        <v>0</v>
      </c>
      <c r="AT14" s="243">
        <f t="shared" si="17"/>
        <v>0</v>
      </c>
      <c r="AU14" s="243">
        <f t="shared" si="18"/>
        <v>36144</v>
      </c>
      <c r="AV14" s="21"/>
    </row>
    <row r="15" spans="1:48" s="22" customFormat="1" ht="39.75" customHeight="1" x14ac:dyDescent="0.25">
      <c r="A15" s="17" t="s">
        <v>42</v>
      </c>
      <c r="B15" s="29" t="s">
        <v>655</v>
      </c>
      <c r="C15" s="23" t="s">
        <v>43</v>
      </c>
      <c r="D15" s="205">
        <v>14</v>
      </c>
      <c r="E15" s="205">
        <v>0</v>
      </c>
      <c r="F15" s="23" t="s">
        <v>48</v>
      </c>
      <c r="G15" s="18" t="s">
        <v>656</v>
      </c>
      <c r="H15" s="24">
        <v>42</v>
      </c>
      <c r="I15" s="17" t="s">
        <v>38</v>
      </c>
      <c r="J15" s="30">
        <v>753</v>
      </c>
      <c r="K15" s="25">
        <v>0</v>
      </c>
      <c r="L15" s="25">
        <v>0</v>
      </c>
      <c r="M15" s="25">
        <v>0</v>
      </c>
      <c r="N15" s="228">
        <f t="shared" si="21"/>
        <v>10542</v>
      </c>
      <c r="O15" s="228">
        <v>10542</v>
      </c>
      <c r="P15" s="225">
        <v>0</v>
      </c>
      <c r="Q15" s="225">
        <v>0</v>
      </c>
      <c r="R15" s="225">
        <v>0</v>
      </c>
      <c r="S15" s="225">
        <f t="shared" si="22"/>
        <v>0</v>
      </c>
      <c r="T15" s="225">
        <v>0</v>
      </c>
      <c r="U15" s="225">
        <v>0</v>
      </c>
      <c r="V15" s="224">
        <f t="shared" si="3"/>
        <v>0</v>
      </c>
      <c r="W15" s="224">
        <v>0</v>
      </c>
      <c r="X15" s="292">
        <f t="shared" si="4"/>
        <v>10542</v>
      </c>
      <c r="Y15" s="292">
        <f t="shared" si="10"/>
        <v>10542</v>
      </c>
      <c r="Z15" s="224">
        <v>0</v>
      </c>
      <c r="AA15" s="224">
        <v>0</v>
      </c>
      <c r="AB15" s="224">
        <v>0</v>
      </c>
      <c r="AC15" s="224">
        <v>0</v>
      </c>
      <c r="AD15" s="224">
        <v>0</v>
      </c>
      <c r="AE15" s="224">
        <v>0</v>
      </c>
      <c r="AF15" s="225">
        <v>0</v>
      </c>
      <c r="AG15" s="225">
        <v>0</v>
      </c>
      <c r="AH15" s="292">
        <v>0</v>
      </c>
      <c r="AI15" s="292">
        <f t="shared" si="11"/>
        <v>0</v>
      </c>
      <c r="AJ15" s="224">
        <f t="shared" si="8"/>
        <v>10542</v>
      </c>
      <c r="AK15" s="224">
        <f t="shared" si="12"/>
        <v>10542</v>
      </c>
      <c r="AL15" s="226"/>
      <c r="AM15" s="206"/>
      <c r="AN15" s="20" t="str">
        <f t="shared" si="9"/>
        <v>605-PR</v>
      </c>
      <c r="AO15" s="243">
        <f t="shared" si="13"/>
        <v>0</v>
      </c>
      <c r="AP15" s="243">
        <f t="shared" si="14"/>
        <v>10542</v>
      </c>
      <c r="AQ15" s="243">
        <v>0</v>
      </c>
      <c r="AR15" s="243">
        <f t="shared" si="15"/>
        <v>0</v>
      </c>
      <c r="AS15" s="243">
        <f t="shared" si="16"/>
        <v>0</v>
      </c>
      <c r="AT15" s="243">
        <f t="shared" si="17"/>
        <v>0</v>
      </c>
      <c r="AU15" s="243">
        <f t="shared" si="18"/>
        <v>10542</v>
      </c>
      <c r="AV15" s="21"/>
    </row>
    <row r="16" spans="1:48" s="22" customFormat="1" ht="39.75" customHeight="1" x14ac:dyDescent="0.25">
      <c r="A16" s="17" t="s">
        <v>42</v>
      </c>
      <c r="B16" s="29" t="s">
        <v>655</v>
      </c>
      <c r="C16" s="23" t="s">
        <v>43</v>
      </c>
      <c r="D16" s="205">
        <v>18</v>
      </c>
      <c r="E16" s="205">
        <v>0</v>
      </c>
      <c r="F16" s="23" t="s">
        <v>657</v>
      </c>
      <c r="G16" s="18" t="s">
        <v>658</v>
      </c>
      <c r="H16" s="24">
        <v>42</v>
      </c>
      <c r="I16" s="17" t="s">
        <v>38</v>
      </c>
      <c r="J16" s="30">
        <v>753</v>
      </c>
      <c r="K16" s="25">
        <v>0</v>
      </c>
      <c r="L16" s="25">
        <v>0</v>
      </c>
      <c r="M16" s="25">
        <v>0</v>
      </c>
      <c r="N16" s="228">
        <f t="shared" si="21"/>
        <v>13554</v>
      </c>
      <c r="O16" s="228">
        <v>13554</v>
      </c>
      <c r="P16" s="225">
        <v>0</v>
      </c>
      <c r="Q16" s="225">
        <v>0</v>
      </c>
      <c r="R16" s="225">
        <v>0</v>
      </c>
      <c r="S16" s="225">
        <f t="shared" si="22"/>
        <v>0</v>
      </c>
      <c r="T16" s="225">
        <v>0</v>
      </c>
      <c r="U16" s="225">
        <v>0</v>
      </c>
      <c r="V16" s="224">
        <v>840</v>
      </c>
      <c r="W16" s="224">
        <v>840</v>
      </c>
      <c r="X16" s="292">
        <f t="shared" si="4"/>
        <v>14394</v>
      </c>
      <c r="Y16" s="292">
        <f t="shared" si="10"/>
        <v>14394</v>
      </c>
      <c r="Z16" s="224">
        <v>0</v>
      </c>
      <c r="AA16" s="224">
        <v>0</v>
      </c>
      <c r="AB16" s="224">
        <v>0</v>
      </c>
      <c r="AC16" s="224">
        <v>0</v>
      </c>
      <c r="AD16" s="224">
        <v>0</v>
      </c>
      <c r="AE16" s="224">
        <v>0</v>
      </c>
      <c r="AF16" s="225">
        <v>0</v>
      </c>
      <c r="AG16" s="225">
        <v>0</v>
      </c>
      <c r="AH16" s="292">
        <v>0</v>
      </c>
      <c r="AI16" s="292">
        <f t="shared" si="11"/>
        <v>0</v>
      </c>
      <c r="AJ16" s="224">
        <f t="shared" si="8"/>
        <v>14394</v>
      </c>
      <c r="AK16" s="224">
        <f t="shared" si="12"/>
        <v>14394</v>
      </c>
      <c r="AL16" s="226"/>
      <c r="AM16" s="206"/>
      <c r="AN16" s="20" t="str">
        <f t="shared" si="9"/>
        <v>605-PR</v>
      </c>
      <c r="AO16" s="243">
        <f t="shared" si="13"/>
        <v>0</v>
      </c>
      <c r="AP16" s="243">
        <f t="shared" si="14"/>
        <v>13554</v>
      </c>
      <c r="AQ16" s="243">
        <v>0</v>
      </c>
      <c r="AR16" s="243">
        <f t="shared" si="15"/>
        <v>0</v>
      </c>
      <c r="AS16" s="243">
        <f t="shared" si="16"/>
        <v>840</v>
      </c>
      <c r="AT16" s="243">
        <f t="shared" si="17"/>
        <v>0</v>
      </c>
      <c r="AU16" s="243">
        <f t="shared" si="18"/>
        <v>14394</v>
      </c>
      <c r="AV16" s="21"/>
    </row>
    <row r="17" spans="1:48" s="22" customFormat="1" ht="39.75" customHeight="1" x14ac:dyDescent="0.25">
      <c r="A17" s="17" t="s">
        <v>42</v>
      </c>
      <c r="B17" s="29" t="s">
        <v>655</v>
      </c>
      <c r="C17" s="23" t="s">
        <v>43</v>
      </c>
      <c r="D17" s="205">
        <v>18</v>
      </c>
      <c r="E17" s="205">
        <v>0</v>
      </c>
      <c r="F17" s="23" t="s">
        <v>659</v>
      </c>
      <c r="G17" s="18" t="s">
        <v>660</v>
      </c>
      <c r="H17" s="24">
        <v>42</v>
      </c>
      <c r="I17" s="17" t="s">
        <v>38</v>
      </c>
      <c r="J17" s="30">
        <v>753</v>
      </c>
      <c r="K17" s="25">
        <v>0</v>
      </c>
      <c r="L17" s="25">
        <v>0</v>
      </c>
      <c r="M17" s="25">
        <v>0</v>
      </c>
      <c r="N17" s="228">
        <f t="shared" si="21"/>
        <v>13554</v>
      </c>
      <c r="O17" s="228">
        <v>13554</v>
      </c>
      <c r="P17" s="225">
        <v>0</v>
      </c>
      <c r="Q17" s="225">
        <v>0</v>
      </c>
      <c r="R17" s="225">
        <v>0</v>
      </c>
      <c r="S17" s="225">
        <f t="shared" si="22"/>
        <v>0</v>
      </c>
      <c r="T17" s="225">
        <v>0</v>
      </c>
      <c r="U17" s="225">
        <v>0</v>
      </c>
      <c r="V17" s="224">
        <v>840</v>
      </c>
      <c r="W17" s="224">
        <v>840</v>
      </c>
      <c r="X17" s="292">
        <f t="shared" si="4"/>
        <v>14394</v>
      </c>
      <c r="Y17" s="292">
        <f t="shared" si="10"/>
        <v>14394</v>
      </c>
      <c r="Z17" s="224">
        <v>0</v>
      </c>
      <c r="AA17" s="224">
        <v>0</v>
      </c>
      <c r="AB17" s="224">
        <v>0</v>
      </c>
      <c r="AC17" s="224">
        <v>0</v>
      </c>
      <c r="AD17" s="224">
        <v>0</v>
      </c>
      <c r="AE17" s="224">
        <v>0</v>
      </c>
      <c r="AF17" s="225">
        <v>0</v>
      </c>
      <c r="AG17" s="225">
        <v>0</v>
      </c>
      <c r="AH17" s="292">
        <v>0</v>
      </c>
      <c r="AI17" s="292">
        <f t="shared" si="11"/>
        <v>0</v>
      </c>
      <c r="AJ17" s="224">
        <f t="shared" si="8"/>
        <v>14394</v>
      </c>
      <c r="AK17" s="224">
        <f t="shared" si="12"/>
        <v>14394</v>
      </c>
      <c r="AL17" s="226"/>
      <c r="AM17" s="206"/>
      <c r="AN17" s="20" t="str">
        <f t="shared" si="9"/>
        <v>605-PR</v>
      </c>
      <c r="AO17" s="243">
        <f t="shared" si="13"/>
        <v>0</v>
      </c>
      <c r="AP17" s="243">
        <f t="shared" si="14"/>
        <v>13554</v>
      </c>
      <c r="AQ17" s="243">
        <v>0</v>
      </c>
      <c r="AR17" s="243">
        <f t="shared" si="15"/>
        <v>0</v>
      </c>
      <c r="AS17" s="243">
        <f t="shared" si="16"/>
        <v>840</v>
      </c>
      <c r="AT17" s="243">
        <f t="shared" si="17"/>
        <v>0</v>
      </c>
      <c r="AU17" s="243">
        <f t="shared" si="18"/>
        <v>14394</v>
      </c>
      <c r="AV17" s="21"/>
    </row>
    <row r="18" spans="1:48" s="22" customFormat="1" ht="39.75" customHeight="1" x14ac:dyDescent="0.25">
      <c r="A18" s="17" t="s">
        <v>42</v>
      </c>
      <c r="B18" s="29" t="s">
        <v>655</v>
      </c>
      <c r="C18" s="23" t="s">
        <v>43</v>
      </c>
      <c r="D18" s="205">
        <v>18</v>
      </c>
      <c r="E18" s="205">
        <v>0</v>
      </c>
      <c r="F18" s="23" t="s">
        <v>661</v>
      </c>
      <c r="G18" s="18" t="s">
        <v>662</v>
      </c>
      <c r="H18" s="24">
        <v>42</v>
      </c>
      <c r="I18" s="17" t="s">
        <v>38</v>
      </c>
      <c r="J18" s="30">
        <v>753</v>
      </c>
      <c r="K18" s="25">
        <v>0</v>
      </c>
      <c r="L18" s="25">
        <v>0</v>
      </c>
      <c r="M18" s="25">
        <v>0</v>
      </c>
      <c r="N18" s="228">
        <f t="shared" si="21"/>
        <v>13554</v>
      </c>
      <c r="O18" s="228">
        <v>13554</v>
      </c>
      <c r="P18" s="225">
        <v>0</v>
      </c>
      <c r="Q18" s="225">
        <v>0</v>
      </c>
      <c r="R18" s="225">
        <v>0</v>
      </c>
      <c r="S18" s="225">
        <f t="shared" si="22"/>
        <v>0</v>
      </c>
      <c r="T18" s="225">
        <v>0</v>
      </c>
      <c r="U18" s="225">
        <v>0</v>
      </c>
      <c r="V18" s="224">
        <v>840</v>
      </c>
      <c r="W18" s="224">
        <v>840</v>
      </c>
      <c r="X18" s="292">
        <f t="shared" si="4"/>
        <v>14394</v>
      </c>
      <c r="Y18" s="292">
        <f t="shared" si="10"/>
        <v>14394</v>
      </c>
      <c r="Z18" s="224">
        <v>0</v>
      </c>
      <c r="AA18" s="224">
        <v>0</v>
      </c>
      <c r="AB18" s="224">
        <v>0</v>
      </c>
      <c r="AC18" s="224">
        <v>0</v>
      </c>
      <c r="AD18" s="224">
        <v>0</v>
      </c>
      <c r="AE18" s="224">
        <v>0</v>
      </c>
      <c r="AF18" s="225">
        <v>0</v>
      </c>
      <c r="AG18" s="225">
        <v>0</v>
      </c>
      <c r="AH18" s="292">
        <v>0</v>
      </c>
      <c r="AI18" s="292">
        <f t="shared" si="11"/>
        <v>0</v>
      </c>
      <c r="AJ18" s="224">
        <f t="shared" si="8"/>
        <v>14394</v>
      </c>
      <c r="AK18" s="224">
        <f t="shared" si="12"/>
        <v>14394</v>
      </c>
      <c r="AL18" s="226"/>
      <c r="AM18" s="206"/>
      <c r="AN18" s="20" t="str">
        <f t="shared" si="9"/>
        <v>605-PR</v>
      </c>
      <c r="AO18" s="243">
        <f t="shared" si="13"/>
        <v>0</v>
      </c>
      <c r="AP18" s="243">
        <f t="shared" si="14"/>
        <v>13554</v>
      </c>
      <c r="AQ18" s="243">
        <v>0</v>
      </c>
      <c r="AR18" s="243">
        <f t="shared" si="15"/>
        <v>0</v>
      </c>
      <c r="AS18" s="243">
        <f t="shared" si="16"/>
        <v>840</v>
      </c>
      <c r="AT18" s="243">
        <f t="shared" si="17"/>
        <v>0</v>
      </c>
      <c r="AU18" s="243">
        <f t="shared" si="18"/>
        <v>14394</v>
      </c>
      <c r="AV18" s="21"/>
    </row>
    <row r="19" spans="1:48" s="22" customFormat="1" ht="39.75" customHeight="1" x14ac:dyDescent="0.25">
      <c r="A19" s="17" t="s">
        <v>42</v>
      </c>
      <c r="B19" s="29" t="s">
        <v>655</v>
      </c>
      <c r="C19" s="23" t="s">
        <v>43</v>
      </c>
      <c r="D19" s="205">
        <v>16</v>
      </c>
      <c r="E19" s="205">
        <v>0</v>
      </c>
      <c r="F19" s="23" t="s">
        <v>521</v>
      </c>
      <c r="G19" s="18" t="s">
        <v>522</v>
      </c>
      <c r="H19" s="24">
        <v>42</v>
      </c>
      <c r="I19" s="17" t="s">
        <v>38</v>
      </c>
      <c r="J19" s="30">
        <v>753</v>
      </c>
      <c r="K19" s="25">
        <v>0</v>
      </c>
      <c r="L19" s="25">
        <v>0</v>
      </c>
      <c r="M19" s="25">
        <v>0</v>
      </c>
      <c r="N19" s="228">
        <f t="shared" si="21"/>
        <v>12048</v>
      </c>
      <c r="O19" s="228">
        <v>12048</v>
      </c>
      <c r="P19" s="225">
        <v>0</v>
      </c>
      <c r="Q19" s="225">
        <v>0</v>
      </c>
      <c r="R19" s="225">
        <v>0</v>
      </c>
      <c r="S19" s="225">
        <f t="shared" si="22"/>
        <v>0</v>
      </c>
      <c r="T19" s="225">
        <v>0</v>
      </c>
      <c r="U19" s="225">
        <v>0</v>
      </c>
      <c r="V19" s="224">
        <f t="shared" si="3"/>
        <v>0</v>
      </c>
      <c r="W19" s="224">
        <v>0</v>
      </c>
      <c r="X19" s="292">
        <f t="shared" si="4"/>
        <v>12048</v>
      </c>
      <c r="Y19" s="292">
        <f t="shared" si="10"/>
        <v>12048</v>
      </c>
      <c r="Z19" s="224">
        <v>0</v>
      </c>
      <c r="AA19" s="224">
        <v>0</v>
      </c>
      <c r="AB19" s="224">
        <v>0</v>
      </c>
      <c r="AC19" s="224">
        <v>0</v>
      </c>
      <c r="AD19" s="224">
        <v>0</v>
      </c>
      <c r="AE19" s="224">
        <v>0</v>
      </c>
      <c r="AF19" s="225">
        <v>0</v>
      </c>
      <c r="AG19" s="225">
        <v>0</v>
      </c>
      <c r="AH19" s="292">
        <v>0</v>
      </c>
      <c r="AI19" s="292">
        <f t="shared" si="11"/>
        <v>0</v>
      </c>
      <c r="AJ19" s="224">
        <f t="shared" si="8"/>
        <v>12048</v>
      </c>
      <c r="AK19" s="224">
        <f t="shared" si="12"/>
        <v>12048</v>
      </c>
      <c r="AL19" s="226"/>
      <c r="AM19" s="206"/>
      <c r="AN19" s="20" t="str">
        <f t="shared" si="9"/>
        <v>605-PR</v>
      </c>
      <c r="AO19" s="243">
        <f t="shared" si="13"/>
        <v>0</v>
      </c>
      <c r="AP19" s="243">
        <f t="shared" si="14"/>
        <v>12048</v>
      </c>
      <c r="AQ19" s="243">
        <v>0</v>
      </c>
      <c r="AR19" s="243">
        <f t="shared" si="15"/>
        <v>0</v>
      </c>
      <c r="AS19" s="243">
        <f t="shared" si="16"/>
        <v>0</v>
      </c>
      <c r="AT19" s="243">
        <f t="shared" si="17"/>
        <v>0</v>
      </c>
      <c r="AU19" s="243">
        <f t="shared" si="18"/>
        <v>12048</v>
      </c>
      <c r="AV19" s="21"/>
    </row>
    <row r="20" spans="1:48" s="22" customFormat="1" ht="39.75" customHeight="1" x14ac:dyDescent="0.25">
      <c r="A20" s="17" t="s">
        <v>42</v>
      </c>
      <c r="B20" s="29" t="s">
        <v>655</v>
      </c>
      <c r="C20" s="23" t="s">
        <v>43</v>
      </c>
      <c r="D20" s="205">
        <v>16</v>
      </c>
      <c r="E20" s="205">
        <v>0</v>
      </c>
      <c r="F20" s="23" t="s">
        <v>44</v>
      </c>
      <c r="G20" s="18" t="s">
        <v>45</v>
      </c>
      <c r="H20" s="24">
        <v>42</v>
      </c>
      <c r="I20" s="17" t="s">
        <v>38</v>
      </c>
      <c r="J20" s="30">
        <v>753</v>
      </c>
      <c r="K20" s="25">
        <v>0</v>
      </c>
      <c r="L20" s="25">
        <v>0</v>
      </c>
      <c r="M20" s="25">
        <v>0</v>
      </c>
      <c r="N20" s="228">
        <f t="shared" si="21"/>
        <v>12048</v>
      </c>
      <c r="O20" s="228">
        <v>12048</v>
      </c>
      <c r="P20" s="225">
        <v>0</v>
      </c>
      <c r="Q20" s="225">
        <v>0</v>
      </c>
      <c r="R20" s="225">
        <v>0</v>
      </c>
      <c r="S20" s="225">
        <f t="shared" si="22"/>
        <v>0</v>
      </c>
      <c r="T20" s="225">
        <v>0</v>
      </c>
      <c r="U20" s="225">
        <v>0</v>
      </c>
      <c r="V20" s="224">
        <f t="shared" si="3"/>
        <v>0</v>
      </c>
      <c r="W20" s="224">
        <v>0</v>
      </c>
      <c r="X20" s="292">
        <f t="shared" si="4"/>
        <v>12048</v>
      </c>
      <c r="Y20" s="292">
        <f t="shared" si="10"/>
        <v>12048</v>
      </c>
      <c r="Z20" s="224">
        <v>0</v>
      </c>
      <c r="AA20" s="224">
        <v>0</v>
      </c>
      <c r="AB20" s="224">
        <v>0</v>
      </c>
      <c r="AC20" s="224">
        <v>0</v>
      </c>
      <c r="AD20" s="224">
        <v>0</v>
      </c>
      <c r="AE20" s="224">
        <v>0</v>
      </c>
      <c r="AF20" s="225">
        <v>0</v>
      </c>
      <c r="AG20" s="225">
        <v>0</v>
      </c>
      <c r="AH20" s="292">
        <v>0</v>
      </c>
      <c r="AI20" s="292">
        <f t="shared" si="11"/>
        <v>0</v>
      </c>
      <c r="AJ20" s="224">
        <f t="shared" si="8"/>
        <v>12048</v>
      </c>
      <c r="AK20" s="224">
        <f t="shared" si="12"/>
        <v>12048</v>
      </c>
      <c r="AL20" s="226"/>
      <c r="AM20" s="206"/>
      <c r="AN20" s="20" t="str">
        <f t="shared" si="9"/>
        <v>605-PR</v>
      </c>
      <c r="AO20" s="243">
        <f t="shared" si="13"/>
        <v>0</v>
      </c>
      <c r="AP20" s="243">
        <f t="shared" si="14"/>
        <v>12048</v>
      </c>
      <c r="AQ20" s="243">
        <v>0</v>
      </c>
      <c r="AR20" s="243">
        <f t="shared" si="15"/>
        <v>0</v>
      </c>
      <c r="AS20" s="243">
        <f t="shared" si="16"/>
        <v>0</v>
      </c>
      <c r="AT20" s="243">
        <f t="shared" si="17"/>
        <v>0</v>
      </c>
      <c r="AU20" s="243">
        <f t="shared" si="18"/>
        <v>12048</v>
      </c>
      <c r="AV20" s="21"/>
    </row>
    <row r="21" spans="1:48" s="22" customFormat="1" ht="42" customHeight="1" x14ac:dyDescent="0.25">
      <c r="A21" s="17" t="s">
        <v>42</v>
      </c>
      <c r="B21" s="29" t="s">
        <v>655</v>
      </c>
      <c r="C21" s="23" t="s">
        <v>43</v>
      </c>
      <c r="D21" s="205">
        <v>18</v>
      </c>
      <c r="E21" s="205">
        <v>0</v>
      </c>
      <c r="F21" s="23" t="s">
        <v>520</v>
      </c>
      <c r="G21" s="18" t="s">
        <v>663</v>
      </c>
      <c r="H21" s="24">
        <v>42</v>
      </c>
      <c r="I21" s="17" t="s">
        <v>38</v>
      </c>
      <c r="J21" s="30">
        <v>753</v>
      </c>
      <c r="K21" s="25">
        <v>0</v>
      </c>
      <c r="L21" s="25">
        <v>0</v>
      </c>
      <c r="M21" s="25">
        <v>0</v>
      </c>
      <c r="N21" s="228">
        <f t="shared" si="21"/>
        <v>13554</v>
      </c>
      <c r="O21" s="228">
        <v>13554</v>
      </c>
      <c r="P21" s="225">
        <v>0</v>
      </c>
      <c r="Q21" s="225">
        <v>0</v>
      </c>
      <c r="R21" s="225">
        <v>0</v>
      </c>
      <c r="S21" s="225">
        <f t="shared" ref="S21:S28" si="23">SUM(M21*135)</f>
        <v>0</v>
      </c>
      <c r="T21" s="225">
        <v>0</v>
      </c>
      <c r="U21" s="225">
        <v>0</v>
      </c>
      <c r="V21" s="224">
        <f t="shared" si="3"/>
        <v>0</v>
      </c>
      <c r="W21" s="224">
        <v>0</v>
      </c>
      <c r="X21" s="292">
        <f t="shared" si="4"/>
        <v>13554</v>
      </c>
      <c r="Y21" s="292">
        <f t="shared" si="10"/>
        <v>13554</v>
      </c>
      <c r="Z21" s="224">
        <v>0</v>
      </c>
      <c r="AA21" s="224">
        <v>0</v>
      </c>
      <c r="AB21" s="224">
        <v>0</v>
      </c>
      <c r="AC21" s="224">
        <v>0</v>
      </c>
      <c r="AD21" s="224">
        <v>0</v>
      </c>
      <c r="AE21" s="224">
        <v>0</v>
      </c>
      <c r="AF21" s="225">
        <v>0</v>
      </c>
      <c r="AG21" s="225">
        <v>0</v>
      </c>
      <c r="AH21" s="292">
        <v>0</v>
      </c>
      <c r="AI21" s="292">
        <f t="shared" si="11"/>
        <v>0</v>
      </c>
      <c r="AJ21" s="224">
        <f t="shared" si="8"/>
        <v>13554</v>
      </c>
      <c r="AK21" s="224">
        <f t="shared" si="12"/>
        <v>13554</v>
      </c>
      <c r="AL21" s="226"/>
      <c r="AM21" s="206"/>
      <c r="AN21" s="20" t="str">
        <f t="shared" si="9"/>
        <v>605-PR</v>
      </c>
      <c r="AO21" s="243">
        <f t="shared" si="13"/>
        <v>0</v>
      </c>
      <c r="AP21" s="243">
        <f t="shared" si="14"/>
        <v>13554</v>
      </c>
      <c r="AQ21" s="243">
        <v>0</v>
      </c>
      <c r="AR21" s="243">
        <f t="shared" si="15"/>
        <v>0</v>
      </c>
      <c r="AS21" s="243">
        <f t="shared" si="16"/>
        <v>0</v>
      </c>
      <c r="AT21" s="243">
        <f t="shared" si="17"/>
        <v>0</v>
      </c>
      <c r="AU21" s="243">
        <f t="shared" si="18"/>
        <v>13554</v>
      </c>
      <c r="AV21" s="21"/>
    </row>
    <row r="22" spans="1:48" s="22" customFormat="1" ht="53.25" customHeight="1" x14ac:dyDescent="0.25">
      <c r="A22" s="17" t="s">
        <v>42</v>
      </c>
      <c r="B22" s="29" t="s">
        <v>664</v>
      </c>
      <c r="C22" s="23" t="s">
        <v>43</v>
      </c>
      <c r="D22" s="205">
        <v>0</v>
      </c>
      <c r="E22" s="205">
        <v>30</v>
      </c>
      <c r="F22" s="23" t="s">
        <v>665</v>
      </c>
      <c r="G22" s="18" t="s">
        <v>522</v>
      </c>
      <c r="H22" s="24">
        <v>42</v>
      </c>
      <c r="I22" s="17" t="s">
        <v>38</v>
      </c>
      <c r="J22" s="30">
        <v>753</v>
      </c>
      <c r="K22" s="25">
        <v>0</v>
      </c>
      <c r="L22" s="25">
        <v>0</v>
      </c>
      <c r="M22" s="25">
        <v>0</v>
      </c>
      <c r="N22" s="228">
        <f t="shared" si="21"/>
        <v>22590</v>
      </c>
      <c r="O22" s="228">
        <v>22590</v>
      </c>
      <c r="P22" s="225"/>
      <c r="Q22" s="225">
        <v>0</v>
      </c>
      <c r="R22" s="225">
        <v>0</v>
      </c>
      <c r="S22" s="225">
        <f>SUM(M22*135)</f>
        <v>0</v>
      </c>
      <c r="T22" s="225">
        <v>0</v>
      </c>
      <c r="U22" s="225">
        <v>0</v>
      </c>
      <c r="V22" s="224">
        <f>(M22*U22)</f>
        <v>0</v>
      </c>
      <c r="W22" s="224">
        <v>0</v>
      </c>
      <c r="X22" s="292">
        <f t="shared" si="4"/>
        <v>22590</v>
      </c>
      <c r="Y22" s="292">
        <f t="shared" si="10"/>
        <v>22590</v>
      </c>
      <c r="Z22" s="224">
        <v>0</v>
      </c>
      <c r="AA22" s="224">
        <v>0</v>
      </c>
      <c r="AB22" s="224">
        <v>0</v>
      </c>
      <c r="AC22" s="224">
        <v>0</v>
      </c>
      <c r="AD22" s="224">
        <v>0</v>
      </c>
      <c r="AE22" s="224">
        <v>0</v>
      </c>
      <c r="AF22" s="225">
        <v>0</v>
      </c>
      <c r="AG22" s="225">
        <v>0</v>
      </c>
      <c r="AH22" s="292">
        <v>0</v>
      </c>
      <c r="AI22" s="292">
        <f t="shared" si="11"/>
        <v>0</v>
      </c>
      <c r="AJ22" s="224">
        <f t="shared" si="8"/>
        <v>22590</v>
      </c>
      <c r="AK22" s="224">
        <f t="shared" si="12"/>
        <v>22590</v>
      </c>
      <c r="AL22" s="226"/>
      <c r="AM22" s="206"/>
      <c r="AN22" s="20" t="str">
        <f>A22</f>
        <v>605-PR</v>
      </c>
      <c r="AO22" s="243">
        <f t="shared" si="13"/>
        <v>0</v>
      </c>
      <c r="AP22" s="243">
        <f t="shared" si="14"/>
        <v>22590</v>
      </c>
      <c r="AQ22" s="243">
        <v>0</v>
      </c>
      <c r="AR22" s="243">
        <f t="shared" si="15"/>
        <v>0</v>
      </c>
      <c r="AS22" s="243">
        <f t="shared" si="16"/>
        <v>0</v>
      </c>
      <c r="AT22" s="243">
        <f t="shared" si="17"/>
        <v>0</v>
      </c>
      <c r="AU22" s="243">
        <f t="shared" si="18"/>
        <v>22590</v>
      </c>
      <c r="AV22" s="21"/>
    </row>
    <row r="23" spans="1:48" s="22" customFormat="1" ht="39.75" customHeight="1" x14ac:dyDescent="0.25">
      <c r="A23" s="17" t="s">
        <v>42</v>
      </c>
      <c r="B23" s="29" t="s">
        <v>666</v>
      </c>
      <c r="C23" s="23" t="s">
        <v>43</v>
      </c>
      <c r="D23" s="205">
        <v>0</v>
      </c>
      <c r="E23" s="205">
        <v>14</v>
      </c>
      <c r="F23" s="23" t="s">
        <v>46</v>
      </c>
      <c r="G23" s="18" t="s">
        <v>667</v>
      </c>
      <c r="H23" s="24">
        <v>42</v>
      </c>
      <c r="I23" s="17" t="s">
        <v>38</v>
      </c>
      <c r="J23" s="30">
        <v>753</v>
      </c>
      <c r="K23" s="25">
        <v>0</v>
      </c>
      <c r="L23" s="25">
        <v>0</v>
      </c>
      <c r="M23" s="25">
        <v>0</v>
      </c>
      <c r="N23" s="228">
        <f>SUM(D23+E23)*J23</f>
        <v>10542</v>
      </c>
      <c r="O23" s="228">
        <v>10542</v>
      </c>
      <c r="P23" s="225">
        <v>0</v>
      </c>
      <c r="Q23" s="225">
        <v>0</v>
      </c>
      <c r="R23" s="225">
        <v>0</v>
      </c>
      <c r="S23" s="225">
        <f>SUM(M23*135)</f>
        <v>0</v>
      </c>
      <c r="T23" s="225">
        <v>0</v>
      </c>
      <c r="U23" s="225">
        <v>0</v>
      </c>
      <c r="V23" s="224">
        <f>(M23*U23)</f>
        <v>0</v>
      </c>
      <c r="W23" s="224">
        <v>0</v>
      </c>
      <c r="X23" s="292">
        <f>N23+S23+V23</f>
        <v>10542</v>
      </c>
      <c r="Y23" s="292">
        <f t="shared" si="10"/>
        <v>10542</v>
      </c>
      <c r="Z23" s="224">
        <v>0</v>
      </c>
      <c r="AA23" s="224">
        <v>0</v>
      </c>
      <c r="AB23" s="224">
        <v>0</v>
      </c>
      <c r="AC23" s="224">
        <v>0</v>
      </c>
      <c r="AD23" s="224">
        <v>0</v>
      </c>
      <c r="AE23" s="224">
        <v>0</v>
      </c>
      <c r="AF23" s="225">
        <v>0</v>
      </c>
      <c r="AG23" s="225">
        <v>0</v>
      </c>
      <c r="AH23" s="292">
        <v>0</v>
      </c>
      <c r="AI23" s="292">
        <f t="shared" si="11"/>
        <v>0</v>
      </c>
      <c r="AJ23" s="224">
        <f t="shared" si="8"/>
        <v>10542</v>
      </c>
      <c r="AK23" s="224">
        <f t="shared" si="12"/>
        <v>10542</v>
      </c>
      <c r="AL23" s="226"/>
      <c r="AM23" s="206"/>
      <c r="AN23" s="20" t="str">
        <f>A23</f>
        <v>605-PR</v>
      </c>
      <c r="AO23" s="243">
        <f t="shared" si="13"/>
        <v>0</v>
      </c>
      <c r="AP23" s="243">
        <f t="shared" si="14"/>
        <v>10542</v>
      </c>
      <c r="AQ23" s="243">
        <v>0</v>
      </c>
      <c r="AR23" s="243">
        <f t="shared" si="15"/>
        <v>0</v>
      </c>
      <c r="AS23" s="243">
        <f t="shared" si="16"/>
        <v>0</v>
      </c>
      <c r="AT23" s="243">
        <f t="shared" si="17"/>
        <v>0</v>
      </c>
      <c r="AU23" s="243">
        <f t="shared" si="18"/>
        <v>10542</v>
      </c>
      <c r="AV23" s="21"/>
    </row>
    <row r="24" spans="1:48" s="22" customFormat="1" ht="53.25" customHeight="1" x14ac:dyDescent="0.25">
      <c r="A24" s="17" t="s">
        <v>42</v>
      </c>
      <c r="B24" s="29" t="s">
        <v>666</v>
      </c>
      <c r="C24" s="23" t="s">
        <v>43</v>
      </c>
      <c r="D24" s="205">
        <v>0</v>
      </c>
      <c r="E24" s="205">
        <v>28</v>
      </c>
      <c r="F24" s="23" t="s">
        <v>44</v>
      </c>
      <c r="G24" s="18" t="s">
        <v>45</v>
      </c>
      <c r="H24" s="24">
        <v>42</v>
      </c>
      <c r="I24" s="17" t="s">
        <v>38</v>
      </c>
      <c r="J24" s="30">
        <v>753</v>
      </c>
      <c r="K24" s="25">
        <v>0</v>
      </c>
      <c r="L24" s="25">
        <v>0</v>
      </c>
      <c r="M24" s="25">
        <v>0</v>
      </c>
      <c r="N24" s="228">
        <f t="shared" ref="N24:N29" si="24">SUM(D24+E24)*J24</f>
        <v>21084</v>
      </c>
      <c r="O24" s="228">
        <v>21084</v>
      </c>
      <c r="P24" s="225"/>
      <c r="Q24" s="225">
        <v>0</v>
      </c>
      <c r="R24" s="225">
        <v>0</v>
      </c>
      <c r="S24" s="225">
        <f t="shared" si="23"/>
        <v>0</v>
      </c>
      <c r="T24" s="225">
        <v>0</v>
      </c>
      <c r="U24" s="225">
        <v>0</v>
      </c>
      <c r="V24" s="224">
        <f t="shared" si="3"/>
        <v>0</v>
      </c>
      <c r="W24" s="224">
        <v>0</v>
      </c>
      <c r="X24" s="292">
        <f t="shared" ref="X24:X29" si="25">N24+S24+V24</f>
        <v>21084</v>
      </c>
      <c r="Y24" s="292">
        <f t="shared" si="10"/>
        <v>21084</v>
      </c>
      <c r="Z24" s="224">
        <v>0</v>
      </c>
      <c r="AA24" s="224">
        <v>0</v>
      </c>
      <c r="AB24" s="224">
        <v>0</v>
      </c>
      <c r="AC24" s="224">
        <v>0</v>
      </c>
      <c r="AD24" s="224">
        <v>0</v>
      </c>
      <c r="AE24" s="224">
        <v>0</v>
      </c>
      <c r="AF24" s="225">
        <v>0</v>
      </c>
      <c r="AG24" s="225">
        <v>0</v>
      </c>
      <c r="AH24" s="292">
        <v>0</v>
      </c>
      <c r="AI24" s="292">
        <f t="shared" si="11"/>
        <v>0</v>
      </c>
      <c r="AJ24" s="224">
        <f t="shared" si="8"/>
        <v>21084</v>
      </c>
      <c r="AK24" s="224">
        <f t="shared" si="12"/>
        <v>21084</v>
      </c>
      <c r="AL24" s="226"/>
      <c r="AM24" s="206"/>
      <c r="AN24" s="20" t="str">
        <f t="shared" si="9"/>
        <v>605-PR</v>
      </c>
      <c r="AO24" s="243">
        <f t="shared" si="13"/>
        <v>0</v>
      </c>
      <c r="AP24" s="243">
        <f t="shared" si="14"/>
        <v>21084</v>
      </c>
      <c r="AQ24" s="243">
        <v>0</v>
      </c>
      <c r="AR24" s="243">
        <f t="shared" si="15"/>
        <v>0</v>
      </c>
      <c r="AS24" s="243">
        <f t="shared" si="16"/>
        <v>0</v>
      </c>
      <c r="AT24" s="243">
        <f t="shared" si="17"/>
        <v>0</v>
      </c>
      <c r="AU24" s="243">
        <f t="shared" si="18"/>
        <v>21084</v>
      </c>
      <c r="AV24" s="21"/>
    </row>
    <row r="25" spans="1:48" s="22" customFormat="1" ht="53.25" customHeight="1" x14ac:dyDescent="0.25">
      <c r="A25" s="17" t="s">
        <v>42</v>
      </c>
      <c r="B25" s="29" t="s">
        <v>666</v>
      </c>
      <c r="C25" s="23" t="s">
        <v>43</v>
      </c>
      <c r="D25" s="205">
        <v>0</v>
      </c>
      <c r="E25" s="205">
        <v>28</v>
      </c>
      <c r="F25" s="23" t="s">
        <v>659</v>
      </c>
      <c r="G25" s="18" t="s">
        <v>660</v>
      </c>
      <c r="H25" s="24">
        <v>42</v>
      </c>
      <c r="I25" s="17" t="s">
        <v>38</v>
      </c>
      <c r="J25" s="30">
        <v>753</v>
      </c>
      <c r="K25" s="25">
        <v>0</v>
      </c>
      <c r="L25" s="25">
        <v>0</v>
      </c>
      <c r="M25" s="25">
        <v>0</v>
      </c>
      <c r="N25" s="228">
        <f t="shared" si="24"/>
        <v>21084</v>
      </c>
      <c r="O25" s="228">
        <v>21084</v>
      </c>
      <c r="P25" s="225"/>
      <c r="Q25" s="225">
        <v>0</v>
      </c>
      <c r="R25" s="225">
        <v>0</v>
      </c>
      <c r="S25" s="225">
        <f t="shared" si="23"/>
        <v>0</v>
      </c>
      <c r="T25" s="225">
        <v>0</v>
      </c>
      <c r="U25" s="225">
        <v>0</v>
      </c>
      <c r="V25" s="224">
        <f t="shared" si="3"/>
        <v>0</v>
      </c>
      <c r="W25" s="224">
        <v>0</v>
      </c>
      <c r="X25" s="292">
        <f t="shared" si="25"/>
        <v>21084</v>
      </c>
      <c r="Y25" s="292">
        <f t="shared" si="10"/>
        <v>21084</v>
      </c>
      <c r="Z25" s="224">
        <v>0</v>
      </c>
      <c r="AA25" s="224">
        <v>0</v>
      </c>
      <c r="AB25" s="224">
        <v>0</v>
      </c>
      <c r="AC25" s="224">
        <v>0</v>
      </c>
      <c r="AD25" s="224">
        <v>0</v>
      </c>
      <c r="AE25" s="224">
        <v>0</v>
      </c>
      <c r="AF25" s="225">
        <v>0</v>
      </c>
      <c r="AG25" s="225">
        <v>0</v>
      </c>
      <c r="AH25" s="292">
        <v>0</v>
      </c>
      <c r="AI25" s="292">
        <f t="shared" si="11"/>
        <v>0</v>
      </c>
      <c r="AJ25" s="224">
        <f t="shared" si="8"/>
        <v>21084</v>
      </c>
      <c r="AK25" s="224">
        <f t="shared" si="12"/>
        <v>21084</v>
      </c>
      <c r="AL25" s="226"/>
      <c r="AM25" s="206"/>
      <c r="AN25" s="20" t="str">
        <f t="shared" si="9"/>
        <v>605-PR</v>
      </c>
      <c r="AO25" s="243">
        <f t="shared" si="13"/>
        <v>0</v>
      </c>
      <c r="AP25" s="243">
        <f t="shared" si="14"/>
        <v>21084</v>
      </c>
      <c r="AQ25" s="243">
        <v>0</v>
      </c>
      <c r="AR25" s="243">
        <f t="shared" si="15"/>
        <v>0</v>
      </c>
      <c r="AS25" s="243">
        <f t="shared" si="16"/>
        <v>0</v>
      </c>
      <c r="AT25" s="243">
        <f t="shared" si="17"/>
        <v>0</v>
      </c>
      <c r="AU25" s="243">
        <f t="shared" si="18"/>
        <v>21084</v>
      </c>
      <c r="AV25" s="21"/>
    </row>
    <row r="26" spans="1:48" s="22" customFormat="1" ht="53.25" customHeight="1" x14ac:dyDescent="0.25">
      <c r="A26" s="17" t="s">
        <v>42</v>
      </c>
      <c r="B26" s="29" t="s">
        <v>666</v>
      </c>
      <c r="C26" s="23" t="s">
        <v>43</v>
      </c>
      <c r="D26" s="205">
        <v>0</v>
      </c>
      <c r="E26" s="205">
        <v>14</v>
      </c>
      <c r="F26" s="23" t="s">
        <v>661</v>
      </c>
      <c r="G26" s="18" t="s">
        <v>662</v>
      </c>
      <c r="H26" s="24">
        <v>42</v>
      </c>
      <c r="I26" s="17" t="s">
        <v>38</v>
      </c>
      <c r="J26" s="30">
        <v>753</v>
      </c>
      <c r="K26" s="25">
        <v>0</v>
      </c>
      <c r="L26" s="25">
        <v>0</v>
      </c>
      <c r="M26" s="25">
        <v>0</v>
      </c>
      <c r="N26" s="228">
        <f t="shared" si="24"/>
        <v>10542</v>
      </c>
      <c r="O26" s="228">
        <v>10542</v>
      </c>
      <c r="P26" s="225"/>
      <c r="Q26" s="225">
        <v>0</v>
      </c>
      <c r="R26" s="225">
        <v>0</v>
      </c>
      <c r="S26" s="225">
        <f t="shared" si="23"/>
        <v>0</v>
      </c>
      <c r="T26" s="225">
        <v>0</v>
      </c>
      <c r="U26" s="225">
        <v>0</v>
      </c>
      <c r="V26" s="224">
        <f t="shared" si="3"/>
        <v>0</v>
      </c>
      <c r="W26" s="224">
        <v>0</v>
      </c>
      <c r="X26" s="292">
        <f t="shared" si="25"/>
        <v>10542</v>
      </c>
      <c r="Y26" s="292">
        <f t="shared" si="10"/>
        <v>10542</v>
      </c>
      <c r="Z26" s="224">
        <v>0</v>
      </c>
      <c r="AA26" s="224">
        <v>0</v>
      </c>
      <c r="AB26" s="224">
        <v>0</v>
      </c>
      <c r="AC26" s="224">
        <v>0</v>
      </c>
      <c r="AD26" s="224">
        <v>0</v>
      </c>
      <c r="AE26" s="224">
        <v>0</v>
      </c>
      <c r="AF26" s="225">
        <v>0</v>
      </c>
      <c r="AG26" s="225">
        <v>0</v>
      </c>
      <c r="AH26" s="292">
        <v>0</v>
      </c>
      <c r="AI26" s="292">
        <f t="shared" si="11"/>
        <v>0</v>
      </c>
      <c r="AJ26" s="224">
        <f t="shared" si="8"/>
        <v>10542</v>
      </c>
      <c r="AK26" s="224">
        <f t="shared" si="12"/>
        <v>10542</v>
      </c>
      <c r="AL26" s="226"/>
      <c r="AM26" s="206"/>
      <c r="AN26" s="20" t="str">
        <f t="shared" si="9"/>
        <v>605-PR</v>
      </c>
      <c r="AO26" s="243">
        <f t="shared" si="13"/>
        <v>0</v>
      </c>
      <c r="AP26" s="243">
        <f t="shared" si="14"/>
        <v>10542</v>
      </c>
      <c r="AQ26" s="243">
        <v>0</v>
      </c>
      <c r="AR26" s="243">
        <f t="shared" si="15"/>
        <v>0</v>
      </c>
      <c r="AS26" s="243">
        <f t="shared" si="16"/>
        <v>0</v>
      </c>
      <c r="AT26" s="243">
        <f t="shared" si="17"/>
        <v>0</v>
      </c>
      <c r="AU26" s="243">
        <f t="shared" si="18"/>
        <v>10542</v>
      </c>
      <c r="AV26" s="21"/>
    </row>
    <row r="27" spans="1:48" s="22" customFormat="1" ht="53.25" customHeight="1" x14ac:dyDescent="0.25">
      <c r="A27" s="17" t="s">
        <v>42</v>
      </c>
      <c r="B27" s="29" t="s">
        <v>666</v>
      </c>
      <c r="C27" s="23" t="s">
        <v>43</v>
      </c>
      <c r="D27" s="205">
        <v>0</v>
      </c>
      <c r="E27" s="205">
        <v>15</v>
      </c>
      <c r="F27" s="23" t="s">
        <v>668</v>
      </c>
      <c r="G27" s="18" t="s">
        <v>669</v>
      </c>
      <c r="H27" s="24">
        <v>42</v>
      </c>
      <c r="I27" s="17" t="s">
        <v>38</v>
      </c>
      <c r="J27" s="30">
        <v>753</v>
      </c>
      <c r="K27" s="25">
        <v>0</v>
      </c>
      <c r="L27" s="25">
        <v>0</v>
      </c>
      <c r="M27" s="25">
        <v>0</v>
      </c>
      <c r="N27" s="228">
        <f t="shared" si="24"/>
        <v>11295</v>
      </c>
      <c r="O27" s="228">
        <v>11295</v>
      </c>
      <c r="P27" s="225"/>
      <c r="Q27" s="225">
        <v>0</v>
      </c>
      <c r="R27" s="225">
        <v>0</v>
      </c>
      <c r="S27" s="225">
        <f t="shared" si="23"/>
        <v>0</v>
      </c>
      <c r="T27" s="225">
        <v>0</v>
      </c>
      <c r="U27" s="225">
        <v>210</v>
      </c>
      <c r="V27" s="224">
        <v>3150</v>
      </c>
      <c r="W27" s="224">
        <v>3150</v>
      </c>
      <c r="X27" s="292">
        <f t="shared" si="25"/>
        <v>14445</v>
      </c>
      <c r="Y27" s="292">
        <f t="shared" si="10"/>
        <v>14445</v>
      </c>
      <c r="Z27" s="224">
        <v>0</v>
      </c>
      <c r="AA27" s="224">
        <v>0</v>
      </c>
      <c r="AB27" s="224">
        <v>0</v>
      </c>
      <c r="AC27" s="224">
        <v>0</v>
      </c>
      <c r="AD27" s="224">
        <v>0</v>
      </c>
      <c r="AE27" s="224">
        <v>0</v>
      </c>
      <c r="AF27" s="225">
        <v>0</v>
      </c>
      <c r="AG27" s="225">
        <v>0</v>
      </c>
      <c r="AH27" s="292">
        <v>0</v>
      </c>
      <c r="AI27" s="292">
        <f t="shared" si="11"/>
        <v>0</v>
      </c>
      <c r="AJ27" s="224">
        <f t="shared" si="8"/>
        <v>14445</v>
      </c>
      <c r="AK27" s="224">
        <f t="shared" si="12"/>
        <v>14445</v>
      </c>
      <c r="AL27" s="226"/>
      <c r="AM27" s="206"/>
      <c r="AN27" s="20" t="str">
        <f t="shared" si="9"/>
        <v>605-PR</v>
      </c>
      <c r="AO27" s="243">
        <f t="shared" si="13"/>
        <v>0</v>
      </c>
      <c r="AP27" s="243">
        <f t="shared" si="14"/>
        <v>11295</v>
      </c>
      <c r="AQ27" s="243">
        <v>0</v>
      </c>
      <c r="AR27" s="243">
        <f t="shared" si="15"/>
        <v>0</v>
      </c>
      <c r="AS27" s="243">
        <f t="shared" si="16"/>
        <v>3150</v>
      </c>
      <c r="AT27" s="243">
        <f t="shared" si="17"/>
        <v>0</v>
      </c>
      <c r="AU27" s="243">
        <f t="shared" si="18"/>
        <v>14445</v>
      </c>
      <c r="AV27" s="21"/>
    </row>
    <row r="28" spans="1:48" s="22" customFormat="1" ht="53.25" customHeight="1" x14ac:dyDescent="0.25">
      <c r="A28" s="17" t="s">
        <v>42</v>
      </c>
      <c r="B28" s="29" t="s">
        <v>666</v>
      </c>
      <c r="C28" s="23" t="s">
        <v>43</v>
      </c>
      <c r="D28" s="205">
        <v>0</v>
      </c>
      <c r="E28" s="205">
        <v>14</v>
      </c>
      <c r="F28" s="23" t="s">
        <v>48</v>
      </c>
      <c r="G28" s="18" t="s">
        <v>656</v>
      </c>
      <c r="H28" s="24">
        <v>42</v>
      </c>
      <c r="I28" s="17" t="s">
        <v>38</v>
      </c>
      <c r="J28" s="30">
        <v>753</v>
      </c>
      <c r="K28" s="25">
        <v>0</v>
      </c>
      <c r="L28" s="25">
        <v>0</v>
      </c>
      <c r="M28" s="25">
        <v>0</v>
      </c>
      <c r="N28" s="228">
        <f t="shared" si="24"/>
        <v>10542</v>
      </c>
      <c r="O28" s="228">
        <v>10542</v>
      </c>
      <c r="P28" s="225"/>
      <c r="Q28" s="225">
        <v>0</v>
      </c>
      <c r="R28" s="225">
        <v>0</v>
      </c>
      <c r="S28" s="225">
        <f t="shared" si="23"/>
        <v>0</v>
      </c>
      <c r="T28" s="225">
        <v>0</v>
      </c>
      <c r="U28" s="225">
        <v>0</v>
      </c>
      <c r="V28" s="224">
        <f t="shared" si="3"/>
        <v>0</v>
      </c>
      <c r="W28" s="224">
        <v>0</v>
      </c>
      <c r="X28" s="292">
        <f t="shared" si="25"/>
        <v>10542</v>
      </c>
      <c r="Y28" s="292">
        <f t="shared" si="10"/>
        <v>10542</v>
      </c>
      <c r="Z28" s="224">
        <v>0</v>
      </c>
      <c r="AA28" s="224">
        <v>0</v>
      </c>
      <c r="AB28" s="224">
        <v>0</v>
      </c>
      <c r="AC28" s="224">
        <v>0</v>
      </c>
      <c r="AD28" s="224">
        <v>0</v>
      </c>
      <c r="AE28" s="224">
        <v>0</v>
      </c>
      <c r="AF28" s="225">
        <v>0</v>
      </c>
      <c r="AG28" s="225">
        <v>0</v>
      </c>
      <c r="AH28" s="292">
        <v>0</v>
      </c>
      <c r="AI28" s="292">
        <f t="shared" si="11"/>
        <v>0</v>
      </c>
      <c r="AJ28" s="224">
        <f t="shared" si="8"/>
        <v>10542</v>
      </c>
      <c r="AK28" s="224">
        <f t="shared" si="12"/>
        <v>10542</v>
      </c>
      <c r="AL28" s="226"/>
      <c r="AM28" s="206"/>
      <c r="AN28" s="20" t="str">
        <f t="shared" si="9"/>
        <v>605-PR</v>
      </c>
      <c r="AO28" s="243">
        <f t="shared" si="13"/>
        <v>0</v>
      </c>
      <c r="AP28" s="243">
        <f t="shared" si="14"/>
        <v>10542</v>
      </c>
      <c r="AQ28" s="243">
        <v>0</v>
      </c>
      <c r="AR28" s="243">
        <f t="shared" si="15"/>
        <v>0</v>
      </c>
      <c r="AS28" s="243">
        <f t="shared" si="16"/>
        <v>0</v>
      </c>
      <c r="AT28" s="243">
        <f t="shared" si="17"/>
        <v>0</v>
      </c>
      <c r="AU28" s="243">
        <f t="shared" si="18"/>
        <v>10542</v>
      </c>
      <c r="AV28" s="21"/>
    </row>
    <row r="29" spans="1:48" s="22" customFormat="1" ht="53.25" customHeight="1" x14ac:dyDescent="0.25">
      <c r="A29" s="17" t="s">
        <v>42</v>
      </c>
      <c r="B29" s="29" t="s">
        <v>666</v>
      </c>
      <c r="C29" s="23" t="s">
        <v>43</v>
      </c>
      <c r="D29" s="205">
        <v>0</v>
      </c>
      <c r="E29" s="205">
        <v>30</v>
      </c>
      <c r="F29" s="23" t="s">
        <v>520</v>
      </c>
      <c r="G29" s="18" t="s">
        <v>663</v>
      </c>
      <c r="H29" s="24">
        <v>42</v>
      </c>
      <c r="I29" s="17" t="s">
        <v>38</v>
      </c>
      <c r="J29" s="30">
        <v>753</v>
      </c>
      <c r="K29" s="25">
        <v>0</v>
      </c>
      <c r="L29" s="25">
        <v>0</v>
      </c>
      <c r="M29" s="25">
        <v>0</v>
      </c>
      <c r="N29" s="228">
        <f t="shared" si="24"/>
        <v>22590</v>
      </c>
      <c r="O29" s="228">
        <v>22590</v>
      </c>
      <c r="P29" s="225">
        <v>0</v>
      </c>
      <c r="Q29" s="225">
        <v>0</v>
      </c>
      <c r="R29" s="225">
        <v>0</v>
      </c>
      <c r="S29" s="225">
        <f>SUM(M29*135)</f>
        <v>0</v>
      </c>
      <c r="T29" s="225">
        <v>0</v>
      </c>
      <c r="U29" s="225">
        <v>0</v>
      </c>
      <c r="V29" s="224">
        <f>(M29*U29)</f>
        <v>0</v>
      </c>
      <c r="W29" s="224">
        <v>0</v>
      </c>
      <c r="X29" s="292">
        <f t="shared" si="25"/>
        <v>22590</v>
      </c>
      <c r="Y29" s="292">
        <f t="shared" si="10"/>
        <v>22590</v>
      </c>
      <c r="Z29" s="224">
        <v>0</v>
      </c>
      <c r="AA29" s="224">
        <v>0</v>
      </c>
      <c r="AB29" s="224">
        <v>0</v>
      </c>
      <c r="AC29" s="224">
        <v>0</v>
      </c>
      <c r="AD29" s="224">
        <v>0</v>
      </c>
      <c r="AE29" s="224">
        <v>0</v>
      </c>
      <c r="AF29" s="225">
        <v>0</v>
      </c>
      <c r="AG29" s="225">
        <v>0</v>
      </c>
      <c r="AH29" s="292">
        <v>0</v>
      </c>
      <c r="AI29" s="292">
        <f t="shared" si="11"/>
        <v>0</v>
      </c>
      <c r="AJ29" s="224">
        <f t="shared" si="8"/>
        <v>22590</v>
      </c>
      <c r="AK29" s="224">
        <f t="shared" si="12"/>
        <v>22590</v>
      </c>
      <c r="AL29" s="226"/>
      <c r="AM29" s="206"/>
      <c r="AN29" s="20" t="str">
        <f>A29</f>
        <v>605-PR</v>
      </c>
      <c r="AO29" s="243">
        <f t="shared" si="13"/>
        <v>0</v>
      </c>
      <c r="AP29" s="243">
        <f t="shared" si="14"/>
        <v>22590</v>
      </c>
      <c r="AQ29" s="243">
        <v>0</v>
      </c>
      <c r="AR29" s="243">
        <f t="shared" si="15"/>
        <v>0</v>
      </c>
      <c r="AS29" s="243">
        <f t="shared" si="16"/>
        <v>0</v>
      </c>
      <c r="AT29" s="243">
        <f t="shared" si="17"/>
        <v>0</v>
      </c>
      <c r="AU29" s="243">
        <f t="shared" si="18"/>
        <v>22590</v>
      </c>
      <c r="AV29" s="21"/>
    </row>
    <row r="30" spans="1:48" s="22" customFormat="1" ht="39.75" customHeight="1" x14ac:dyDescent="0.25">
      <c r="A30" s="17" t="s">
        <v>42</v>
      </c>
      <c r="B30" s="29" t="s">
        <v>670</v>
      </c>
      <c r="C30" s="23" t="s">
        <v>43</v>
      </c>
      <c r="D30" s="23" t="s">
        <v>62</v>
      </c>
      <c r="E30" s="18" t="s">
        <v>62</v>
      </c>
      <c r="F30" s="23" t="s">
        <v>62</v>
      </c>
      <c r="G30" s="18" t="s">
        <v>523</v>
      </c>
      <c r="H30" s="24" t="s">
        <v>62</v>
      </c>
      <c r="I30" s="17" t="s">
        <v>62</v>
      </c>
      <c r="J30" s="30" t="s">
        <v>62</v>
      </c>
      <c r="K30" s="25">
        <v>0</v>
      </c>
      <c r="L30" s="25">
        <v>0</v>
      </c>
      <c r="M30" s="25">
        <v>0</v>
      </c>
      <c r="N30" s="228">
        <v>0</v>
      </c>
      <c r="O30" s="228">
        <v>0</v>
      </c>
      <c r="P30" s="225">
        <v>0</v>
      </c>
      <c r="Q30" s="225">
        <v>0</v>
      </c>
      <c r="R30" s="225"/>
      <c r="S30" s="225">
        <v>0</v>
      </c>
      <c r="T30" s="225">
        <v>0</v>
      </c>
      <c r="U30" s="225">
        <v>0</v>
      </c>
      <c r="V30" s="224">
        <v>92215</v>
      </c>
      <c r="W30" s="224">
        <v>92215</v>
      </c>
      <c r="X30" s="292">
        <f t="shared" si="4"/>
        <v>92215</v>
      </c>
      <c r="Y30" s="292">
        <f t="shared" si="10"/>
        <v>92215</v>
      </c>
      <c r="Z30" s="224">
        <v>0</v>
      </c>
      <c r="AA30" s="224">
        <v>0</v>
      </c>
      <c r="AB30" s="224">
        <v>0</v>
      </c>
      <c r="AC30" s="224">
        <v>0</v>
      </c>
      <c r="AD30" s="224">
        <v>0</v>
      </c>
      <c r="AE30" s="224">
        <v>0</v>
      </c>
      <c r="AF30" s="225">
        <v>0</v>
      </c>
      <c r="AG30" s="225">
        <v>0</v>
      </c>
      <c r="AH30" s="292">
        <v>0</v>
      </c>
      <c r="AI30" s="292">
        <f t="shared" si="11"/>
        <v>0</v>
      </c>
      <c r="AJ30" s="224">
        <f t="shared" si="8"/>
        <v>92215</v>
      </c>
      <c r="AK30" s="224">
        <f t="shared" si="12"/>
        <v>92215</v>
      </c>
      <c r="AL30" s="226"/>
      <c r="AM30" s="206"/>
      <c r="AN30" s="20" t="str">
        <f t="shared" si="9"/>
        <v>605-PR</v>
      </c>
      <c r="AO30" s="243">
        <f t="shared" si="13"/>
        <v>0</v>
      </c>
      <c r="AP30" s="243">
        <f t="shared" si="14"/>
        <v>0</v>
      </c>
      <c r="AQ30" s="243">
        <v>0</v>
      </c>
      <c r="AR30" s="243">
        <f t="shared" si="15"/>
        <v>0</v>
      </c>
      <c r="AS30" s="243">
        <f t="shared" si="16"/>
        <v>92215</v>
      </c>
      <c r="AT30" s="243">
        <f t="shared" si="17"/>
        <v>0</v>
      </c>
      <c r="AU30" s="243">
        <f t="shared" si="18"/>
        <v>92215</v>
      </c>
      <c r="AV30" s="21"/>
    </row>
    <row r="31" spans="1:48" s="22" customFormat="1" ht="39.75" customHeight="1" x14ac:dyDescent="0.25">
      <c r="A31" s="17" t="s">
        <v>42</v>
      </c>
      <c r="B31" s="29" t="s">
        <v>670</v>
      </c>
      <c r="C31" s="23" t="s">
        <v>43</v>
      </c>
      <c r="D31" s="23" t="s">
        <v>62</v>
      </c>
      <c r="E31" s="18" t="s">
        <v>62</v>
      </c>
      <c r="F31" s="23" t="s">
        <v>62</v>
      </c>
      <c r="G31" s="18" t="s">
        <v>524</v>
      </c>
      <c r="H31" s="24" t="s">
        <v>62</v>
      </c>
      <c r="I31" s="17" t="s">
        <v>62</v>
      </c>
      <c r="J31" s="30" t="s">
        <v>62</v>
      </c>
      <c r="K31" s="25">
        <v>0</v>
      </c>
      <c r="L31" s="25">
        <v>0</v>
      </c>
      <c r="M31" s="25">
        <v>0</v>
      </c>
      <c r="N31" s="228">
        <v>0</v>
      </c>
      <c r="O31" s="228">
        <v>0</v>
      </c>
      <c r="P31" s="225">
        <v>0</v>
      </c>
      <c r="Q31" s="225">
        <v>0</v>
      </c>
      <c r="R31" s="225"/>
      <c r="S31" s="225">
        <v>0</v>
      </c>
      <c r="T31" s="225">
        <v>0</v>
      </c>
      <c r="U31" s="225">
        <v>0</v>
      </c>
      <c r="V31" s="224">
        <v>92215</v>
      </c>
      <c r="W31" s="224">
        <v>92215</v>
      </c>
      <c r="X31" s="292">
        <f t="shared" si="4"/>
        <v>92215</v>
      </c>
      <c r="Y31" s="292">
        <f t="shared" si="10"/>
        <v>92215</v>
      </c>
      <c r="Z31" s="224">
        <v>0</v>
      </c>
      <c r="AA31" s="224">
        <v>0</v>
      </c>
      <c r="AB31" s="224">
        <v>0</v>
      </c>
      <c r="AC31" s="224">
        <v>0</v>
      </c>
      <c r="AD31" s="224">
        <v>0</v>
      </c>
      <c r="AE31" s="224">
        <v>0</v>
      </c>
      <c r="AF31" s="225">
        <v>0</v>
      </c>
      <c r="AG31" s="225">
        <v>0</v>
      </c>
      <c r="AH31" s="292">
        <v>0</v>
      </c>
      <c r="AI31" s="292">
        <f t="shared" si="11"/>
        <v>0</v>
      </c>
      <c r="AJ31" s="224">
        <f t="shared" si="8"/>
        <v>92215</v>
      </c>
      <c r="AK31" s="224">
        <f t="shared" si="12"/>
        <v>92215</v>
      </c>
      <c r="AL31" s="226"/>
      <c r="AM31" s="206"/>
      <c r="AN31" s="20" t="str">
        <f t="shared" si="9"/>
        <v>605-PR</v>
      </c>
      <c r="AO31" s="243">
        <f t="shared" si="13"/>
        <v>0</v>
      </c>
      <c r="AP31" s="243">
        <f t="shared" si="14"/>
        <v>0</v>
      </c>
      <c r="AQ31" s="243">
        <v>0</v>
      </c>
      <c r="AR31" s="243">
        <f t="shared" si="15"/>
        <v>0</v>
      </c>
      <c r="AS31" s="243">
        <f t="shared" si="16"/>
        <v>92215</v>
      </c>
      <c r="AT31" s="243">
        <f t="shared" si="17"/>
        <v>0</v>
      </c>
      <c r="AU31" s="243">
        <f t="shared" si="18"/>
        <v>92215</v>
      </c>
      <c r="AV31" s="21"/>
    </row>
    <row r="32" spans="1:48" s="22" customFormat="1" ht="39.75" customHeight="1" x14ac:dyDescent="0.25">
      <c r="A32" s="17" t="s">
        <v>42</v>
      </c>
      <c r="B32" s="29" t="s">
        <v>670</v>
      </c>
      <c r="C32" s="23" t="s">
        <v>43</v>
      </c>
      <c r="D32" s="23" t="s">
        <v>62</v>
      </c>
      <c r="E32" s="18" t="s">
        <v>62</v>
      </c>
      <c r="F32" s="23" t="s">
        <v>62</v>
      </c>
      <c r="G32" s="18" t="s">
        <v>526</v>
      </c>
      <c r="H32" s="24" t="s">
        <v>62</v>
      </c>
      <c r="I32" s="17" t="s">
        <v>62</v>
      </c>
      <c r="J32" s="30" t="s">
        <v>62</v>
      </c>
      <c r="K32" s="25">
        <v>0</v>
      </c>
      <c r="L32" s="25">
        <v>0</v>
      </c>
      <c r="M32" s="25">
        <v>0</v>
      </c>
      <c r="N32" s="228">
        <v>0</v>
      </c>
      <c r="O32" s="228">
        <v>0</v>
      </c>
      <c r="P32" s="225">
        <v>0</v>
      </c>
      <c r="Q32" s="225">
        <v>0</v>
      </c>
      <c r="R32" s="225"/>
      <c r="S32" s="225">
        <v>0</v>
      </c>
      <c r="T32" s="225">
        <v>0</v>
      </c>
      <c r="U32" s="225">
        <v>0</v>
      </c>
      <c r="V32" s="224">
        <v>39140</v>
      </c>
      <c r="W32" s="224">
        <v>39140</v>
      </c>
      <c r="X32" s="292">
        <f t="shared" si="4"/>
        <v>39140</v>
      </c>
      <c r="Y32" s="292">
        <f t="shared" si="10"/>
        <v>39140</v>
      </c>
      <c r="Z32" s="224">
        <v>0</v>
      </c>
      <c r="AA32" s="224">
        <v>0</v>
      </c>
      <c r="AB32" s="224">
        <v>0</v>
      </c>
      <c r="AC32" s="224">
        <v>0</v>
      </c>
      <c r="AD32" s="224">
        <v>0</v>
      </c>
      <c r="AE32" s="224">
        <v>0</v>
      </c>
      <c r="AF32" s="225">
        <v>0</v>
      </c>
      <c r="AG32" s="225">
        <v>0</v>
      </c>
      <c r="AH32" s="292">
        <v>0</v>
      </c>
      <c r="AI32" s="292">
        <f t="shared" si="11"/>
        <v>0</v>
      </c>
      <c r="AJ32" s="224">
        <f t="shared" si="8"/>
        <v>39140</v>
      </c>
      <c r="AK32" s="224">
        <f t="shared" si="12"/>
        <v>39140</v>
      </c>
      <c r="AL32" s="226"/>
      <c r="AM32" s="206"/>
      <c r="AN32" s="20" t="str">
        <f t="shared" si="9"/>
        <v>605-PR</v>
      </c>
      <c r="AO32" s="243">
        <f t="shared" si="13"/>
        <v>0</v>
      </c>
      <c r="AP32" s="243">
        <f t="shared" si="14"/>
        <v>0</v>
      </c>
      <c r="AQ32" s="243">
        <v>0</v>
      </c>
      <c r="AR32" s="243">
        <f t="shared" si="15"/>
        <v>0</v>
      </c>
      <c r="AS32" s="243">
        <f t="shared" si="16"/>
        <v>39140</v>
      </c>
      <c r="AT32" s="243">
        <f t="shared" si="17"/>
        <v>0</v>
      </c>
      <c r="AU32" s="243">
        <f t="shared" si="18"/>
        <v>39140</v>
      </c>
      <c r="AV32" s="21"/>
    </row>
    <row r="33" spans="1:48" s="22" customFormat="1" ht="39.75" customHeight="1" x14ac:dyDescent="0.25">
      <c r="A33" s="17" t="s">
        <v>42</v>
      </c>
      <c r="B33" s="29" t="s">
        <v>670</v>
      </c>
      <c r="C33" s="23" t="s">
        <v>43</v>
      </c>
      <c r="D33" s="23" t="s">
        <v>62</v>
      </c>
      <c r="E33" s="18" t="s">
        <v>62</v>
      </c>
      <c r="F33" s="23" t="s">
        <v>62</v>
      </c>
      <c r="G33" s="18" t="s">
        <v>527</v>
      </c>
      <c r="H33" s="24" t="s">
        <v>62</v>
      </c>
      <c r="I33" s="17" t="s">
        <v>62</v>
      </c>
      <c r="J33" s="30" t="s">
        <v>62</v>
      </c>
      <c r="K33" s="25">
        <v>0</v>
      </c>
      <c r="L33" s="25">
        <v>0</v>
      </c>
      <c r="M33" s="25">
        <v>0</v>
      </c>
      <c r="N33" s="228">
        <v>0</v>
      </c>
      <c r="O33" s="228">
        <v>0</v>
      </c>
      <c r="P33" s="225">
        <v>0</v>
      </c>
      <c r="Q33" s="225">
        <v>0</v>
      </c>
      <c r="R33" s="225"/>
      <c r="S33" s="225">
        <v>0</v>
      </c>
      <c r="T33" s="225">
        <v>0</v>
      </c>
      <c r="U33" s="225">
        <v>0</v>
      </c>
      <c r="V33" s="224">
        <v>41035</v>
      </c>
      <c r="W33" s="224">
        <v>41035</v>
      </c>
      <c r="X33" s="292">
        <f t="shared" si="4"/>
        <v>41035</v>
      </c>
      <c r="Y33" s="292">
        <f t="shared" si="10"/>
        <v>41035</v>
      </c>
      <c r="Z33" s="224">
        <v>0</v>
      </c>
      <c r="AA33" s="224">
        <v>0</v>
      </c>
      <c r="AB33" s="224">
        <v>0</v>
      </c>
      <c r="AC33" s="224">
        <v>0</v>
      </c>
      <c r="AD33" s="224">
        <v>0</v>
      </c>
      <c r="AE33" s="224">
        <v>0</v>
      </c>
      <c r="AF33" s="225">
        <v>0</v>
      </c>
      <c r="AG33" s="225">
        <v>0</v>
      </c>
      <c r="AH33" s="292">
        <v>0</v>
      </c>
      <c r="AI33" s="292">
        <f t="shared" si="11"/>
        <v>0</v>
      </c>
      <c r="AJ33" s="224">
        <f t="shared" si="8"/>
        <v>41035</v>
      </c>
      <c r="AK33" s="224">
        <f t="shared" si="12"/>
        <v>41035</v>
      </c>
      <c r="AL33" s="226"/>
      <c r="AM33" s="206"/>
      <c r="AN33" s="20" t="str">
        <f t="shared" si="9"/>
        <v>605-PR</v>
      </c>
      <c r="AO33" s="243">
        <f t="shared" si="13"/>
        <v>0</v>
      </c>
      <c r="AP33" s="243">
        <f t="shared" si="14"/>
        <v>0</v>
      </c>
      <c r="AQ33" s="243">
        <v>0</v>
      </c>
      <c r="AR33" s="243">
        <f t="shared" si="15"/>
        <v>0</v>
      </c>
      <c r="AS33" s="243">
        <f t="shared" si="16"/>
        <v>41035</v>
      </c>
      <c r="AT33" s="243">
        <f t="shared" si="17"/>
        <v>0</v>
      </c>
      <c r="AU33" s="243">
        <f t="shared" si="18"/>
        <v>41035</v>
      </c>
      <c r="AV33" s="21"/>
    </row>
    <row r="34" spans="1:48" s="22" customFormat="1" ht="39.75" customHeight="1" x14ac:dyDescent="0.25">
      <c r="A34" s="17" t="s">
        <v>42</v>
      </c>
      <c r="B34" s="26" t="s">
        <v>56</v>
      </c>
      <c r="C34" s="23" t="s">
        <v>43</v>
      </c>
      <c r="D34" s="23" t="s">
        <v>57</v>
      </c>
      <c r="E34" s="18" t="s">
        <v>58</v>
      </c>
      <c r="F34" s="23" t="s">
        <v>59</v>
      </c>
      <c r="G34" s="18" t="s">
        <v>59</v>
      </c>
      <c r="H34" s="24"/>
      <c r="I34" s="17" t="s">
        <v>38</v>
      </c>
      <c r="J34" s="30">
        <v>0</v>
      </c>
      <c r="K34" s="25">
        <v>18</v>
      </c>
      <c r="L34" s="25">
        <v>0</v>
      </c>
      <c r="M34" s="25">
        <f t="shared" ref="M34:M44" si="26">K34+L34</f>
        <v>18</v>
      </c>
      <c r="N34" s="224">
        <v>0</v>
      </c>
      <c r="O34" s="224">
        <v>0</v>
      </c>
      <c r="P34" s="225">
        <v>5</v>
      </c>
      <c r="Q34" s="225">
        <v>142</v>
      </c>
      <c r="R34" s="225">
        <v>0</v>
      </c>
      <c r="S34" s="225">
        <f t="shared" ref="S34:S54" si="27">SUM(P34*Q34)</f>
        <v>710</v>
      </c>
      <c r="T34" s="225">
        <v>710</v>
      </c>
      <c r="U34" s="225">
        <v>0</v>
      </c>
      <c r="V34" s="224">
        <v>0</v>
      </c>
      <c r="W34" s="224">
        <v>0</v>
      </c>
      <c r="X34" s="292">
        <f t="shared" si="4"/>
        <v>710</v>
      </c>
      <c r="Y34" s="292">
        <f t="shared" si="10"/>
        <v>710</v>
      </c>
      <c r="Z34" s="224">
        <f t="shared" ref="Z34:Z42" si="28">SUM(M34*200)</f>
        <v>3600</v>
      </c>
      <c r="AA34" s="224">
        <v>3600</v>
      </c>
      <c r="AB34" s="224">
        <v>0</v>
      </c>
      <c r="AC34" s="224">
        <v>0</v>
      </c>
      <c r="AD34" s="224">
        <v>0</v>
      </c>
      <c r="AE34" s="224">
        <v>0</v>
      </c>
      <c r="AF34" s="225">
        <v>0</v>
      </c>
      <c r="AG34" s="225">
        <v>0</v>
      </c>
      <c r="AH34" s="292">
        <f t="shared" ref="AH34:AH44" si="29">Z34+AD34+AF34</f>
        <v>3600</v>
      </c>
      <c r="AI34" s="292">
        <f t="shared" si="11"/>
        <v>3600</v>
      </c>
      <c r="AJ34" s="224">
        <f t="shared" si="8"/>
        <v>4310</v>
      </c>
      <c r="AK34" s="224">
        <f t="shared" si="12"/>
        <v>4310</v>
      </c>
      <c r="AL34" s="226"/>
      <c r="AM34" s="206"/>
      <c r="AN34" s="20" t="str">
        <f t="shared" si="9"/>
        <v>605-PR</v>
      </c>
      <c r="AO34" s="243">
        <f t="shared" si="13"/>
        <v>3600</v>
      </c>
      <c r="AP34" s="243">
        <f t="shared" si="14"/>
        <v>0</v>
      </c>
      <c r="AQ34" s="243">
        <v>0</v>
      </c>
      <c r="AR34" s="243">
        <f t="shared" si="15"/>
        <v>710</v>
      </c>
      <c r="AS34" s="243">
        <f t="shared" si="16"/>
        <v>0</v>
      </c>
      <c r="AT34" s="243">
        <f t="shared" si="17"/>
        <v>0</v>
      </c>
      <c r="AU34" s="243">
        <f t="shared" si="18"/>
        <v>4310</v>
      </c>
      <c r="AV34" s="21"/>
    </row>
    <row r="35" spans="1:48" s="22" customFormat="1" ht="39.75" customHeight="1" x14ac:dyDescent="0.25">
      <c r="A35" s="17" t="s">
        <v>42</v>
      </c>
      <c r="B35" s="26" t="s">
        <v>56</v>
      </c>
      <c r="C35" s="23" t="s">
        <v>43</v>
      </c>
      <c r="D35" s="23" t="s">
        <v>57</v>
      </c>
      <c r="E35" s="18" t="s">
        <v>58</v>
      </c>
      <c r="F35" s="23" t="s">
        <v>59</v>
      </c>
      <c r="G35" s="18" t="s">
        <v>59</v>
      </c>
      <c r="H35" s="24"/>
      <c r="I35" s="17" t="s">
        <v>38</v>
      </c>
      <c r="J35" s="30">
        <v>0</v>
      </c>
      <c r="K35" s="25">
        <v>0</v>
      </c>
      <c r="L35" s="25">
        <v>30</v>
      </c>
      <c r="M35" s="25">
        <f t="shared" si="26"/>
        <v>30</v>
      </c>
      <c r="N35" s="224">
        <v>0</v>
      </c>
      <c r="O35" s="224">
        <v>0</v>
      </c>
      <c r="P35" s="225">
        <v>8</v>
      </c>
      <c r="Q35" s="225">
        <v>142</v>
      </c>
      <c r="R35" s="225">
        <v>0</v>
      </c>
      <c r="S35" s="225">
        <f t="shared" si="27"/>
        <v>1136</v>
      </c>
      <c r="T35" s="225">
        <v>1136</v>
      </c>
      <c r="U35" s="225">
        <v>0</v>
      </c>
      <c r="V35" s="224">
        <v>0</v>
      </c>
      <c r="W35" s="224">
        <v>0</v>
      </c>
      <c r="X35" s="292">
        <f t="shared" si="4"/>
        <v>1136</v>
      </c>
      <c r="Y35" s="292">
        <f t="shared" si="10"/>
        <v>1136</v>
      </c>
      <c r="Z35" s="224">
        <f t="shared" si="28"/>
        <v>6000</v>
      </c>
      <c r="AA35" s="224">
        <v>6000</v>
      </c>
      <c r="AB35" s="224">
        <v>0</v>
      </c>
      <c r="AC35" s="224">
        <v>0</v>
      </c>
      <c r="AD35" s="224">
        <v>0</v>
      </c>
      <c r="AE35" s="224">
        <v>0</v>
      </c>
      <c r="AF35" s="225">
        <v>21000</v>
      </c>
      <c r="AG35" s="225">
        <v>21000</v>
      </c>
      <c r="AH35" s="292">
        <f t="shared" si="29"/>
        <v>27000</v>
      </c>
      <c r="AI35" s="292">
        <f t="shared" si="11"/>
        <v>27000</v>
      </c>
      <c r="AJ35" s="224">
        <f t="shared" si="8"/>
        <v>28136</v>
      </c>
      <c r="AK35" s="224">
        <f t="shared" si="12"/>
        <v>28136</v>
      </c>
      <c r="AL35" s="226"/>
      <c r="AM35" s="206"/>
      <c r="AN35" s="20" t="str">
        <f t="shared" si="9"/>
        <v>605-PR</v>
      </c>
      <c r="AO35" s="243">
        <f t="shared" si="13"/>
        <v>6000</v>
      </c>
      <c r="AP35" s="243">
        <f t="shared" si="14"/>
        <v>0</v>
      </c>
      <c r="AQ35" s="243">
        <v>0</v>
      </c>
      <c r="AR35" s="243">
        <f t="shared" si="15"/>
        <v>1136</v>
      </c>
      <c r="AS35" s="243">
        <f t="shared" si="16"/>
        <v>21000</v>
      </c>
      <c r="AT35" s="243">
        <f t="shared" si="17"/>
        <v>0</v>
      </c>
      <c r="AU35" s="243">
        <f t="shared" si="18"/>
        <v>28136</v>
      </c>
      <c r="AV35" s="21"/>
    </row>
    <row r="36" spans="1:48" s="22" customFormat="1" ht="39.75" customHeight="1" x14ac:dyDescent="0.25">
      <c r="A36" s="17" t="s">
        <v>42</v>
      </c>
      <c r="B36" s="26" t="s">
        <v>56</v>
      </c>
      <c r="C36" s="23" t="s">
        <v>43</v>
      </c>
      <c r="D36" s="23" t="s">
        <v>60</v>
      </c>
      <c r="E36" s="18" t="s">
        <v>58</v>
      </c>
      <c r="F36" s="23" t="s">
        <v>59</v>
      </c>
      <c r="G36" s="18" t="s">
        <v>59</v>
      </c>
      <c r="H36" s="24"/>
      <c r="I36" s="17" t="s">
        <v>38</v>
      </c>
      <c r="J36" s="30">
        <v>0</v>
      </c>
      <c r="K36" s="25">
        <v>98</v>
      </c>
      <c r="L36" s="25">
        <v>0</v>
      </c>
      <c r="M36" s="25">
        <f t="shared" si="26"/>
        <v>98</v>
      </c>
      <c r="N36" s="224">
        <v>0</v>
      </c>
      <c r="O36" s="224">
        <v>0</v>
      </c>
      <c r="P36" s="225">
        <v>0</v>
      </c>
      <c r="Q36" s="225">
        <v>142</v>
      </c>
      <c r="R36" s="225">
        <v>0</v>
      </c>
      <c r="S36" s="225">
        <f t="shared" si="27"/>
        <v>0</v>
      </c>
      <c r="T36" s="225">
        <v>0</v>
      </c>
      <c r="U36" s="225">
        <v>0</v>
      </c>
      <c r="V36" s="224">
        <v>0</v>
      </c>
      <c r="W36" s="224">
        <v>0</v>
      </c>
      <c r="X36" s="292">
        <f t="shared" si="4"/>
        <v>0</v>
      </c>
      <c r="Y36" s="292">
        <f t="shared" si="10"/>
        <v>0</v>
      </c>
      <c r="Z36" s="224">
        <f t="shared" si="28"/>
        <v>19600</v>
      </c>
      <c r="AA36" s="224">
        <v>19600</v>
      </c>
      <c r="AB36" s="224">
        <v>0</v>
      </c>
      <c r="AC36" s="224">
        <v>0</v>
      </c>
      <c r="AD36" s="224">
        <v>0</v>
      </c>
      <c r="AE36" s="224">
        <v>0</v>
      </c>
      <c r="AF36" s="225">
        <v>0</v>
      </c>
      <c r="AG36" s="225">
        <v>0</v>
      </c>
      <c r="AH36" s="292">
        <f t="shared" si="29"/>
        <v>19600</v>
      </c>
      <c r="AI36" s="292">
        <f t="shared" si="11"/>
        <v>19600</v>
      </c>
      <c r="AJ36" s="224">
        <f t="shared" si="8"/>
        <v>19600</v>
      </c>
      <c r="AK36" s="224">
        <f t="shared" si="12"/>
        <v>19600</v>
      </c>
      <c r="AL36" s="226"/>
      <c r="AM36" s="206"/>
      <c r="AN36" s="20" t="str">
        <f t="shared" si="9"/>
        <v>605-PR</v>
      </c>
      <c r="AO36" s="243">
        <f t="shared" si="13"/>
        <v>19600</v>
      </c>
      <c r="AP36" s="243">
        <f t="shared" si="14"/>
        <v>0</v>
      </c>
      <c r="AQ36" s="243">
        <v>0</v>
      </c>
      <c r="AR36" s="243">
        <f t="shared" si="15"/>
        <v>0</v>
      </c>
      <c r="AS36" s="243">
        <f t="shared" si="16"/>
        <v>0</v>
      </c>
      <c r="AT36" s="243">
        <f t="shared" si="17"/>
        <v>0</v>
      </c>
      <c r="AU36" s="243">
        <f t="shared" si="18"/>
        <v>19600</v>
      </c>
      <c r="AV36" s="21"/>
    </row>
    <row r="37" spans="1:48" s="22" customFormat="1" ht="39.75" customHeight="1" x14ac:dyDescent="0.25">
      <c r="A37" s="17" t="s">
        <v>42</v>
      </c>
      <c r="B37" s="26" t="s">
        <v>56</v>
      </c>
      <c r="C37" s="23" t="s">
        <v>43</v>
      </c>
      <c r="D37" s="23" t="s">
        <v>60</v>
      </c>
      <c r="E37" s="18" t="s">
        <v>58</v>
      </c>
      <c r="F37" s="23" t="s">
        <v>59</v>
      </c>
      <c r="G37" s="18" t="s">
        <v>59</v>
      </c>
      <c r="H37" s="24"/>
      <c r="I37" s="17" t="s">
        <v>38</v>
      </c>
      <c r="J37" s="30">
        <v>0</v>
      </c>
      <c r="K37" s="25">
        <v>0</v>
      </c>
      <c r="L37" s="25">
        <v>78</v>
      </c>
      <c r="M37" s="25">
        <f t="shared" si="26"/>
        <v>78</v>
      </c>
      <c r="N37" s="224">
        <v>0</v>
      </c>
      <c r="O37" s="224">
        <v>0</v>
      </c>
      <c r="P37" s="225">
        <v>0</v>
      </c>
      <c r="Q37" s="225">
        <v>142</v>
      </c>
      <c r="R37" s="225">
        <v>0</v>
      </c>
      <c r="S37" s="225">
        <f t="shared" si="27"/>
        <v>0</v>
      </c>
      <c r="T37" s="225">
        <v>0</v>
      </c>
      <c r="U37" s="225">
        <v>0</v>
      </c>
      <c r="V37" s="224">
        <v>0</v>
      </c>
      <c r="W37" s="224">
        <v>0</v>
      </c>
      <c r="X37" s="292">
        <f t="shared" si="4"/>
        <v>0</v>
      </c>
      <c r="Y37" s="292">
        <f t="shared" si="10"/>
        <v>0</v>
      </c>
      <c r="Z37" s="224">
        <f t="shared" si="28"/>
        <v>15600</v>
      </c>
      <c r="AA37" s="224">
        <v>15600</v>
      </c>
      <c r="AB37" s="224">
        <v>0</v>
      </c>
      <c r="AC37" s="224">
        <v>0</v>
      </c>
      <c r="AD37" s="224">
        <v>0</v>
      </c>
      <c r="AE37" s="224">
        <v>0</v>
      </c>
      <c r="AF37" s="225">
        <v>0</v>
      </c>
      <c r="AG37" s="225">
        <v>0</v>
      </c>
      <c r="AH37" s="292">
        <f t="shared" si="29"/>
        <v>15600</v>
      </c>
      <c r="AI37" s="292">
        <f t="shared" si="11"/>
        <v>15600</v>
      </c>
      <c r="AJ37" s="224">
        <f t="shared" si="8"/>
        <v>15600</v>
      </c>
      <c r="AK37" s="224">
        <f t="shared" si="12"/>
        <v>15600</v>
      </c>
      <c r="AL37" s="226"/>
      <c r="AM37" s="206"/>
      <c r="AN37" s="20" t="str">
        <f t="shared" si="9"/>
        <v>605-PR</v>
      </c>
      <c r="AO37" s="243">
        <f t="shared" si="13"/>
        <v>15600</v>
      </c>
      <c r="AP37" s="243">
        <f t="shared" si="14"/>
        <v>0</v>
      </c>
      <c r="AQ37" s="243">
        <v>0</v>
      </c>
      <c r="AR37" s="243">
        <f t="shared" si="15"/>
        <v>0</v>
      </c>
      <c r="AS37" s="243">
        <f t="shared" si="16"/>
        <v>0</v>
      </c>
      <c r="AT37" s="243">
        <f t="shared" si="17"/>
        <v>0</v>
      </c>
      <c r="AU37" s="243">
        <f t="shared" si="18"/>
        <v>15600</v>
      </c>
      <c r="AV37" s="21"/>
    </row>
    <row r="38" spans="1:48" s="22" customFormat="1" ht="39.75" customHeight="1" x14ac:dyDescent="0.25">
      <c r="A38" s="17" t="s">
        <v>42</v>
      </c>
      <c r="B38" s="26" t="s">
        <v>56</v>
      </c>
      <c r="C38" s="23" t="s">
        <v>43</v>
      </c>
      <c r="D38" s="23" t="s">
        <v>60</v>
      </c>
      <c r="E38" s="18" t="s">
        <v>58</v>
      </c>
      <c r="F38" s="23" t="s">
        <v>59</v>
      </c>
      <c r="G38" s="18" t="s">
        <v>59</v>
      </c>
      <c r="H38" s="24"/>
      <c r="I38" s="17" t="s">
        <v>38</v>
      </c>
      <c r="J38" s="30">
        <v>0</v>
      </c>
      <c r="K38" s="25">
        <v>0</v>
      </c>
      <c r="L38" s="25">
        <v>15</v>
      </c>
      <c r="M38" s="25">
        <f t="shared" si="26"/>
        <v>15</v>
      </c>
      <c r="N38" s="224">
        <v>0</v>
      </c>
      <c r="O38" s="224">
        <v>0</v>
      </c>
      <c r="P38" s="225">
        <v>0</v>
      </c>
      <c r="Q38" s="225">
        <v>142</v>
      </c>
      <c r="R38" s="225">
        <v>0</v>
      </c>
      <c r="S38" s="225">
        <f t="shared" si="27"/>
        <v>0</v>
      </c>
      <c r="T38" s="225">
        <v>0</v>
      </c>
      <c r="U38" s="225">
        <v>0</v>
      </c>
      <c r="V38" s="224">
        <v>0</v>
      </c>
      <c r="W38" s="224">
        <v>0</v>
      </c>
      <c r="X38" s="292">
        <f t="shared" si="4"/>
        <v>0</v>
      </c>
      <c r="Y38" s="292">
        <f t="shared" si="10"/>
        <v>0</v>
      </c>
      <c r="Z38" s="224">
        <f t="shared" si="28"/>
        <v>3000</v>
      </c>
      <c r="AA38" s="224">
        <v>3000</v>
      </c>
      <c r="AB38" s="224">
        <v>0</v>
      </c>
      <c r="AC38" s="224">
        <v>0</v>
      </c>
      <c r="AD38" s="224">
        <v>0</v>
      </c>
      <c r="AE38" s="224">
        <v>0</v>
      </c>
      <c r="AF38" s="225">
        <v>0</v>
      </c>
      <c r="AG38" s="225">
        <v>0</v>
      </c>
      <c r="AH38" s="292">
        <f t="shared" si="29"/>
        <v>3000</v>
      </c>
      <c r="AI38" s="292">
        <f t="shared" si="11"/>
        <v>3000</v>
      </c>
      <c r="AJ38" s="224">
        <f t="shared" si="8"/>
        <v>3000</v>
      </c>
      <c r="AK38" s="224">
        <f t="shared" si="12"/>
        <v>3000</v>
      </c>
      <c r="AL38" s="226"/>
      <c r="AM38" s="206"/>
      <c r="AN38" s="20" t="str">
        <f t="shared" si="9"/>
        <v>605-PR</v>
      </c>
      <c r="AO38" s="243">
        <f t="shared" si="13"/>
        <v>3000</v>
      </c>
      <c r="AP38" s="243">
        <f t="shared" si="14"/>
        <v>0</v>
      </c>
      <c r="AQ38" s="243">
        <v>0</v>
      </c>
      <c r="AR38" s="243">
        <f t="shared" si="15"/>
        <v>0</v>
      </c>
      <c r="AS38" s="243">
        <f t="shared" si="16"/>
        <v>0</v>
      </c>
      <c r="AT38" s="243">
        <f t="shared" si="17"/>
        <v>0</v>
      </c>
      <c r="AU38" s="243">
        <f t="shared" si="18"/>
        <v>3000</v>
      </c>
      <c r="AV38" s="21"/>
    </row>
    <row r="39" spans="1:48" s="22" customFormat="1" ht="39.75" customHeight="1" x14ac:dyDescent="0.25">
      <c r="A39" s="17" t="s">
        <v>42</v>
      </c>
      <c r="B39" s="26" t="s">
        <v>56</v>
      </c>
      <c r="C39" s="23" t="s">
        <v>43</v>
      </c>
      <c r="D39" s="23" t="s">
        <v>31</v>
      </c>
      <c r="E39" s="18" t="s">
        <v>58</v>
      </c>
      <c r="F39" s="23" t="s">
        <v>59</v>
      </c>
      <c r="G39" s="18" t="s">
        <v>59</v>
      </c>
      <c r="H39" s="24"/>
      <c r="I39" s="17" t="s">
        <v>38</v>
      </c>
      <c r="J39" s="30">
        <v>0</v>
      </c>
      <c r="K39" s="25">
        <v>20</v>
      </c>
      <c r="L39" s="25">
        <v>0</v>
      </c>
      <c r="M39" s="25">
        <f t="shared" si="26"/>
        <v>20</v>
      </c>
      <c r="N39" s="224">
        <v>0</v>
      </c>
      <c r="O39" s="224">
        <v>0</v>
      </c>
      <c r="P39" s="225">
        <v>0</v>
      </c>
      <c r="Q39" s="225">
        <v>142</v>
      </c>
      <c r="R39" s="225">
        <v>0</v>
      </c>
      <c r="S39" s="225">
        <f t="shared" si="27"/>
        <v>0</v>
      </c>
      <c r="T39" s="225">
        <v>0</v>
      </c>
      <c r="U39" s="225">
        <v>0</v>
      </c>
      <c r="V39" s="224">
        <v>0</v>
      </c>
      <c r="W39" s="224">
        <v>0</v>
      </c>
      <c r="X39" s="292">
        <f t="shared" si="4"/>
        <v>0</v>
      </c>
      <c r="Y39" s="292">
        <f t="shared" si="10"/>
        <v>0</v>
      </c>
      <c r="Z39" s="224">
        <f t="shared" si="28"/>
        <v>4000</v>
      </c>
      <c r="AA39" s="224">
        <v>4000</v>
      </c>
      <c r="AB39" s="224">
        <v>0</v>
      </c>
      <c r="AC39" s="224">
        <v>0</v>
      </c>
      <c r="AD39" s="224">
        <v>0</v>
      </c>
      <c r="AE39" s="224">
        <v>0</v>
      </c>
      <c r="AF39" s="225">
        <v>0</v>
      </c>
      <c r="AG39" s="225">
        <v>0</v>
      </c>
      <c r="AH39" s="292">
        <f t="shared" si="29"/>
        <v>4000</v>
      </c>
      <c r="AI39" s="292">
        <f t="shared" si="11"/>
        <v>4000</v>
      </c>
      <c r="AJ39" s="224">
        <f t="shared" si="8"/>
        <v>4000</v>
      </c>
      <c r="AK39" s="224">
        <f t="shared" si="12"/>
        <v>4000</v>
      </c>
      <c r="AL39" s="226"/>
      <c r="AM39" s="206"/>
      <c r="AN39" s="20" t="str">
        <f t="shared" si="9"/>
        <v>605-PR</v>
      </c>
      <c r="AO39" s="243">
        <f t="shared" si="13"/>
        <v>4000</v>
      </c>
      <c r="AP39" s="243">
        <f t="shared" si="14"/>
        <v>0</v>
      </c>
      <c r="AQ39" s="243">
        <v>0</v>
      </c>
      <c r="AR39" s="243">
        <f t="shared" si="15"/>
        <v>0</v>
      </c>
      <c r="AS39" s="243">
        <f t="shared" si="16"/>
        <v>0</v>
      </c>
      <c r="AT39" s="243">
        <f t="shared" si="17"/>
        <v>0</v>
      </c>
      <c r="AU39" s="243">
        <f t="shared" si="18"/>
        <v>4000</v>
      </c>
      <c r="AV39" s="21"/>
    </row>
    <row r="40" spans="1:48" s="22" customFormat="1" ht="39.75" customHeight="1" x14ac:dyDescent="0.25">
      <c r="A40" s="17" t="s">
        <v>42</v>
      </c>
      <c r="B40" s="26" t="s">
        <v>56</v>
      </c>
      <c r="C40" s="23" t="s">
        <v>43</v>
      </c>
      <c r="D40" s="23" t="s">
        <v>31</v>
      </c>
      <c r="E40" s="18" t="s">
        <v>58</v>
      </c>
      <c r="F40" s="23" t="s">
        <v>59</v>
      </c>
      <c r="G40" s="18" t="s">
        <v>59</v>
      </c>
      <c r="H40" s="24"/>
      <c r="I40" s="17" t="s">
        <v>38</v>
      </c>
      <c r="J40" s="30">
        <v>0</v>
      </c>
      <c r="K40" s="25">
        <v>0</v>
      </c>
      <c r="L40" s="25">
        <v>20</v>
      </c>
      <c r="M40" s="25">
        <f t="shared" si="26"/>
        <v>20</v>
      </c>
      <c r="N40" s="224">
        <v>0</v>
      </c>
      <c r="O40" s="224">
        <v>0</v>
      </c>
      <c r="P40" s="225">
        <v>0</v>
      </c>
      <c r="Q40" s="225">
        <v>142</v>
      </c>
      <c r="R40" s="225">
        <v>0</v>
      </c>
      <c r="S40" s="225">
        <f t="shared" si="27"/>
        <v>0</v>
      </c>
      <c r="T40" s="225">
        <v>0</v>
      </c>
      <c r="U40" s="225">
        <v>0</v>
      </c>
      <c r="V40" s="224">
        <v>0</v>
      </c>
      <c r="W40" s="224">
        <v>0</v>
      </c>
      <c r="X40" s="292">
        <f t="shared" si="4"/>
        <v>0</v>
      </c>
      <c r="Y40" s="292">
        <f t="shared" si="10"/>
        <v>0</v>
      </c>
      <c r="Z40" s="224">
        <f t="shared" si="28"/>
        <v>4000</v>
      </c>
      <c r="AA40" s="224">
        <v>4000</v>
      </c>
      <c r="AB40" s="224">
        <v>0</v>
      </c>
      <c r="AC40" s="224">
        <v>0</v>
      </c>
      <c r="AD40" s="224">
        <v>0</v>
      </c>
      <c r="AE40" s="224">
        <v>0</v>
      </c>
      <c r="AF40" s="225">
        <v>0</v>
      </c>
      <c r="AG40" s="225">
        <v>0</v>
      </c>
      <c r="AH40" s="292">
        <f t="shared" si="29"/>
        <v>4000</v>
      </c>
      <c r="AI40" s="292">
        <f t="shared" si="11"/>
        <v>4000</v>
      </c>
      <c r="AJ40" s="224">
        <f t="shared" si="8"/>
        <v>4000</v>
      </c>
      <c r="AK40" s="224">
        <f t="shared" si="12"/>
        <v>4000</v>
      </c>
      <c r="AL40" s="226"/>
      <c r="AM40" s="206"/>
      <c r="AN40" s="20" t="str">
        <f t="shared" si="9"/>
        <v>605-PR</v>
      </c>
      <c r="AO40" s="243">
        <f t="shared" si="13"/>
        <v>4000</v>
      </c>
      <c r="AP40" s="243">
        <f t="shared" si="14"/>
        <v>0</v>
      </c>
      <c r="AQ40" s="243">
        <v>0</v>
      </c>
      <c r="AR40" s="243">
        <f t="shared" si="15"/>
        <v>0</v>
      </c>
      <c r="AS40" s="243">
        <f t="shared" si="16"/>
        <v>0</v>
      </c>
      <c r="AT40" s="243">
        <f t="shared" si="17"/>
        <v>0</v>
      </c>
      <c r="AU40" s="243">
        <f t="shared" si="18"/>
        <v>4000</v>
      </c>
      <c r="AV40" s="21"/>
    </row>
    <row r="41" spans="1:48" s="22" customFormat="1" ht="39.75" customHeight="1" x14ac:dyDescent="0.25">
      <c r="A41" s="17" t="s">
        <v>42</v>
      </c>
      <c r="B41" s="26" t="s">
        <v>56</v>
      </c>
      <c r="C41" s="23" t="s">
        <v>43</v>
      </c>
      <c r="D41" s="23" t="s">
        <v>25</v>
      </c>
      <c r="E41" s="18" t="s">
        <v>58</v>
      </c>
      <c r="F41" s="23" t="s">
        <v>59</v>
      </c>
      <c r="G41" s="18" t="s">
        <v>59</v>
      </c>
      <c r="H41" s="24"/>
      <c r="I41" s="17" t="s">
        <v>38</v>
      </c>
      <c r="J41" s="30">
        <v>0</v>
      </c>
      <c r="K41" s="25">
        <v>30</v>
      </c>
      <c r="L41" s="25">
        <v>0</v>
      </c>
      <c r="M41" s="25">
        <f t="shared" si="26"/>
        <v>30</v>
      </c>
      <c r="N41" s="224">
        <v>0</v>
      </c>
      <c r="O41" s="224">
        <v>0</v>
      </c>
      <c r="P41" s="225">
        <v>0</v>
      </c>
      <c r="Q41" s="225">
        <v>142</v>
      </c>
      <c r="R41" s="225">
        <v>0</v>
      </c>
      <c r="S41" s="225">
        <f t="shared" si="27"/>
        <v>0</v>
      </c>
      <c r="T41" s="225">
        <v>0</v>
      </c>
      <c r="U41" s="225">
        <v>0</v>
      </c>
      <c r="V41" s="224">
        <v>0</v>
      </c>
      <c r="W41" s="224">
        <v>0</v>
      </c>
      <c r="X41" s="292">
        <f t="shared" si="4"/>
        <v>0</v>
      </c>
      <c r="Y41" s="292">
        <f t="shared" si="10"/>
        <v>0</v>
      </c>
      <c r="Z41" s="224">
        <f t="shared" si="28"/>
        <v>6000</v>
      </c>
      <c r="AA41" s="224">
        <v>6000</v>
      </c>
      <c r="AB41" s="224">
        <v>0</v>
      </c>
      <c r="AC41" s="224">
        <v>0</v>
      </c>
      <c r="AD41" s="224">
        <v>0</v>
      </c>
      <c r="AE41" s="224">
        <v>0</v>
      </c>
      <c r="AF41" s="225">
        <v>0</v>
      </c>
      <c r="AG41" s="225">
        <v>0</v>
      </c>
      <c r="AH41" s="292">
        <f t="shared" si="29"/>
        <v>6000</v>
      </c>
      <c r="AI41" s="292">
        <f t="shared" si="11"/>
        <v>6000</v>
      </c>
      <c r="AJ41" s="224">
        <f t="shared" si="8"/>
        <v>6000</v>
      </c>
      <c r="AK41" s="224">
        <f t="shared" si="12"/>
        <v>6000</v>
      </c>
      <c r="AL41" s="226"/>
      <c r="AM41" s="206"/>
      <c r="AN41" s="20" t="str">
        <f t="shared" si="9"/>
        <v>605-PR</v>
      </c>
      <c r="AO41" s="243">
        <f t="shared" si="13"/>
        <v>6000</v>
      </c>
      <c r="AP41" s="243">
        <f t="shared" si="14"/>
        <v>0</v>
      </c>
      <c r="AQ41" s="243">
        <v>0</v>
      </c>
      <c r="AR41" s="243">
        <f t="shared" si="15"/>
        <v>0</v>
      </c>
      <c r="AS41" s="243">
        <f t="shared" si="16"/>
        <v>0</v>
      </c>
      <c r="AT41" s="243">
        <f t="shared" si="17"/>
        <v>0</v>
      </c>
      <c r="AU41" s="243">
        <f t="shared" si="18"/>
        <v>6000</v>
      </c>
      <c r="AV41" s="21"/>
    </row>
    <row r="42" spans="1:48" s="22" customFormat="1" ht="39.75" customHeight="1" x14ac:dyDescent="0.25">
      <c r="A42" s="17" t="s">
        <v>42</v>
      </c>
      <c r="B42" s="26" t="s">
        <v>56</v>
      </c>
      <c r="C42" s="23" t="s">
        <v>43</v>
      </c>
      <c r="D42" s="23" t="s">
        <v>25</v>
      </c>
      <c r="E42" s="18" t="s">
        <v>58</v>
      </c>
      <c r="F42" s="23" t="s">
        <v>59</v>
      </c>
      <c r="G42" s="18" t="s">
        <v>59</v>
      </c>
      <c r="H42" s="24"/>
      <c r="I42" s="17" t="s">
        <v>38</v>
      </c>
      <c r="J42" s="30">
        <v>0</v>
      </c>
      <c r="K42" s="25">
        <v>0</v>
      </c>
      <c r="L42" s="25">
        <v>30</v>
      </c>
      <c r="M42" s="25">
        <f t="shared" si="26"/>
        <v>30</v>
      </c>
      <c r="N42" s="224">
        <v>0</v>
      </c>
      <c r="O42" s="224">
        <v>0</v>
      </c>
      <c r="P42" s="225">
        <v>0</v>
      </c>
      <c r="Q42" s="225">
        <v>142</v>
      </c>
      <c r="R42" s="225">
        <v>0</v>
      </c>
      <c r="S42" s="225">
        <f t="shared" si="27"/>
        <v>0</v>
      </c>
      <c r="T42" s="225">
        <v>0</v>
      </c>
      <c r="U42" s="225">
        <v>0</v>
      </c>
      <c r="V42" s="224">
        <v>0</v>
      </c>
      <c r="W42" s="224">
        <v>0</v>
      </c>
      <c r="X42" s="292">
        <f t="shared" si="4"/>
        <v>0</v>
      </c>
      <c r="Y42" s="292">
        <f t="shared" si="10"/>
        <v>0</v>
      </c>
      <c r="Z42" s="224">
        <f t="shared" si="28"/>
        <v>6000</v>
      </c>
      <c r="AA42" s="224">
        <v>6000</v>
      </c>
      <c r="AB42" s="224">
        <v>0</v>
      </c>
      <c r="AC42" s="224">
        <v>0</v>
      </c>
      <c r="AD42" s="296">
        <v>11000</v>
      </c>
      <c r="AE42" s="296">
        <v>9153</v>
      </c>
      <c r="AF42" s="225">
        <v>0</v>
      </c>
      <c r="AG42" s="225">
        <v>0</v>
      </c>
      <c r="AH42" s="292">
        <f t="shared" si="29"/>
        <v>17000</v>
      </c>
      <c r="AI42" s="292">
        <f t="shared" si="11"/>
        <v>15153</v>
      </c>
      <c r="AJ42" s="224">
        <f t="shared" si="8"/>
        <v>17000</v>
      </c>
      <c r="AK42" s="224">
        <f t="shared" si="12"/>
        <v>15153</v>
      </c>
      <c r="AL42" s="226"/>
      <c r="AM42" s="206"/>
      <c r="AN42" s="20" t="str">
        <f t="shared" si="9"/>
        <v>605-PR</v>
      </c>
      <c r="AO42" s="243">
        <f t="shared" si="13"/>
        <v>6000</v>
      </c>
      <c r="AP42" s="243">
        <f t="shared" si="14"/>
        <v>0</v>
      </c>
      <c r="AQ42" s="243">
        <v>0</v>
      </c>
      <c r="AR42" s="243">
        <f t="shared" si="15"/>
        <v>9153</v>
      </c>
      <c r="AS42" s="243">
        <f t="shared" si="16"/>
        <v>0</v>
      </c>
      <c r="AT42" s="243">
        <f t="shared" si="17"/>
        <v>1847</v>
      </c>
      <c r="AU42" s="243">
        <f t="shared" si="18"/>
        <v>15153</v>
      </c>
      <c r="AV42" s="21"/>
    </row>
    <row r="43" spans="1:48" s="22" customFormat="1" ht="39.75" customHeight="1" x14ac:dyDescent="0.25">
      <c r="A43" s="302"/>
      <c r="B43" s="303"/>
      <c r="C43" s="304"/>
      <c r="D43" s="304"/>
      <c r="E43" s="305"/>
      <c r="F43" s="304"/>
      <c r="G43" s="305"/>
      <c r="H43" s="306"/>
      <c r="I43" s="302"/>
      <c r="J43" s="314"/>
      <c r="K43" s="308">
        <f>SUM(K13:K42)</f>
        <v>186</v>
      </c>
      <c r="L43" s="308">
        <f t="shared" ref="L43:N43" si="30">SUM(L13:L42)</f>
        <v>173</v>
      </c>
      <c r="M43" s="308">
        <f t="shared" si="30"/>
        <v>359</v>
      </c>
      <c r="N43" s="308">
        <f t="shared" si="30"/>
        <v>266967</v>
      </c>
      <c r="O43" s="308">
        <f t="shared" ref="O43" si="31">SUM(O13:O42)</f>
        <v>266967</v>
      </c>
      <c r="P43" s="308">
        <f t="shared" ref="P43:Q43" si="32">SUM(P13:P42)</f>
        <v>13</v>
      </c>
      <c r="Q43" s="308">
        <f t="shared" si="32"/>
        <v>1416</v>
      </c>
      <c r="R43" s="308">
        <f t="shared" ref="R43" si="33">SUM(R13:R42)</f>
        <v>0.4</v>
      </c>
      <c r="S43" s="308">
        <f t="shared" ref="S43:T43" si="34">SUM(S13:S42)</f>
        <v>1846</v>
      </c>
      <c r="T43" s="308">
        <f t="shared" si="34"/>
        <v>1846</v>
      </c>
      <c r="U43" s="308">
        <f t="shared" ref="U43" si="35">SUM(U13:U42)</f>
        <v>310</v>
      </c>
      <c r="V43" s="308">
        <f t="shared" ref="V43:W43" si="36">SUM(V13:V42)</f>
        <v>272275</v>
      </c>
      <c r="W43" s="308">
        <f t="shared" si="36"/>
        <v>270275</v>
      </c>
      <c r="X43" s="308">
        <f t="shared" ref="X43" si="37">SUM(X13:X42)</f>
        <v>541088</v>
      </c>
      <c r="Y43" s="308">
        <f t="shared" ref="Y43:Z43" si="38">SUM(Y13:Y42)</f>
        <v>539088</v>
      </c>
      <c r="Z43" s="308">
        <f t="shared" si="38"/>
        <v>71800</v>
      </c>
      <c r="AA43" s="308">
        <f t="shared" ref="AA43" si="39">SUM(AA13:AA42)</f>
        <v>71800</v>
      </c>
      <c r="AB43" s="308">
        <f t="shared" ref="AB43:AC43" si="40">SUM(AB13:AB42)</f>
        <v>0</v>
      </c>
      <c r="AC43" s="308">
        <f t="shared" si="40"/>
        <v>350</v>
      </c>
      <c r="AD43" s="308">
        <f t="shared" ref="AD43" si="41">SUM(AD13:AD42)</f>
        <v>11000</v>
      </c>
      <c r="AE43" s="308">
        <f t="shared" ref="AE43:AF43" si="42">SUM(AE13:AE42)</f>
        <v>9153</v>
      </c>
      <c r="AF43" s="308">
        <f t="shared" si="42"/>
        <v>21000</v>
      </c>
      <c r="AG43" s="308">
        <f t="shared" ref="AG43" si="43">SUM(AG13:AG42)</f>
        <v>21000</v>
      </c>
      <c r="AH43" s="308">
        <f t="shared" ref="AH43:AI43" si="44">SUM(AH13:AH42)</f>
        <v>103800</v>
      </c>
      <c r="AI43" s="308">
        <f t="shared" si="44"/>
        <v>101953</v>
      </c>
      <c r="AJ43" s="308">
        <f t="shared" ref="AJ43" si="45">SUM(AJ13:AJ42)</f>
        <v>644888</v>
      </c>
      <c r="AK43" s="308">
        <f t="shared" ref="AK43:AL43" si="46">SUM(AK13:AK42)</f>
        <v>641041</v>
      </c>
      <c r="AL43" s="308">
        <f t="shared" si="46"/>
        <v>644888</v>
      </c>
      <c r="AM43" s="308">
        <f t="shared" ref="AM43" si="47">SUM(AM13:AM42)</f>
        <v>359</v>
      </c>
      <c r="AN43" s="315" t="s">
        <v>42</v>
      </c>
      <c r="AO43" s="316">
        <f>SUM(AO14:AO42)</f>
        <v>67800</v>
      </c>
      <c r="AP43" s="316">
        <f t="shared" ref="AP43:AR43" si="48">SUM(AP14:AP42)</f>
        <v>255267</v>
      </c>
      <c r="AQ43" s="316">
        <f t="shared" si="48"/>
        <v>0</v>
      </c>
      <c r="AR43" s="316">
        <f t="shared" si="48"/>
        <v>10999</v>
      </c>
      <c r="AS43" s="316">
        <f t="shared" ref="AS43" si="49">SUM(AS14:AS42)</f>
        <v>291275</v>
      </c>
      <c r="AT43" s="316">
        <f t="shared" ref="AT43:AU43" si="50">SUM(AT14:AT42)</f>
        <v>1847</v>
      </c>
      <c r="AU43" s="316">
        <f t="shared" si="50"/>
        <v>625341</v>
      </c>
      <c r="AV43" s="21"/>
    </row>
    <row r="44" spans="1:48" s="22" customFormat="1" ht="39.75" customHeight="1" x14ac:dyDescent="0.25">
      <c r="A44" s="31" t="s">
        <v>61</v>
      </c>
      <c r="B44" s="26" t="s">
        <v>525</v>
      </c>
      <c r="C44" s="32" t="s">
        <v>18</v>
      </c>
      <c r="D44" s="32" t="s">
        <v>62</v>
      </c>
      <c r="E44" s="33" t="s">
        <v>62</v>
      </c>
      <c r="F44" s="32" t="s">
        <v>62</v>
      </c>
      <c r="G44" s="33" t="s">
        <v>523</v>
      </c>
      <c r="H44" s="24">
        <v>0</v>
      </c>
      <c r="I44" s="34" t="s">
        <v>38</v>
      </c>
      <c r="J44" s="19">
        <v>0</v>
      </c>
      <c r="K44" s="25">
        <v>0</v>
      </c>
      <c r="L44" s="25">
        <v>0</v>
      </c>
      <c r="M44" s="25">
        <f t="shared" si="26"/>
        <v>0</v>
      </c>
      <c r="N44" s="224">
        <f t="shared" ref="N44:N121" si="51">(J44*M44)</f>
        <v>0</v>
      </c>
      <c r="O44" s="224">
        <v>0</v>
      </c>
      <c r="P44" s="225">
        <v>0</v>
      </c>
      <c r="Q44" s="225">
        <v>0</v>
      </c>
      <c r="R44" s="225">
        <v>0</v>
      </c>
      <c r="S44" s="225">
        <f t="shared" si="27"/>
        <v>0</v>
      </c>
      <c r="T44" s="225">
        <v>0</v>
      </c>
      <c r="U44" s="225">
        <v>0</v>
      </c>
      <c r="V44" s="224">
        <v>10500</v>
      </c>
      <c r="W44" s="224">
        <v>10500</v>
      </c>
      <c r="X44" s="292">
        <f t="shared" si="4"/>
        <v>10500</v>
      </c>
      <c r="Y44" s="292">
        <f t="shared" si="10"/>
        <v>10500</v>
      </c>
      <c r="Z44" s="224">
        <v>0</v>
      </c>
      <c r="AA44" s="224">
        <v>0</v>
      </c>
      <c r="AB44" s="224">
        <v>0</v>
      </c>
      <c r="AC44" s="224">
        <v>0</v>
      </c>
      <c r="AD44" s="224">
        <f t="shared" ref="AD44:AD119" si="52">SUM(AC44*AB44)</f>
        <v>0</v>
      </c>
      <c r="AE44" s="224">
        <v>0</v>
      </c>
      <c r="AF44" s="225">
        <v>0</v>
      </c>
      <c r="AG44" s="225">
        <v>0</v>
      </c>
      <c r="AH44" s="292">
        <f t="shared" si="29"/>
        <v>0</v>
      </c>
      <c r="AI44" s="292">
        <f t="shared" si="11"/>
        <v>0</v>
      </c>
      <c r="AJ44" s="224">
        <f t="shared" si="8"/>
        <v>10500</v>
      </c>
      <c r="AK44" s="224">
        <f t="shared" si="12"/>
        <v>10500</v>
      </c>
      <c r="AL44" s="226">
        <f>SUM(AJ44:AJ50)</f>
        <v>91287.4</v>
      </c>
      <c r="AM44" s="203">
        <f>SUM(M44:M50)</f>
        <v>31</v>
      </c>
      <c r="AN44" s="20" t="str">
        <f t="shared" si="9"/>
        <v>606-PR</v>
      </c>
      <c r="AO44" s="243">
        <f t="shared" si="13"/>
        <v>0</v>
      </c>
      <c r="AP44" s="243">
        <f t="shared" si="14"/>
        <v>0</v>
      </c>
      <c r="AQ44" s="243">
        <v>0</v>
      </c>
      <c r="AR44" s="243">
        <f t="shared" si="15"/>
        <v>0</v>
      </c>
      <c r="AS44" s="243">
        <f t="shared" si="16"/>
        <v>10500</v>
      </c>
      <c r="AT44" s="243">
        <f t="shared" si="17"/>
        <v>0</v>
      </c>
      <c r="AU44" s="243">
        <f t="shared" si="18"/>
        <v>10500</v>
      </c>
      <c r="AV44" s="21"/>
    </row>
    <row r="45" spans="1:48" s="22" customFormat="1" ht="39.75" customHeight="1" x14ac:dyDescent="0.25">
      <c r="A45" s="31" t="s">
        <v>61</v>
      </c>
      <c r="B45" s="26" t="s">
        <v>525</v>
      </c>
      <c r="C45" s="32" t="s">
        <v>18</v>
      </c>
      <c r="D45" s="32" t="s">
        <v>62</v>
      </c>
      <c r="E45" s="33" t="s">
        <v>62</v>
      </c>
      <c r="F45" s="32" t="s">
        <v>62</v>
      </c>
      <c r="G45" s="33" t="s">
        <v>524</v>
      </c>
      <c r="H45" s="24">
        <v>0</v>
      </c>
      <c r="I45" s="34" t="s">
        <v>38</v>
      </c>
      <c r="J45" s="19">
        <v>0</v>
      </c>
      <c r="K45" s="25">
        <v>0</v>
      </c>
      <c r="L45" s="25">
        <v>0</v>
      </c>
      <c r="M45" s="25">
        <v>0</v>
      </c>
      <c r="N45" s="224">
        <f t="shared" si="51"/>
        <v>0</v>
      </c>
      <c r="O45" s="224">
        <v>0</v>
      </c>
      <c r="P45" s="225">
        <v>0</v>
      </c>
      <c r="Q45" s="225">
        <v>0</v>
      </c>
      <c r="R45" s="225">
        <v>0</v>
      </c>
      <c r="S45" s="225">
        <f t="shared" si="27"/>
        <v>0</v>
      </c>
      <c r="T45" s="225">
        <v>0</v>
      </c>
      <c r="U45" s="225">
        <v>0</v>
      </c>
      <c r="V45" s="224">
        <v>21000</v>
      </c>
      <c r="W45" s="224">
        <v>21000</v>
      </c>
      <c r="X45" s="292">
        <f t="shared" si="4"/>
        <v>21000</v>
      </c>
      <c r="Y45" s="292">
        <f t="shared" si="10"/>
        <v>21000</v>
      </c>
      <c r="Z45" s="224">
        <v>0</v>
      </c>
      <c r="AA45" s="224">
        <v>0</v>
      </c>
      <c r="AB45" s="224">
        <v>0</v>
      </c>
      <c r="AC45" s="224">
        <v>0</v>
      </c>
      <c r="AD45" s="224">
        <f t="shared" si="52"/>
        <v>0</v>
      </c>
      <c r="AE45" s="224">
        <v>0</v>
      </c>
      <c r="AF45" s="225">
        <v>0</v>
      </c>
      <c r="AG45" s="225">
        <v>0</v>
      </c>
      <c r="AH45" s="292">
        <v>0</v>
      </c>
      <c r="AI45" s="292">
        <f t="shared" si="11"/>
        <v>0</v>
      </c>
      <c r="AJ45" s="224">
        <f t="shared" si="8"/>
        <v>21000</v>
      </c>
      <c r="AK45" s="224">
        <f t="shared" si="12"/>
        <v>21000</v>
      </c>
      <c r="AL45" s="226"/>
      <c r="AM45" s="203"/>
      <c r="AN45" s="20" t="str">
        <f t="shared" si="9"/>
        <v>606-PR</v>
      </c>
      <c r="AO45" s="243">
        <f t="shared" si="13"/>
        <v>0</v>
      </c>
      <c r="AP45" s="243">
        <f t="shared" si="14"/>
        <v>0</v>
      </c>
      <c r="AQ45" s="243">
        <v>0</v>
      </c>
      <c r="AR45" s="243">
        <f t="shared" si="15"/>
        <v>0</v>
      </c>
      <c r="AS45" s="243">
        <f t="shared" si="16"/>
        <v>21000</v>
      </c>
      <c r="AT45" s="243">
        <f t="shared" si="17"/>
        <v>0</v>
      </c>
      <c r="AU45" s="243">
        <f t="shared" si="18"/>
        <v>21000</v>
      </c>
      <c r="AV45" s="21"/>
    </row>
    <row r="46" spans="1:48" s="22" customFormat="1" ht="39.75" customHeight="1" x14ac:dyDescent="0.25">
      <c r="A46" s="31" t="s">
        <v>61</v>
      </c>
      <c r="B46" s="26" t="s">
        <v>525</v>
      </c>
      <c r="C46" s="32" t="s">
        <v>18</v>
      </c>
      <c r="D46" s="32" t="s">
        <v>62</v>
      </c>
      <c r="E46" s="33" t="s">
        <v>62</v>
      </c>
      <c r="F46" s="32" t="s">
        <v>62</v>
      </c>
      <c r="G46" s="33" t="s">
        <v>526</v>
      </c>
      <c r="H46" s="24">
        <v>0</v>
      </c>
      <c r="I46" s="34" t="s">
        <v>38</v>
      </c>
      <c r="J46" s="19">
        <v>0</v>
      </c>
      <c r="K46" s="25">
        <v>0</v>
      </c>
      <c r="L46" s="25">
        <v>0</v>
      </c>
      <c r="M46" s="25">
        <v>0</v>
      </c>
      <c r="N46" s="224">
        <f t="shared" si="51"/>
        <v>0</v>
      </c>
      <c r="O46" s="224">
        <v>0</v>
      </c>
      <c r="P46" s="225">
        <v>0</v>
      </c>
      <c r="Q46" s="225">
        <v>0</v>
      </c>
      <c r="R46" s="225">
        <v>0</v>
      </c>
      <c r="S46" s="225">
        <f t="shared" si="27"/>
        <v>0</v>
      </c>
      <c r="T46" s="225">
        <v>0</v>
      </c>
      <c r="U46" s="225">
        <v>0</v>
      </c>
      <c r="V46" s="224">
        <v>3695</v>
      </c>
      <c r="W46" s="224">
        <v>3695</v>
      </c>
      <c r="X46" s="292">
        <f t="shared" si="4"/>
        <v>3695</v>
      </c>
      <c r="Y46" s="292">
        <f t="shared" si="10"/>
        <v>3695</v>
      </c>
      <c r="Z46" s="224">
        <v>0</v>
      </c>
      <c r="AA46" s="224">
        <v>0</v>
      </c>
      <c r="AB46" s="224">
        <v>0</v>
      </c>
      <c r="AC46" s="224">
        <v>0</v>
      </c>
      <c r="AD46" s="224">
        <f t="shared" si="52"/>
        <v>0</v>
      </c>
      <c r="AE46" s="224">
        <v>0</v>
      </c>
      <c r="AF46" s="225">
        <v>0</v>
      </c>
      <c r="AG46" s="225">
        <v>0</v>
      </c>
      <c r="AH46" s="292">
        <v>0</v>
      </c>
      <c r="AI46" s="292">
        <f t="shared" si="11"/>
        <v>0</v>
      </c>
      <c r="AJ46" s="224">
        <f t="shared" si="8"/>
        <v>3695</v>
      </c>
      <c r="AK46" s="224">
        <f t="shared" si="12"/>
        <v>3695</v>
      </c>
      <c r="AL46" s="226"/>
      <c r="AM46" s="203"/>
      <c r="AN46" s="20" t="str">
        <f t="shared" si="9"/>
        <v>606-PR</v>
      </c>
      <c r="AO46" s="243">
        <f t="shared" si="13"/>
        <v>0</v>
      </c>
      <c r="AP46" s="243">
        <f t="shared" si="14"/>
        <v>0</v>
      </c>
      <c r="AQ46" s="243">
        <v>0</v>
      </c>
      <c r="AR46" s="243">
        <f t="shared" si="15"/>
        <v>0</v>
      </c>
      <c r="AS46" s="243">
        <f t="shared" si="16"/>
        <v>3695</v>
      </c>
      <c r="AT46" s="243">
        <f t="shared" si="17"/>
        <v>0</v>
      </c>
      <c r="AU46" s="243">
        <f t="shared" si="18"/>
        <v>3695</v>
      </c>
      <c r="AV46" s="21"/>
    </row>
    <row r="47" spans="1:48" s="22" customFormat="1" ht="39.75" customHeight="1" x14ac:dyDescent="0.25">
      <c r="A47" s="31" t="s">
        <v>61</v>
      </c>
      <c r="B47" s="26" t="s">
        <v>525</v>
      </c>
      <c r="C47" s="32" t="s">
        <v>18</v>
      </c>
      <c r="D47" s="32" t="s">
        <v>62</v>
      </c>
      <c r="E47" s="33" t="s">
        <v>62</v>
      </c>
      <c r="F47" s="32" t="s">
        <v>62</v>
      </c>
      <c r="G47" s="33" t="s">
        <v>527</v>
      </c>
      <c r="H47" s="24">
        <v>0</v>
      </c>
      <c r="I47" s="34" t="s">
        <v>38</v>
      </c>
      <c r="J47" s="19">
        <v>0</v>
      </c>
      <c r="K47" s="25">
        <v>0</v>
      </c>
      <c r="L47" s="25">
        <v>0</v>
      </c>
      <c r="M47" s="25">
        <v>0</v>
      </c>
      <c r="N47" s="224">
        <f t="shared" si="51"/>
        <v>0</v>
      </c>
      <c r="O47" s="224">
        <v>0</v>
      </c>
      <c r="P47" s="225">
        <v>0</v>
      </c>
      <c r="Q47" s="225">
        <v>0</v>
      </c>
      <c r="R47" s="225">
        <v>0</v>
      </c>
      <c r="S47" s="225">
        <f t="shared" si="27"/>
        <v>0</v>
      </c>
      <c r="T47" s="225">
        <v>0</v>
      </c>
      <c r="U47" s="225">
        <v>0</v>
      </c>
      <c r="V47" s="224">
        <v>3990</v>
      </c>
      <c r="W47" s="224">
        <v>3990</v>
      </c>
      <c r="X47" s="292">
        <f t="shared" si="4"/>
        <v>3990</v>
      </c>
      <c r="Y47" s="292">
        <f t="shared" si="10"/>
        <v>3990</v>
      </c>
      <c r="Z47" s="224">
        <v>0</v>
      </c>
      <c r="AA47" s="224">
        <v>0</v>
      </c>
      <c r="AB47" s="224">
        <v>0</v>
      </c>
      <c r="AC47" s="224">
        <v>0</v>
      </c>
      <c r="AD47" s="224">
        <f t="shared" si="52"/>
        <v>0</v>
      </c>
      <c r="AE47" s="224">
        <v>0</v>
      </c>
      <c r="AF47" s="225">
        <v>0</v>
      </c>
      <c r="AG47" s="225">
        <v>0</v>
      </c>
      <c r="AH47" s="292">
        <v>0</v>
      </c>
      <c r="AI47" s="292">
        <f t="shared" si="11"/>
        <v>0</v>
      </c>
      <c r="AJ47" s="224">
        <f t="shared" si="8"/>
        <v>3990</v>
      </c>
      <c r="AK47" s="224">
        <f t="shared" si="12"/>
        <v>3990</v>
      </c>
      <c r="AL47" s="226"/>
      <c r="AM47" s="203"/>
      <c r="AN47" s="20" t="str">
        <f t="shared" si="9"/>
        <v>606-PR</v>
      </c>
      <c r="AO47" s="243">
        <f t="shared" si="13"/>
        <v>0</v>
      </c>
      <c r="AP47" s="243">
        <f t="shared" si="14"/>
        <v>0</v>
      </c>
      <c r="AQ47" s="243">
        <v>0</v>
      </c>
      <c r="AR47" s="243">
        <f t="shared" si="15"/>
        <v>0</v>
      </c>
      <c r="AS47" s="243">
        <f t="shared" si="16"/>
        <v>3990</v>
      </c>
      <c r="AT47" s="243">
        <f t="shared" si="17"/>
        <v>0</v>
      </c>
      <c r="AU47" s="243">
        <f t="shared" si="18"/>
        <v>3990</v>
      </c>
      <c r="AV47" s="21"/>
    </row>
    <row r="48" spans="1:48" s="22" customFormat="1" ht="39.75" customHeight="1" x14ac:dyDescent="0.25">
      <c r="A48" s="31" t="s">
        <v>61</v>
      </c>
      <c r="B48" s="26" t="s">
        <v>63</v>
      </c>
      <c r="C48" s="23" t="s">
        <v>18</v>
      </c>
      <c r="D48" s="23" t="s">
        <v>60</v>
      </c>
      <c r="E48" s="18" t="s">
        <v>64</v>
      </c>
      <c r="F48" s="23" t="s">
        <v>227</v>
      </c>
      <c r="G48" s="18" t="s">
        <v>228</v>
      </c>
      <c r="H48" s="24">
        <v>45</v>
      </c>
      <c r="I48" s="17" t="s">
        <v>38</v>
      </c>
      <c r="J48" s="19">
        <v>1200</v>
      </c>
      <c r="K48" s="25">
        <v>0</v>
      </c>
      <c r="L48" s="25">
        <v>15</v>
      </c>
      <c r="M48" s="25">
        <f t="shared" ref="M48:M121" si="53">K48+L48</f>
        <v>15</v>
      </c>
      <c r="N48" s="224">
        <f t="shared" si="51"/>
        <v>18000</v>
      </c>
      <c r="O48" s="224">
        <v>18000</v>
      </c>
      <c r="P48" s="225">
        <v>21</v>
      </c>
      <c r="Q48" s="225">
        <v>144</v>
      </c>
      <c r="R48" s="225">
        <v>0.4</v>
      </c>
      <c r="S48" s="225">
        <f>SUM(P48*Q48*0.4)</f>
        <v>1209.6000000000001</v>
      </c>
      <c r="T48" s="225">
        <v>1209.6000000000001</v>
      </c>
      <c r="U48" s="225">
        <v>0</v>
      </c>
      <c r="V48" s="224">
        <f t="shared" ref="V48:V56" si="54">(M48*U48)</f>
        <v>0</v>
      </c>
      <c r="W48" s="224">
        <v>0</v>
      </c>
      <c r="X48" s="292">
        <f t="shared" si="4"/>
        <v>19209.599999999999</v>
      </c>
      <c r="Y48" s="292">
        <f t="shared" si="10"/>
        <v>19209.599999999999</v>
      </c>
      <c r="Z48" s="224">
        <f t="shared" ref="Z48:Z121" si="55">M48*200</f>
        <v>3000</v>
      </c>
      <c r="AA48" s="224">
        <v>3000</v>
      </c>
      <c r="AB48" s="224">
        <v>0</v>
      </c>
      <c r="AC48" s="224">
        <v>0</v>
      </c>
      <c r="AD48" s="224">
        <f t="shared" si="52"/>
        <v>0</v>
      </c>
      <c r="AE48" s="224">
        <v>0</v>
      </c>
      <c r="AF48" s="225">
        <v>0</v>
      </c>
      <c r="AG48" s="225">
        <v>0</v>
      </c>
      <c r="AH48" s="292">
        <f t="shared" ref="AH48:AH119" si="56">Z48+AD48+AF48</f>
        <v>3000</v>
      </c>
      <c r="AI48" s="292">
        <f t="shared" si="11"/>
        <v>3000</v>
      </c>
      <c r="AJ48" s="224">
        <f t="shared" si="8"/>
        <v>22209.599999999999</v>
      </c>
      <c r="AK48" s="224">
        <f t="shared" si="12"/>
        <v>22209.599999999999</v>
      </c>
      <c r="AL48" s="226"/>
      <c r="AM48" s="203"/>
      <c r="AN48" s="20" t="str">
        <f t="shared" si="9"/>
        <v>606-PR</v>
      </c>
      <c r="AO48" s="243">
        <f t="shared" si="13"/>
        <v>3000</v>
      </c>
      <c r="AP48" s="243">
        <f t="shared" si="14"/>
        <v>18000</v>
      </c>
      <c r="AQ48" s="243">
        <v>0</v>
      </c>
      <c r="AR48" s="243">
        <f t="shared" si="15"/>
        <v>1209.6000000000001</v>
      </c>
      <c r="AS48" s="243">
        <f t="shared" si="16"/>
        <v>0</v>
      </c>
      <c r="AT48" s="243">
        <f t="shared" si="17"/>
        <v>0</v>
      </c>
      <c r="AU48" s="243">
        <f t="shared" si="18"/>
        <v>22209.599999999999</v>
      </c>
      <c r="AV48" s="21"/>
    </row>
    <row r="49" spans="1:48" s="22" customFormat="1" ht="39.75" customHeight="1" x14ac:dyDescent="0.25">
      <c r="A49" s="31" t="s">
        <v>61</v>
      </c>
      <c r="B49" s="26" t="s">
        <v>63</v>
      </c>
      <c r="C49" s="32" t="s">
        <v>18</v>
      </c>
      <c r="D49" s="32" t="s">
        <v>25</v>
      </c>
      <c r="E49" s="33" t="s">
        <v>65</v>
      </c>
      <c r="F49" s="32" t="s">
        <v>66</v>
      </c>
      <c r="G49" s="33" t="s">
        <v>67</v>
      </c>
      <c r="H49" s="24">
        <v>45</v>
      </c>
      <c r="I49" s="34" t="s">
        <v>38</v>
      </c>
      <c r="J49" s="19">
        <v>1200</v>
      </c>
      <c r="K49" s="25">
        <v>16</v>
      </c>
      <c r="L49" s="25">
        <v>0</v>
      </c>
      <c r="M49" s="25">
        <f t="shared" si="53"/>
        <v>16</v>
      </c>
      <c r="N49" s="224">
        <f t="shared" si="51"/>
        <v>19200</v>
      </c>
      <c r="O49" s="224">
        <v>19200</v>
      </c>
      <c r="P49" s="225">
        <v>14</v>
      </c>
      <c r="Q49" s="225">
        <v>88</v>
      </c>
      <c r="R49" s="225">
        <v>0.4</v>
      </c>
      <c r="S49" s="225">
        <f t="shared" ref="S49:S50" si="57">SUM(P49*Q49*0.4)</f>
        <v>492.8</v>
      </c>
      <c r="T49" s="225">
        <v>492.8</v>
      </c>
      <c r="U49" s="225">
        <v>0</v>
      </c>
      <c r="V49" s="224">
        <f t="shared" si="54"/>
        <v>0</v>
      </c>
      <c r="W49" s="224">
        <v>0</v>
      </c>
      <c r="X49" s="292">
        <f t="shared" si="4"/>
        <v>19692.8</v>
      </c>
      <c r="Y49" s="292">
        <f t="shared" si="10"/>
        <v>19692.8</v>
      </c>
      <c r="Z49" s="224">
        <f t="shared" si="55"/>
        <v>3200</v>
      </c>
      <c r="AA49" s="224">
        <v>3200</v>
      </c>
      <c r="AB49" s="224">
        <v>0</v>
      </c>
      <c r="AC49" s="225">
        <v>675</v>
      </c>
      <c r="AD49" s="224">
        <f t="shared" si="52"/>
        <v>0</v>
      </c>
      <c r="AE49" s="224">
        <v>0</v>
      </c>
      <c r="AF49" s="225">
        <v>0</v>
      </c>
      <c r="AG49" s="225">
        <v>0</v>
      </c>
      <c r="AH49" s="292">
        <f t="shared" si="56"/>
        <v>3200</v>
      </c>
      <c r="AI49" s="292">
        <f t="shared" si="11"/>
        <v>3200</v>
      </c>
      <c r="AJ49" s="224">
        <f t="shared" si="8"/>
        <v>22892.799999999999</v>
      </c>
      <c r="AK49" s="224">
        <f t="shared" si="12"/>
        <v>22892.799999999999</v>
      </c>
      <c r="AL49" s="226"/>
      <c r="AM49" s="203"/>
      <c r="AN49" s="20" t="str">
        <f t="shared" si="9"/>
        <v>606-PR</v>
      </c>
      <c r="AO49" s="243">
        <f t="shared" si="13"/>
        <v>3200</v>
      </c>
      <c r="AP49" s="243">
        <f t="shared" si="14"/>
        <v>19200</v>
      </c>
      <c r="AQ49" s="243">
        <v>0</v>
      </c>
      <c r="AR49" s="243">
        <f t="shared" si="15"/>
        <v>492.8</v>
      </c>
      <c r="AS49" s="243">
        <f t="shared" si="16"/>
        <v>0</v>
      </c>
      <c r="AT49" s="243">
        <f t="shared" si="17"/>
        <v>0</v>
      </c>
      <c r="AU49" s="243">
        <f t="shared" si="18"/>
        <v>22892.799999999999</v>
      </c>
      <c r="AV49" s="21"/>
    </row>
    <row r="50" spans="1:48" s="22" customFormat="1" ht="39.75" customHeight="1" x14ac:dyDescent="0.25">
      <c r="A50" s="31" t="s">
        <v>61</v>
      </c>
      <c r="B50" s="26" t="s">
        <v>63</v>
      </c>
      <c r="C50" s="32" t="s">
        <v>18</v>
      </c>
      <c r="D50" s="32" t="s">
        <v>60</v>
      </c>
      <c r="E50" s="18" t="s">
        <v>64</v>
      </c>
      <c r="F50" s="32" t="s">
        <v>68</v>
      </c>
      <c r="G50" s="33" t="s">
        <v>671</v>
      </c>
      <c r="H50" s="24">
        <v>45</v>
      </c>
      <c r="I50" s="34" t="s">
        <v>38</v>
      </c>
      <c r="J50" s="19">
        <v>1200</v>
      </c>
      <c r="K50" s="25">
        <v>0</v>
      </c>
      <c r="L50" s="25">
        <v>0</v>
      </c>
      <c r="M50" s="25">
        <f t="shared" si="53"/>
        <v>0</v>
      </c>
      <c r="N50" s="224"/>
      <c r="O50" s="224"/>
      <c r="P50" s="225">
        <v>0</v>
      </c>
      <c r="Q50" s="225">
        <v>144</v>
      </c>
      <c r="R50" s="225">
        <v>0.4</v>
      </c>
      <c r="S50" s="225">
        <f t="shared" si="57"/>
        <v>0</v>
      </c>
      <c r="T50" s="225">
        <v>0</v>
      </c>
      <c r="U50" s="225">
        <v>0</v>
      </c>
      <c r="V50" s="224">
        <v>6000</v>
      </c>
      <c r="W50" s="224">
        <v>6000</v>
      </c>
      <c r="X50" s="292">
        <f t="shared" si="4"/>
        <v>6000</v>
      </c>
      <c r="Y50" s="292">
        <f t="shared" si="10"/>
        <v>6000</v>
      </c>
      <c r="Z50" s="224"/>
      <c r="AA50" s="224"/>
      <c r="AB50" s="224">
        <v>0</v>
      </c>
      <c r="AC50" s="224">
        <v>135</v>
      </c>
      <c r="AD50" s="224">
        <f t="shared" si="52"/>
        <v>0</v>
      </c>
      <c r="AE50" s="224">
        <v>0</v>
      </c>
      <c r="AF50" s="225">
        <v>1000</v>
      </c>
      <c r="AG50" s="225">
        <v>1000</v>
      </c>
      <c r="AH50" s="292">
        <f t="shared" si="56"/>
        <v>1000</v>
      </c>
      <c r="AI50" s="292">
        <f t="shared" si="11"/>
        <v>1000</v>
      </c>
      <c r="AJ50" s="224">
        <f t="shared" si="8"/>
        <v>7000</v>
      </c>
      <c r="AK50" s="224">
        <f t="shared" si="12"/>
        <v>7000</v>
      </c>
      <c r="AL50" s="226"/>
      <c r="AM50" s="203"/>
      <c r="AN50" s="20" t="str">
        <f t="shared" si="9"/>
        <v>606-PR</v>
      </c>
      <c r="AO50" s="243">
        <f t="shared" si="13"/>
        <v>0</v>
      </c>
      <c r="AP50" s="243">
        <f t="shared" si="14"/>
        <v>0</v>
      </c>
      <c r="AQ50" s="243">
        <v>0</v>
      </c>
      <c r="AR50" s="243">
        <f t="shared" si="15"/>
        <v>0</v>
      </c>
      <c r="AS50" s="243">
        <f t="shared" si="16"/>
        <v>7000</v>
      </c>
      <c r="AT50" s="243">
        <f t="shared" si="17"/>
        <v>0</v>
      </c>
      <c r="AU50" s="243">
        <f t="shared" si="18"/>
        <v>7000</v>
      </c>
      <c r="AV50" s="21"/>
    </row>
    <row r="51" spans="1:48" s="22" customFormat="1" ht="39.75" customHeight="1" x14ac:dyDescent="0.25">
      <c r="A51" s="319" t="s">
        <v>61</v>
      </c>
      <c r="B51" s="303" t="s">
        <v>63</v>
      </c>
      <c r="C51" s="320"/>
      <c r="D51" s="320"/>
      <c r="E51" s="305"/>
      <c r="F51" s="320"/>
      <c r="G51" s="321"/>
      <c r="H51" s="306"/>
      <c r="I51" s="322"/>
      <c r="J51" s="307"/>
      <c r="K51" s="308">
        <f>SUM(K44:K50)</f>
        <v>16</v>
      </c>
      <c r="L51" s="308">
        <f t="shared" ref="L51:AU51" si="58">SUM(L44:L50)</f>
        <v>15</v>
      </c>
      <c r="M51" s="308">
        <f t="shared" si="58"/>
        <v>31</v>
      </c>
      <c r="N51" s="308">
        <f t="shared" si="58"/>
        <v>37200</v>
      </c>
      <c r="O51" s="308">
        <f t="shared" si="58"/>
        <v>37200</v>
      </c>
      <c r="P51" s="308">
        <f t="shared" si="58"/>
        <v>35</v>
      </c>
      <c r="Q51" s="308">
        <f t="shared" si="58"/>
        <v>376</v>
      </c>
      <c r="R51" s="308">
        <f t="shared" si="58"/>
        <v>1.2000000000000002</v>
      </c>
      <c r="S51" s="308">
        <f t="shared" si="58"/>
        <v>1702.4</v>
      </c>
      <c r="T51" s="308">
        <f t="shared" si="58"/>
        <v>1702.4</v>
      </c>
      <c r="U51" s="308">
        <f t="shared" si="58"/>
        <v>0</v>
      </c>
      <c r="V51" s="308">
        <f t="shared" si="58"/>
        <v>45185</v>
      </c>
      <c r="W51" s="308">
        <f t="shared" si="58"/>
        <v>45185</v>
      </c>
      <c r="X51" s="308">
        <f t="shared" si="58"/>
        <v>84087.4</v>
      </c>
      <c r="Y51" s="308">
        <f t="shared" si="58"/>
        <v>84087.4</v>
      </c>
      <c r="Z51" s="308">
        <f t="shared" si="58"/>
        <v>6200</v>
      </c>
      <c r="AA51" s="308">
        <f t="shared" si="58"/>
        <v>6200</v>
      </c>
      <c r="AB51" s="308">
        <f t="shared" si="58"/>
        <v>0</v>
      </c>
      <c r="AC51" s="308">
        <f t="shared" si="58"/>
        <v>810</v>
      </c>
      <c r="AD51" s="308">
        <f t="shared" si="58"/>
        <v>0</v>
      </c>
      <c r="AE51" s="308">
        <f t="shared" si="58"/>
        <v>0</v>
      </c>
      <c r="AF51" s="308">
        <f t="shared" si="58"/>
        <v>1000</v>
      </c>
      <c r="AG51" s="308">
        <f t="shared" si="58"/>
        <v>1000</v>
      </c>
      <c r="AH51" s="308">
        <f t="shared" si="58"/>
        <v>7200</v>
      </c>
      <c r="AI51" s="308">
        <f t="shared" si="58"/>
        <v>7200</v>
      </c>
      <c r="AJ51" s="308">
        <f t="shared" si="58"/>
        <v>91287.4</v>
      </c>
      <c r="AK51" s="308">
        <f t="shared" si="58"/>
        <v>91287.4</v>
      </c>
      <c r="AL51" s="308">
        <f t="shared" si="58"/>
        <v>91287.4</v>
      </c>
      <c r="AM51" s="308">
        <f t="shared" si="58"/>
        <v>31</v>
      </c>
      <c r="AN51" s="318" t="str">
        <f t="shared" si="9"/>
        <v>606-PR</v>
      </c>
      <c r="AO51" s="316">
        <f t="shared" si="58"/>
        <v>6200</v>
      </c>
      <c r="AP51" s="316">
        <f t="shared" si="58"/>
        <v>37200</v>
      </c>
      <c r="AQ51" s="316">
        <f t="shared" si="58"/>
        <v>0</v>
      </c>
      <c r="AR51" s="316">
        <f t="shared" si="58"/>
        <v>1702.4</v>
      </c>
      <c r="AS51" s="316">
        <f t="shared" si="58"/>
        <v>46185</v>
      </c>
      <c r="AT51" s="316">
        <f t="shared" si="58"/>
        <v>0</v>
      </c>
      <c r="AU51" s="316">
        <f t="shared" si="58"/>
        <v>91287.4</v>
      </c>
      <c r="AV51" s="21"/>
    </row>
    <row r="52" spans="1:48" s="22" customFormat="1" ht="39.75" customHeight="1" x14ac:dyDescent="0.25">
      <c r="A52" s="17" t="s">
        <v>69</v>
      </c>
      <c r="B52" s="26" t="s">
        <v>70</v>
      </c>
      <c r="C52" s="23" t="s">
        <v>18</v>
      </c>
      <c r="D52" s="23" t="s">
        <v>25</v>
      </c>
      <c r="E52" s="18" t="s">
        <v>71</v>
      </c>
      <c r="F52" s="23" t="s">
        <v>66</v>
      </c>
      <c r="G52" s="18" t="s">
        <v>67</v>
      </c>
      <c r="H52" s="24">
        <v>60</v>
      </c>
      <c r="I52" s="17" t="s">
        <v>38</v>
      </c>
      <c r="J52" s="19">
        <v>1200</v>
      </c>
      <c r="K52" s="25">
        <v>18</v>
      </c>
      <c r="L52" s="25">
        <v>0</v>
      </c>
      <c r="M52" s="25">
        <f t="shared" si="53"/>
        <v>18</v>
      </c>
      <c r="N52" s="224">
        <f t="shared" si="51"/>
        <v>21600</v>
      </c>
      <c r="O52" s="224">
        <v>21600</v>
      </c>
      <c r="P52" s="224">
        <v>0</v>
      </c>
      <c r="Q52" s="224">
        <v>0</v>
      </c>
      <c r="R52" s="224">
        <v>0</v>
      </c>
      <c r="S52" s="225">
        <f t="shared" si="27"/>
        <v>0</v>
      </c>
      <c r="T52" s="225">
        <v>0</v>
      </c>
      <c r="U52" s="224">
        <v>0</v>
      </c>
      <c r="V52" s="224">
        <f t="shared" si="54"/>
        <v>0</v>
      </c>
      <c r="W52" s="224">
        <v>0</v>
      </c>
      <c r="X52" s="292">
        <f t="shared" si="4"/>
        <v>21600</v>
      </c>
      <c r="Y52" s="292">
        <f t="shared" si="10"/>
        <v>21600</v>
      </c>
      <c r="Z52" s="224">
        <f t="shared" si="55"/>
        <v>3600</v>
      </c>
      <c r="AA52" s="224">
        <v>3600</v>
      </c>
      <c r="AB52" s="224">
        <v>0</v>
      </c>
      <c r="AC52" s="224">
        <v>300</v>
      </c>
      <c r="AD52" s="224">
        <f t="shared" si="52"/>
        <v>0</v>
      </c>
      <c r="AE52" s="224">
        <v>0</v>
      </c>
      <c r="AF52" s="224">
        <v>0</v>
      </c>
      <c r="AG52" s="224">
        <v>0</v>
      </c>
      <c r="AH52" s="292">
        <f t="shared" si="56"/>
        <v>3600</v>
      </c>
      <c r="AI52" s="292">
        <f t="shared" si="11"/>
        <v>3600</v>
      </c>
      <c r="AJ52" s="224">
        <f>AH52+X52</f>
        <v>25200</v>
      </c>
      <c r="AK52" s="224">
        <f t="shared" si="12"/>
        <v>25200</v>
      </c>
      <c r="AL52" s="226">
        <f>SUM(AJ52:AJ60)</f>
        <v>163295.6</v>
      </c>
      <c r="AM52" s="203">
        <f>SUM(M52:M60)</f>
        <v>80</v>
      </c>
      <c r="AN52" s="20" t="str">
        <f t="shared" si="9"/>
        <v>607-PR</v>
      </c>
      <c r="AO52" s="243">
        <f t="shared" si="13"/>
        <v>3600</v>
      </c>
      <c r="AP52" s="243">
        <f t="shared" si="14"/>
        <v>21600</v>
      </c>
      <c r="AQ52" s="243">
        <v>0</v>
      </c>
      <c r="AR52" s="243">
        <f t="shared" si="15"/>
        <v>0</v>
      </c>
      <c r="AS52" s="243">
        <f t="shared" si="16"/>
        <v>0</v>
      </c>
      <c r="AT52" s="243">
        <f t="shared" si="17"/>
        <v>0</v>
      </c>
      <c r="AU52" s="243">
        <f t="shared" si="18"/>
        <v>25200</v>
      </c>
      <c r="AV52" s="21"/>
    </row>
    <row r="53" spans="1:48" s="22" customFormat="1" ht="50.25" customHeight="1" x14ac:dyDescent="0.25">
      <c r="A53" s="17" t="s">
        <v>69</v>
      </c>
      <c r="B53" s="26" t="s">
        <v>73</v>
      </c>
      <c r="C53" s="23" t="s">
        <v>18</v>
      </c>
      <c r="D53" s="23" t="s">
        <v>25</v>
      </c>
      <c r="E53" s="18" t="s">
        <v>71</v>
      </c>
      <c r="F53" s="23" t="s">
        <v>672</v>
      </c>
      <c r="G53" s="18" t="s">
        <v>673</v>
      </c>
      <c r="H53" s="24">
        <v>45</v>
      </c>
      <c r="I53" s="17" t="s">
        <v>38</v>
      </c>
      <c r="J53" s="19">
        <v>753</v>
      </c>
      <c r="K53" s="25">
        <v>0</v>
      </c>
      <c r="L53" s="25">
        <v>17</v>
      </c>
      <c r="M53" s="25">
        <f t="shared" si="53"/>
        <v>17</v>
      </c>
      <c r="N53" s="224">
        <f t="shared" si="51"/>
        <v>12801</v>
      </c>
      <c r="O53" s="224">
        <v>12801</v>
      </c>
      <c r="P53" s="225">
        <v>0</v>
      </c>
      <c r="Q53" s="225">
        <v>0</v>
      </c>
      <c r="R53" s="225">
        <v>0</v>
      </c>
      <c r="S53" s="225">
        <f t="shared" si="27"/>
        <v>0</v>
      </c>
      <c r="T53" s="225">
        <v>0</v>
      </c>
      <c r="U53" s="224">
        <v>0</v>
      </c>
      <c r="V53" s="224">
        <f t="shared" si="54"/>
        <v>0</v>
      </c>
      <c r="W53" s="224">
        <v>0</v>
      </c>
      <c r="X53" s="292">
        <f t="shared" si="4"/>
        <v>12801</v>
      </c>
      <c r="Y53" s="292">
        <f t="shared" si="10"/>
        <v>12801</v>
      </c>
      <c r="Z53" s="224">
        <f t="shared" si="55"/>
        <v>3400</v>
      </c>
      <c r="AA53" s="224">
        <v>3400</v>
      </c>
      <c r="AB53" s="224">
        <v>0</v>
      </c>
      <c r="AC53" s="224">
        <v>300</v>
      </c>
      <c r="AD53" s="224">
        <f t="shared" si="52"/>
        <v>0</v>
      </c>
      <c r="AE53" s="224">
        <v>0</v>
      </c>
      <c r="AF53" s="225">
        <v>0</v>
      </c>
      <c r="AG53" s="225">
        <v>0</v>
      </c>
      <c r="AH53" s="292">
        <f t="shared" si="56"/>
        <v>3400</v>
      </c>
      <c r="AI53" s="292">
        <f t="shared" si="11"/>
        <v>3400</v>
      </c>
      <c r="AJ53" s="224">
        <f t="shared" si="8"/>
        <v>16201</v>
      </c>
      <c r="AK53" s="224">
        <f t="shared" si="12"/>
        <v>16201</v>
      </c>
      <c r="AL53" s="226"/>
      <c r="AM53" s="203"/>
      <c r="AN53" s="20" t="str">
        <f t="shared" si="9"/>
        <v>607-PR</v>
      </c>
      <c r="AO53" s="243">
        <f t="shared" si="13"/>
        <v>3400</v>
      </c>
      <c r="AP53" s="243">
        <f t="shared" si="14"/>
        <v>12801</v>
      </c>
      <c r="AQ53" s="243">
        <v>0</v>
      </c>
      <c r="AR53" s="243">
        <f t="shared" si="15"/>
        <v>0</v>
      </c>
      <c r="AS53" s="243">
        <f t="shared" si="16"/>
        <v>0</v>
      </c>
      <c r="AT53" s="243">
        <f t="shared" si="17"/>
        <v>0</v>
      </c>
      <c r="AU53" s="243">
        <f t="shared" si="18"/>
        <v>16201</v>
      </c>
      <c r="AV53" s="21"/>
    </row>
    <row r="54" spans="1:48" s="22" customFormat="1" ht="39.75" customHeight="1" x14ac:dyDescent="0.25">
      <c r="A54" s="17" t="s">
        <v>69</v>
      </c>
      <c r="B54" s="26" t="s">
        <v>73</v>
      </c>
      <c r="C54" s="23" t="s">
        <v>18</v>
      </c>
      <c r="D54" s="23" t="s">
        <v>31</v>
      </c>
      <c r="E54" s="18" t="s">
        <v>58</v>
      </c>
      <c r="F54" s="23" t="s">
        <v>66</v>
      </c>
      <c r="G54" s="18" t="s">
        <v>67</v>
      </c>
      <c r="H54" s="24">
        <v>45</v>
      </c>
      <c r="I54" s="17" t="s">
        <v>38</v>
      </c>
      <c r="J54" s="19">
        <v>1200</v>
      </c>
      <c r="K54" s="25">
        <v>0</v>
      </c>
      <c r="L54" s="25">
        <v>20</v>
      </c>
      <c r="M54" s="25">
        <f t="shared" si="53"/>
        <v>20</v>
      </c>
      <c r="N54" s="224">
        <f t="shared" si="51"/>
        <v>24000</v>
      </c>
      <c r="O54" s="224">
        <v>24000</v>
      </c>
      <c r="P54" s="225">
        <v>0</v>
      </c>
      <c r="Q54" s="225">
        <v>0</v>
      </c>
      <c r="R54" s="225">
        <v>0</v>
      </c>
      <c r="S54" s="225">
        <f t="shared" si="27"/>
        <v>0</v>
      </c>
      <c r="T54" s="225">
        <v>0</v>
      </c>
      <c r="U54" s="224">
        <v>0</v>
      </c>
      <c r="V54" s="224">
        <f t="shared" si="54"/>
        <v>0</v>
      </c>
      <c r="W54" s="224">
        <v>0</v>
      </c>
      <c r="X54" s="292">
        <f t="shared" si="4"/>
        <v>24000</v>
      </c>
      <c r="Y54" s="292">
        <f t="shared" si="10"/>
        <v>24000</v>
      </c>
      <c r="Z54" s="224">
        <f t="shared" si="55"/>
        <v>4000</v>
      </c>
      <c r="AA54" s="224">
        <v>4000</v>
      </c>
      <c r="AB54" s="224">
        <v>20</v>
      </c>
      <c r="AC54" s="224">
        <v>300</v>
      </c>
      <c r="AD54" s="296">
        <f t="shared" si="52"/>
        <v>6000</v>
      </c>
      <c r="AE54" s="296">
        <v>0</v>
      </c>
      <c r="AF54" s="225">
        <v>0</v>
      </c>
      <c r="AG54" s="225">
        <v>0</v>
      </c>
      <c r="AH54" s="292">
        <f t="shared" si="56"/>
        <v>10000</v>
      </c>
      <c r="AI54" s="292">
        <f t="shared" si="11"/>
        <v>4000</v>
      </c>
      <c r="AJ54" s="224">
        <f t="shared" si="8"/>
        <v>34000</v>
      </c>
      <c r="AK54" s="224">
        <f t="shared" si="12"/>
        <v>28000</v>
      </c>
      <c r="AL54" s="226"/>
      <c r="AM54" s="203"/>
      <c r="AN54" s="20" t="str">
        <f t="shared" si="9"/>
        <v>607-PR</v>
      </c>
      <c r="AO54" s="243">
        <f t="shared" si="13"/>
        <v>4000</v>
      </c>
      <c r="AP54" s="243">
        <f t="shared" si="14"/>
        <v>24000</v>
      </c>
      <c r="AQ54" s="243">
        <v>0</v>
      </c>
      <c r="AR54" s="243">
        <f t="shared" si="15"/>
        <v>0</v>
      </c>
      <c r="AS54" s="243">
        <f t="shared" si="16"/>
        <v>0</v>
      </c>
      <c r="AT54" s="243">
        <f t="shared" si="17"/>
        <v>6000</v>
      </c>
      <c r="AU54" s="243">
        <f t="shared" si="18"/>
        <v>28000</v>
      </c>
      <c r="AV54" s="21"/>
    </row>
    <row r="55" spans="1:48" s="22" customFormat="1" ht="39.75" customHeight="1" x14ac:dyDescent="0.25">
      <c r="A55" s="17" t="s">
        <v>69</v>
      </c>
      <c r="B55" s="26" t="s">
        <v>73</v>
      </c>
      <c r="C55" s="23" t="s">
        <v>18</v>
      </c>
      <c r="D55" s="23" t="s">
        <v>31</v>
      </c>
      <c r="E55" s="18" t="s">
        <v>58</v>
      </c>
      <c r="F55" s="23" t="s">
        <v>674</v>
      </c>
      <c r="G55" s="18" t="s">
        <v>675</v>
      </c>
      <c r="H55" s="24">
        <v>45</v>
      </c>
      <c r="I55" s="17" t="s">
        <v>38</v>
      </c>
      <c r="J55" s="19">
        <v>753</v>
      </c>
      <c r="K55" s="25">
        <v>10</v>
      </c>
      <c r="L55" s="25">
        <v>0</v>
      </c>
      <c r="M55" s="25">
        <f t="shared" si="53"/>
        <v>10</v>
      </c>
      <c r="N55" s="224">
        <f t="shared" si="51"/>
        <v>7530</v>
      </c>
      <c r="O55" s="224">
        <v>7530</v>
      </c>
      <c r="P55" s="225">
        <v>14</v>
      </c>
      <c r="Q55" s="225">
        <v>16</v>
      </c>
      <c r="R55" s="225">
        <v>0.4</v>
      </c>
      <c r="S55" s="225">
        <f>SUM(P55*Q55*R55)</f>
        <v>89.600000000000009</v>
      </c>
      <c r="T55" s="225">
        <v>89.600000000000009</v>
      </c>
      <c r="U55" s="224">
        <v>400</v>
      </c>
      <c r="V55" s="224">
        <f t="shared" si="54"/>
        <v>4000</v>
      </c>
      <c r="W55" s="224">
        <v>4000</v>
      </c>
      <c r="X55" s="292">
        <f t="shared" si="4"/>
        <v>11619.6</v>
      </c>
      <c r="Y55" s="292">
        <f t="shared" si="10"/>
        <v>11619.6</v>
      </c>
      <c r="Z55" s="224">
        <f t="shared" si="55"/>
        <v>2000</v>
      </c>
      <c r="AA55" s="224">
        <v>2000</v>
      </c>
      <c r="AB55" s="224">
        <v>0</v>
      </c>
      <c r="AC55" s="224">
        <v>0</v>
      </c>
      <c r="AD55" s="224">
        <v>0</v>
      </c>
      <c r="AE55" s="224">
        <v>0</v>
      </c>
      <c r="AF55" s="225">
        <v>0</v>
      </c>
      <c r="AG55" s="225">
        <v>0</v>
      </c>
      <c r="AH55" s="292">
        <f t="shared" si="56"/>
        <v>2000</v>
      </c>
      <c r="AI55" s="292">
        <f t="shared" si="11"/>
        <v>2000</v>
      </c>
      <c r="AJ55" s="224">
        <f t="shared" si="8"/>
        <v>13619.6</v>
      </c>
      <c r="AK55" s="224">
        <f t="shared" si="12"/>
        <v>13619.6</v>
      </c>
      <c r="AL55" s="226"/>
      <c r="AM55" s="203"/>
      <c r="AN55" s="20" t="str">
        <f t="shared" si="9"/>
        <v>607-PR</v>
      </c>
      <c r="AO55" s="243">
        <f t="shared" si="13"/>
        <v>2000</v>
      </c>
      <c r="AP55" s="243">
        <f t="shared" si="14"/>
        <v>7530</v>
      </c>
      <c r="AQ55" s="243">
        <v>0</v>
      </c>
      <c r="AR55" s="243">
        <f t="shared" si="15"/>
        <v>89.600000000000009</v>
      </c>
      <c r="AS55" s="243">
        <f t="shared" si="16"/>
        <v>4000</v>
      </c>
      <c r="AT55" s="243">
        <f t="shared" si="17"/>
        <v>0</v>
      </c>
      <c r="AU55" s="243">
        <f t="shared" si="18"/>
        <v>13619.6</v>
      </c>
      <c r="AV55" s="21"/>
    </row>
    <row r="56" spans="1:48" s="22" customFormat="1" ht="39.75" customHeight="1" x14ac:dyDescent="0.25">
      <c r="A56" s="17" t="s">
        <v>69</v>
      </c>
      <c r="B56" s="26" t="s">
        <v>73</v>
      </c>
      <c r="C56" s="23" t="s">
        <v>18</v>
      </c>
      <c r="D56" s="23" t="s">
        <v>31</v>
      </c>
      <c r="E56" s="18" t="s">
        <v>58</v>
      </c>
      <c r="F56" s="23" t="s">
        <v>672</v>
      </c>
      <c r="G56" s="18" t="s">
        <v>673</v>
      </c>
      <c r="H56" s="24">
        <v>45</v>
      </c>
      <c r="I56" s="17" t="s">
        <v>38</v>
      </c>
      <c r="J56" s="19">
        <v>753</v>
      </c>
      <c r="K56" s="25">
        <v>0</v>
      </c>
      <c r="L56" s="25">
        <v>15</v>
      </c>
      <c r="M56" s="25">
        <f t="shared" si="53"/>
        <v>15</v>
      </c>
      <c r="N56" s="224">
        <f t="shared" si="51"/>
        <v>11295</v>
      </c>
      <c r="O56" s="224">
        <v>11295</v>
      </c>
      <c r="P56" s="225">
        <v>0</v>
      </c>
      <c r="Q56" s="225">
        <v>0</v>
      </c>
      <c r="R56" s="225">
        <v>0.4</v>
      </c>
      <c r="S56" s="225">
        <f>SUM(P56*Q56*R56)</f>
        <v>0</v>
      </c>
      <c r="T56" s="225">
        <v>0</v>
      </c>
      <c r="U56" s="224">
        <v>0</v>
      </c>
      <c r="V56" s="224">
        <f t="shared" si="54"/>
        <v>0</v>
      </c>
      <c r="W56" s="224">
        <v>0</v>
      </c>
      <c r="X56" s="292">
        <f t="shared" si="4"/>
        <v>11295</v>
      </c>
      <c r="Y56" s="292">
        <f t="shared" si="10"/>
        <v>11295</v>
      </c>
      <c r="Z56" s="224">
        <f t="shared" si="55"/>
        <v>3000</v>
      </c>
      <c r="AA56" s="224">
        <v>3000</v>
      </c>
      <c r="AB56" s="224">
        <v>0</v>
      </c>
      <c r="AC56" s="224">
        <v>0</v>
      </c>
      <c r="AD56" s="224">
        <v>0</v>
      </c>
      <c r="AE56" s="224">
        <v>0</v>
      </c>
      <c r="AF56" s="225">
        <v>0</v>
      </c>
      <c r="AG56" s="225">
        <v>0</v>
      </c>
      <c r="AH56" s="292">
        <f t="shared" si="56"/>
        <v>3000</v>
      </c>
      <c r="AI56" s="292">
        <f t="shared" si="11"/>
        <v>3000</v>
      </c>
      <c r="AJ56" s="224">
        <f t="shared" si="8"/>
        <v>14295</v>
      </c>
      <c r="AK56" s="224">
        <f t="shared" si="12"/>
        <v>14295</v>
      </c>
      <c r="AL56" s="226"/>
      <c r="AM56" s="203"/>
      <c r="AN56" s="20" t="str">
        <f t="shared" si="9"/>
        <v>607-PR</v>
      </c>
      <c r="AO56" s="243">
        <f t="shared" si="13"/>
        <v>3000</v>
      </c>
      <c r="AP56" s="243">
        <f t="shared" si="14"/>
        <v>11295</v>
      </c>
      <c r="AQ56" s="243">
        <v>0</v>
      </c>
      <c r="AR56" s="243">
        <f t="shared" si="15"/>
        <v>0</v>
      </c>
      <c r="AS56" s="243">
        <f t="shared" si="16"/>
        <v>0</v>
      </c>
      <c r="AT56" s="243">
        <f t="shared" si="17"/>
        <v>0</v>
      </c>
      <c r="AU56" s="243">
        <f t="shared" si="18"/>
        <v>14295</v>
      </c>
      <c r="AV56" s="21"/>
    </row>
    <row r="57" spans="1:48" s="22" customFormat="1" ht="39.75" customHeight="1" x14ac:dyDescent="0.25">
      <c r="A57" s="17" t="s">
        <v>69</v>
      </c>
      <c r="B57" s="26" t="s">
        <v>528</v>
      </c>
      <c r="C57" s="23" t="s">
        <v>18</v>
      </c>
      <c r="D57" s="23" t="s">
        <v>62</v>
      </c>
      <c r="E57" s="18" t="s">
        <v>62</v>
      </c>
      <c r="F57" s="23" t="s">
        <v>62</v>
      </c>
      <c r="G57" s="18" t="s">
        <v>523</v>
      </c>
      <c r="H57" s="24" t="s">
        <v>62</v>
      </c>
      <c r="I57" s="17" t="s">
        <v>62</v>
      </c>
      <c r="J57" s="19">
        <v>0</v>
      </c>
      <c r="K57" s="25">
        <v>0</v>
      </c>
      <c r="L57" s="25">
        <v>0</v>
      </c>
      <c r="M57" s="25">
        <v>0</v>
      </c>
      <c r="N57" s="224">
        <v>0</v>
      </c>
      <c r="O57" s="224">
        <v>0</v>
      </c>
      <c r="P57" s="225">
        <v>0</v>
      </c>
      <c r="Q57" s="225">
        <v>0</v>
      </c>
      <c r="R57" s="225"/>
      <c r="S57" s="224">
        <v>0</v>
      </c>
      <c r="T57" s="224">
        <v>0</v>
      </c>
      <c r="U57" s="224">
        <v>0</v>
      </c>
      <c r="V57" s="224">
        <v>21000</v>
      </c>
      <c r="W57" s="224">
        <v>21000</v>
      </c>
      <c r="X57" s="292">
        <f t="shared" si="4"/>
        <v>21000</v>
      </c>
      <c r="Y57" s="292">
        <f t="shared" si="10"/>
        <v>21000</v>
      </c>
      <c r="Z57" s="224">
        <v>0</v>
      </c>
      <c r="AA57" s="224">
        <v>0</v>
      </c>
      <c r="AB57" s="224">
        <v>0</v>
      </c>
      <c r="AC57" s="224">
        <v>0</v>
      </c>
      <c r="AD57" s="224">
        <v>0</v>
      </c>
      <c r="AE57" s="224">
        <v>0</v>
      </c>
      <c r="AF57" s="225">
        <v>0</v>
      </c>
      <c r="AG57" s="225">
        <v>0</v>
      </c>
      <c r="AH57" s="292">
        <v>0</v>
      </c>
      <c r="AI57" s="292">
        <f t="shared" si="11"/>
        <v>0</v>
      </c>
      <c r="AJ57" s="224">
        <f t="shared" si="8"/>
        <v>21000</v>
      </c>
      <c r="AK57" s="224">
        <f t="shared" si="12"/>
        <v>21000</v>
      </c>
      <c r="AL57" s="226"/>
      <c r="AM57" s="203"/>
      <c r="AN57" s="20" t="str">
        <f t="shared" si="9"/>
        <v>607-PR</v>
      </c>
      <c r="AO57" s="243">
        <f t="shared" si="13"/>
        <v>0</v>
      </c>
      <c r="AP57" s="243">
        <f t="shared" si="14"/>
        <v>0</v>
      </c>
      <c r="AQ57" s="243">
        <v>0</v>
      </c>
      <c r="AR57" s="243">
        <f t="shared" si="15"/>
        <v>0</v>
      </c>
      <c r="AS57" s="243">
        <f t="shared" si="16"/>
        <v>21000</v>
      </c>
      <c r="AT57" s="243">
        <f t="shared" si="17"/>
        <v>0</v>
      </c>
      <c r="AU57" s="243">
        <f t="shared" si="18"/>
        <v>21000</v>
      </c>
      <c r="AV57" s="21"/>
    </row>
    <row r="58" spans="1:48" s="22" customFormat="1" ht="39.75" customHeight="1" x14ac:dyDescent="0.25">
      <c r="A58" s="17" t="s">
        <v>69</v>
      </c>
      <c r="B58" s="26" t="s">
        <v>528</v>
      </c>
      <c r="C58" s="23" t="s">
        <v>18</v>
      </c>
      <c r="D58" s="23" t="s">
        <v>62</v>
      </c>
      <c r="E58" s="18" t="s">
        <v>62</v>
      </c>
      <c r="F58" s="23" t="s">
        <v>62</v>
      </c>
      <c r="G58" s="18" t="s">
        <v>524</v>
      </c>
      <c r="H58" s="24" t="s">
        <v>62</v>
      </c>
      <c r="I58" s="17" t="s">
        <v>62</v>
      </c>
      <c r="J58" s="19">
        <v>0</v>
      </c>
      <c r="K58" s="25">
        <v>0</v>
      </c>
      <c r="L58" s="25">
        <v>0</v>
      </c>
      <c r="M58" s="25">
        <v>0</v>
      </c>
      <c r="N58" s="224">
        <v>0</v>
      </c>
      <c r="O58" s="224">
        <v>0</v>
      </c>
      <c r="P58" s="225">
        <v>0</v>
      </c>
      <c r="Q58" s="225">
        <v>0</v>
      </c>
      <c r="R58" s="225"/>
      <c r="S58" s="224">
        <v>0</v>
      </c>
      <c r="T58" s="224">
        <v>0</v>
      </c>
      <c r="U58" s="224">
        <v>0</v>
      </c>
      <c r="V58" s="224">
        <v>21000</v>
      </c>
      <c r="W58" s="224">
        <v>21000</v>
      </c>
      <c r="X58" s="292">
        <f t="shared" si="4"/>
        <v>21000</v>
      </c>
      <c r="Y58" s="292">
        <f t="shared" si="10"/>
        <v>21000</v>
      </c>
      <c r="Z58" s="224">
        <v>0</v>
      </c>
      <c r="AA58" s="224">
        <v>0</v>
      </c>
      <c r="AB58" s="224">
        <v>0</v>
      </c>
      <c r="AC58" s="224">
        <v>0</v>
      </c>
      <c r="AD58" s="224">
        <v>0</v>
      </c>
      <c r="AE58" s="224">
        <v>0</v>
      </c>
      <c r="AF58" s="225">
        <v>0</v>
      </c>
      <c r="AG58" s="225">
        <v>0</v>
      </c>
      <c r="AH58" s="292">
        <v>0</v>
      </c>
      <c r="AI58" s="292">
        <f t="shared" si="11"/>
        <v>0</v>
      </c>
      <c r="AJ58" s="224">
        <f t="shared" si="8"/>
        <v>21000</v>
      </c>
      <c r="AK58" s="224">
        <f t="shared" si="12"/>
        <v>21000</v>
      </c>
      <c r="AL58" s="226"/>
      <c r="AM58" s="203"/>
      <c r="AN58" s="20" t="str">
        <f t="shared" si="9"/>
        <v>607-PR</v>
      </c>
      <c r="AO58" s="243">
        <f t="shared" si="13"/>
        <v>0</v>
      </c>
      <c r="AP58" s="243">
        <f t="shared" si="14"/>
        <v>0</v>
      </c>
      <c r="AQ58" s="243">
        <v>0</v>
      </c>
      <c r="AR58" s="243">
        <f t="shared" si="15"/>
        <v>0</v>
      </c>
      <c r="AS58" s="243">
        <f t="shared" si="16"/>
        <v>21000</v>
      </c>
      <c r="AT58" s="243">
        <f t="shared" si="17"/>
        <v>0</v>
      </c>
      <c r="AU58" s="243">
        <f t="shared" si="18"/>
        <v>21000</v>
      </c>
      <c r="AV58" s="21"/>
    </row>
    <row r="59" spans="1:48" s="22" customFormat="1" ht="39.75" customHeight="1" x14ac:dyDescent="0.25">
      <c r="A59" s="17" t="s">
        <v>69</v>
      </c>
      <c r="B59" s="26" t="s">
        <v>528</v>
      </c>
      <c r="C59" s="23" t="s">
        <v>18</v>
      </c>
      <c r="D59" s="23" t="s">
        <v>62</v>
      </c>
      <c r="E59" s="18" t="s">
        <v>62</v>
      </c>
      <c r="F59" s="23" t="s">
        <v>62</v>
      </c>
      <c r="G59" s="18" t="s">
        <v>526</v>
      </c>
      <c r="H59" s="24" t="s">
        <v>62</v>
      </c>
      <c r="I59" s="17" t="s">
        <v>62</v>
      </c>
      <c r="J59" s="19">
        <v>0</v>
      </c>
      <c r="K59" s="25">
        <v>0</v>
      </c>
      <c r="L59" s="25">
        <v>0</v>
      </c>
      <c r="M59" s="25">
        <v>0</v>
      </c>
      <c r="N59" s="224">
        <v>0</v>
      </c>
      <c r="O59" s="224">
        <v>0</v>
      </c>
      <c r="P59" s="225">
        <v>0</v>
      </c>
      <c r="Q59" s="225">
        <v>0</v>
      </c>
      <c r="R59" s="225"/>
      <c r="S59" s="224">
        <v>0</v>
      </c>
      <c r="T59" s="224">
        <v>0</v>
      </c>
      <c r="U59" s="224">
        <v>0</v>
      </c>
      <c r="V59" s="224">
        <v>9590</v>
      </c>
      <c r="W59" s="224">
        <v>9590</v>
      </c>
      <c r="X59" s="292">
        <v>9590</v>
      </c>
      <c r="Y59" s="292">
        <f t="shared" si="10"/>
        <v>9590</v>
      </c>
      <c r="Z59" s="224">
        <v>0</v>
      </c>
      <c r="AA59" s="224">
        <v>0</v>
      </c>
      <c r="AB59" s="224">
        <v>0</v>
      </c>
      <c r="AC59" s="224">
        <v>0</v>
      </c>
      <c r="AD59" s="224">
        <v>0</v>
      </c>
      <c r="AE59" s="224">
        <v>0</v>
      </c>
      <c r="AF59" s="225">
        <v>0</v>
      </c>
      <c r="AG59" s="225">
        <v>0</v>
      </c>
      <c r="AH59" s="292">
        <v>0</v>
      </c>
      <c r="AI59" s="292">
        <f t="shared" si="11"/>
        <v>0</v>
      </c>
      <c r="AJ59" s="224">
        <f t="shared" si="8"/>
        <v>9590</v>
      </c>
      <c r="AK59" s="224">
        <f t="shared" si="12"/>
        <v>9590</v>
      </c>
      <c r="AL59" s="226"/>
      <c r="AM59" s="203"/>
      <c r="AN59" s="20" t="str">
        <f t="shared" si="9"/>
        <v>607-PR</v>
      </c>
      <c r="AO59" s="243">
        <f t="shared" si="13"/>
        <v>0</v>
      </c>
      <c r="AP59" s="243">
        <f t="shared" si="14"/>
        <v>0</v>
      </c>
      <c r="AQ59" s="243">
        <v>0</v>
      </c>
      <c r="AR59" s="243">
        <f t="shared" si="15"/>
        <v>0</v>
      </c>
      <c r="AS59" s="243">
        <f t="shared" si="16"/>
        <v>9590</v>
      </c>
      <c r="AT59" s="243">
        <f t="shared" si="17"/>
        <v>0</v>
      </c>
      <c r="AU59" s="243">
        <f t="shared" si="18"/>
        <v>9590</v>
      </c>
      <c r="AV59" s="21"/>
    </row>
    <row r="60" spans="1:48" s="22" customFormat="1" ht="39.75" customHeight="1" x14ac:dyDescent="0.25">
      <c r="A60" s="17" t="s">
        <v>69</v>
      </c>
      <c r="B60" s="26" t="s">
        <v>528</v>
      </c>
      <c r="C60" s="23" t="s">
        <v>18</v>
      </c>
      <c r="D60" s="23" t="s">
        <v>62</v>
      </c>
      <c r="E60" s="18" t="s">
        <v>62</v>
      </c>
      <c r="F60" s="23" t="s">
        <v>62</v>
      </c>
      <c r="G60" s="18" t="s">
        <v>527</v>
      </c>
      <c r="H60" s="24" t="s">
        <v>62</v>
      </c>
      <c r="I60" s="17" t="s">
        <v>62</v>
      </c>
      <c r="J60" s="19">
        <v>0</v>
      </c>
      <c r="K60" s="25">
        <v>0</v>
      </c>
      <c r="L60" s="25">
        <v>0</v>
      </c>
      <c r="M60" s="25">
        <v>0</v>
      </c>
      <c r="N60" s="224">
        <v>0</v>
      </c>
      <c r="O60" s="224">
        <v>0</v>
      </c>
      <c r="P60" s="225">
        <v>0</v>
      </c>
      <c r="Q60" s="225">
        <v>0</v>
      </c>
      <c r="R60" s="225"/>
      <c r="S60" s="224">
        <v>0</v>
      </c>
      <c r="T60" s="224">
        <v>0</v>
      </c>
      <c r="U60" s="224">
        <v>0</v>
      </c>
      <c r="V60" s="224">
        <v>8390</v>
      </c>
      <c r="W60" s="224">
        <v>8390</v>
      </c>
      <c r="X60" s="292">
        <v>8390</v>
      </c>
      <c r="Y60" s="292">
        <f t="shared" si="10"/>
        <v>8390</v>
      </c>
      <c r="Z60" s="224">
        <v>0</v>
      </c>
      <c r="AA60" s="224">
        <v>0</v>
      </c>
      <c r="AB60" s="224">
        <v>0</v>
      </c>
      <c r="AC60" s="224">
        <v>0</v>
      </c>
      <c r="AD60" s="224">
        <v>0</v>
      </c>
      <c r="AE60" s="224">
        <v>0</v>
      </c>
      <c r="AF60" s="225">
        <v>0</v>
      </c>
      <c r="AG60" s="225">
        <v>0</v>
      </c>
      <c r="AH60" s="292">
        <v>0</v>
      </c>
      <c r="AI60" s="292">
        <f t="shared" si="11"/>
        <v>0</v>
      </c>
      <c r="AJ60" s="224">
        <f t="shared" si="8"/>
        <v>8390</v>
      </c>
      <c r="AK60" s="224">
        <f t="shared" si="12"/>
        <v>8390</v>
      </c>
      <c r="AL60" s="226"/>
      <c r="AM60" s="203"/>
      <c r="AN60" s="20" t="str">
        <f t="shared" si="9"/>
        <v>607-PR</v>
      </c>
      <c r="AO60" s="243">
        <f t="shared" si="13"/>
        <v>0</v>
      </c>
      <c r="AP60" s="243">
        <f t="shared" si="14"/>
        <v>0</v>
      </c>
      <c r="AQ60" s="243">
        <v>0</v>
      </c>
      <c r="AR60" s="243">
        <f t="shared" si="15"/>
        <v>0</v>
      </c>
      <c r="AS60" s="243">
        <f t="shared" si="16"/>
        <v>8390</v>
      </c>
      <c r="AT60" s="243">
        <f t="shared" si="17"/>
        <v>0</v>
      </c>
      <c r="AU60" s="243">
        <f t="shared" si="18"/>
        <v>8390</v>
      </c>
      <c r="AV60" s="21"/>
    </row>
    <row r="61" spans="1:48" s="22" customFormat="1" ht="39.75" customHeight="1" x14ac:dyDescent="0.25">
      <c r="A61" s="302" t="s">
        <v>69</v>
      </c>
      <c r="B61" s="303" t="s">
        <v>528</v>
      </c>
      <c r="C61" s="304"/>
      <c r="D61" s="304"/>
      <c r="E61" s="305"/>
      <c r="F61" s="304"/>
      <c r="G61" s="305"/>
      <c r="H61" s="306"/>
      <c r="I61" s="302"/>
      <c r="J61" s="307"/>
      <c r="K61" s="308">
        <f>SUM(K52:K60)</f>
        <v>28</v>
      </c>
      <c r="L61" s="308">
        <f t="shared" ref="L61:AU61" si="59">SUM(L52:L60)</f>
        <v>52</v>
      </c>
      <c r="M61" s="308">
        <f t="shared" si="59"/>
        <v>80</v>
      </c>
      <c r="N61" s="308">
        <f t="shared" si="59"/>
        <v>77226</v>
      </c>
      <c r="O61" s="308">
        <f t="shared" si="59"/>
        <v>77226</v>
      </c>
      <c r="P61" s="308">
        <f t="shared" si="59"/>
        <v>14</v>
      </c>
      <c r="Q61" s="308">
        <f t="shared" si="59"/>
        <v>16</v>
      </c>
      <c r="R61" s="308">
        <f t="shared" si="59"/>
        <v>0.8</v>
      </c>
      <c r="S61" s="308">
        <f t="shared" si="59"/>
        <v>89.600000000000009</v>
      </c>
      <c r="T61" s="308">
        <f t="shared" si="59"/>
        <v>89.600000000000009</v>
      </c>
      <c r="U61" s="308">
        <f t="shared" si="59"/>
        <v>400</v>
      </c>
      <c r="V61" s="308">
        <f t="shared" si="59"/>
        <v>63980</v>
      </c>
      <c r="W61" s="308">
        <f t="shared" si="59"/>
        <v>63980</v>
      </c>
      <c r="X61" s="308">
        <f t="shared" si="59"/>
        <v>141295.6</v>
      </c>
      <c r="Y61" s="308">
        <f t="shared" si="59"/>
        <v>141295.6</v>
      </c>
      <c r="Z61" s="308">
        <f t="shared" si="59"/>
        <v>16000</v>
      </c>
      <c r="AA61" s="308">
        <f t="shared" si="59"/>
        <v>16000</v>
      </c>
      <c r="AB61" s="308">
        <f t="shared" si="59"/>
        <v>20</v>
      </c>
      <c r="AC61" s="308">
        <f t="shared" si="59"/>
        <v>900</v>
      </c>
      <c r="AD61" s="308">
        <f t="shared" si="59"/>
        <v>6000</v>
      </c>
      <c r="AE61" s="308">
        <f t="shared" si="59"/>
        <v>0</v>
      </c>
      <c r="AF61" s="308">
        <f t="shared" si="59"/>
        <v>0</v>
      </c>
      <c r="AG61" s="308">
        <f t="shared" si="59"/>
        <v>0</v>
      </c>
      <c r="AH61" s="308">
        <f t="shared" si="59"/>
        <v>22000</v>
      </c>
      <c r="AI61" s="308">
        <f t="shared" si="59"/>
        <v>16000</v>
      </c>
      <c r="AJ61" s="308">
        <f t="shared" si="59"/>
        <v>163295.6</v>
      </c>
      <c r="AK61" s="308">
        <f t="shared" si="59"/>
        <v>157295.6</v>
      </c>
      <c r="AL61" s="308">
        <f t="shared" si="59"/>
        <v>163295.6</v>
      </c>
      <c r="AM61" s="308">
        <f t="shared" si="59"/>
        <v>80</v>
      </c>
      <c r="AN61" s="318" t="str">
        <f t="shared" si="9"/>
        <v>607-PR</v>
      </c>
      <c r="AO61" s="316">
        <f t="shared" si="59"/>
        <v>16000</v>
      </c>
      <c r="AP61" s="316">
        <f t="shared" si="59"/>
        <v>77226</v>
      </c>
      <c r="AQ61" s="316">
        <f t="shared" si="59"/>
        <v>0</v>
      </c>
      <c r="AR61" s="316">
        <f t="shared" si="59"/>
        <v>89.600000000000009</v>
      </c>
      <c r="AS61" s="316">
        <f t="shared" si="59"/>
        <v>63980</v>
      </c>
      <c r="AT61" s="316">
        <f t="shared" si="59"/>
        <v>6000</v>
      </c>
      <c r="AU61" s="316">
        <f t="shared" si="59"/>
        <v>157295.6</v>
      </c>
      <c r="AV61" s="21"/>
    </row>
    <row r="62" spans="1:48" s="22" customFormat="1" ht="39.75" customHeight="1" x14ac:dyDescent="0.25">
      <c r="A62" s="17" t="s">
        <v>74</v>
      </c>
      <c r="B62" s="26" t="s">
        <v>75</v>
      </c>
      <c r="C62" s="23" t="s">
        <v>18</v>
      </c>
      <c r="D62" s="23" t="s">
        <v>31</v>
      </c>
      <c r="E62" s="18" t="s">
        <v>76</v>
      </c>
      <c r="F62" s="23" t="s">
        <v>72</v>
      </c>
      <c r="G62" s="18" t="s">
        <v>28</v>
      </c>
      <c r="H62" s="24">
        <v>75</v>
      </c>
      <c r="I62" s="17" t="s">
        <v>77</v>
      </c>
      <c r="J62" s="19">
        <v>585</v>
      </c>
      <c r="K62" s="25">
        <v>0</v>
      </c>
      <c r="L62" s="25">
        <v>20</v>
      </c>
      <c r="M62" s="25">
        <f t="shared" si="53"/>
        <v>20</v>
      </c>
      <c r="N62" s="224">
        <f t="shared" si="51"/>
        <v>11700</v>
      </c>
      <c r="O62" s="224">
        <v>11700</v>
      </c>
      <c r="P62" s="225">
        <v>14</v>
      </c>
      <c r="Q62" s="225">
        <v>14</v>
      </c>
      <c r="R62" s="225">
        <v>0.4</v>
      </c>
      <c r="S62" s="225">
        <f t="shared" ref="S62:S132" si="60">SUM(Q62*R62*P62)</f>
        <v>78.400000000000006</v>
      </c>
      <c r="T62" s="225">
        <v>78.400000000000006</v>
      </c>
      <c r="U62" s="225">
        <v>300</v>
      </c>
      <c r="V62" s="224">
        <f t="shared" ref="V62:V132" si="61">(M62*U62)</f>
        <v>6000</v>
      </c>
      <c r="W62" s="224">
        <v>6000</v>
      </c>
      <c r="X62" s="292">
        <f t="shared" si="4"/>
        <v>17778.400000000001</v>
      </c>
      <c r="Y62" s="292">
        <f t="shared" si="10"/>
        <v>17778.400000000001</v>
      </c>
      <c r="Z62" s="224">
        <f t="shared" si="55"/>
        <v>4000</v>
      </c>
      <c r="AA62" s="224">
        <v>4000</v>
      </c>
      <c r="AB62" s="224">
        <v>0</v>
      </c>
      <c r="AC62" s="224">
        <v>120</v>
      </c>
      <c r="AD62" s="224">
        <f>SUM(AB62*AC62)</f>
        <v>0</v>
      </c>
      <c r="AE62" s="224">
        <v>0</v>
      </c>
      <c r="AF62" s="225">
        <v>0</v>
      </c>
      <c r="AG62" s="225">
        <v>0</v>
      </c>
      <c r="AH62" s="292">
        <f t="shared" si="56"/>
        <v>4000</v>
      </c>
      <c r="AI62" s="292">
        <f t="shared" si="11"/>
        <v>4000</v>
      </c>
      <c r="AJ62" s="224">
        <f t="shared" si="8"/>
        <v>21778.400000000001</v>
      </c>
      <c r="AK62" s="224">
        <f t="shared" si="12"/>
        <v>21778.400000000001</v>
      </c>
      <c r="AL62" s="226">
        <f>SUM(AJ62:AJ64)</f>
        <v>65421.600000000006</v>
      </c>
      <c r="AM62" s="203">
        <f>SUM(M62:M64)</f>
        <v>60</v>
      </c>
      <c r="AN62" s="20" t="str">
        <f t="shared" si="9"/>
        <v>608-PR</v>
      </c>
      <c r="AO62" s="243">
        <f t="shared" si="13"/>
        <v>4000</v>
      </c>
      <c r="AP62" s="243">
        <f t="shared" si="14"/>
        <v>11700</v>
      </c>
      <c r="AQ62" s="243">
        <v>0</v>
      </c>
      <c r="AR62" s="243">
        <f t="shared" si="15"/>
        <v>78.400000000000006</v>
      </c>
      <c r="AS62" s="243">
        <f t="shared" si="16"/>
        <v>6000</v>
      </c>
      <c r="AT62" s="243">
        <f t="shared" si="17"/>
        <v>0</v>
      </c>
      <c r="AU62" s="243">
        <f t="shared" si="18"/>
        <v>21778.400000000001</v>
      </c>
      <c r="AV62" s="21"/>
    </row>
    <row r="63" spans="1:48" s="22" customFormat="1" ht="39.75" customHeight="1" x14ac:dyDescent="0.25">
      <c r="A63" s="17" t="s">
        <v>74</v>
      </c>
      <c r="B63" s="26" t="s">
        <v>75</v>
      </c>
      <c r="C63" s="23" t="s">
        <v>18</v>
      </c>
      <c r="D63" s="23" t="s">
        <v>31</v>
      </c>
      <c r="E63" s="18" t="s">
        <v>78</v>
      </c>
      <c r="F63" s="23" t="s">
        <v>72</v>
      </c>
      <c r="G63" s="18" t="s">
        <v>28</v>
      </c>
      <c r="H63" s="24">
        <v>75</v>
      </c>
      <c r="I63" s="17" t="s">
        <v>77</v>
      </c>
      <c r="J63" s="19">
        <v>585</v>
      </c>
      <c r="K63" s="25">
        <v>0</v>
      </c>
      <c r="L63" s="25">
        <v>17</v>
      </c>
      <c r="M63" s="25">
        <f t="shared" si="53"/>
        <v>17</v>
      </c>
      <c r="N63" s="224">
        <f t="shared" si="51"/>
        <v>9945</v>
      </c>
      <c r="O63" s="224">
        <v>9945</v>
      </c>
      <c r="P63" s="225">
        <v>14</v>
      </c>
      <c r="Q63" s="225">
        <v>22</v>
      </c>
      <c r="R63" s="225">
        <v>0.4</v>
      </c>
      <c r="S63" s="225">
        <f t="shared" si="60"/>
        <v>123.20000000000002</v>
      </c>
      <c r="T63" s="225">
        <v>123.20000000000002</v>
      </c>
      <c r="U63" s="225">
        <v>300</v>
      </c>
      <c r="V63" s="224">
        <f t="shared" si="61"/>
        <v>5100</v>
      </c>
      <c r="W63" s="224">
        <v>5100</v>
      </c>
      <c r="X63" s="292">
        <f t="shared" si="4"/>
        <v>15168.2</v>
      </c>
      <c r="Y63" s="292">
        <f t="shared" si="10"/>
        <v>15168.2</v>
      </c>
      <c r="Z63" s="224">
        <f t="shared" si="55"/>
        <v>3400</v>
      </c>
      <c r="AA63" s="224">
        <v>3400</v>
      </c>
      <c r="AB63" s="224">
        <v>0</v>
      </c>
      <c r="AC63" s="224">
        <v>120</v>
      </c>
      <c r="AD63" s="224">
        <f t="shared" ref="AD63:AD66" si="62">SUM(AB63*AC63)</f>
        <v>0</v>
      </c>
      <c r="AE63" s="224">
        <v>0</v>
      </c>
      <c r="AF63" s="225">
        <v>0</v>
      </c>
      <c r="AG63" s="225">
        <v>0</v>
      </c>
      <c r="AH63" s="292">
        <f t="shared" si="56"/>
        <v>3400</v>
      </c>
      <c r="AI63" s="292">
        <f t="shared" si="11"/>
        <v>3400</v>
      </c>
      <c r="AJ63" s="224">
        <f t="shared" si="8"/>
        <v>18568.2</v>
      </c>
      <c r="AK63" s="224">
        <f t="shared" si="12"/>
        <v>18568.2</v>
      </c>
      <c r="AL63" s="226"/>
      <c r="AM63" s="203"/>
      <c r="AN63" s="20" t="str">
        <f t="shared" si="9"/>
        <v>608-PR</v>
      </c>
      <c r="AO63" s="243">
        <f t="shared" si="13"/>
        <v>3400</v>
      </c>
      <c r="AP63" s="243">
        <f t="shared" si="14"/>
        <v>9945</v>
      </c>
      <c r="AQ63" s="243">
        <v>0</v>
      </c>
      <c r="AR63" s="243">
        <f t="shared" si="15"/>
        <v>123.20000000000002</v>
      </c>
      <c r="AS63" s="243">
        <f t="shared" si="16"/>
        <v>5100</v>
      </c>
      <c r="AT63" s="243">
        <f t="shared" si="17"/>
        <v>0</v>
      </c>
      <c r="AU63" s="243">
        <f t="shared" si="18"/>
        <v>18568.2</v>
      </c>
      <c r="AV63" s="21"/>
    </row>
    <row r="64" spans="1:48" s="22" customFormat="1" ht="39.75" customHeight="1" x14ac:dyDescent="0.25">
      <c r="A64" s="17" t="s">
        <v>74</v>
      </c>
      <c r="B64" s="26" t="s">
        <v>75</v>
      </c>
      <c r="C64" s="23" t="s">
        <v>18</v>
      </c>
      <c r="D64" s="23" t="s">
        <v>25</v>
      </c>
      <c r="E64" s="18" t="s">
        <v>26</v>
      </c>
      <c r="F64" s="23" t="s">
        <v>27</v>
      </c>
      <c r="G64" s="18" t="s">
        <v>28</v>
      </c>
      <c r="H64" s="24">
        <v>75</v>
      </c>
      <c r="I64" s="17" t="s">
        <v>22</v>
      </c>
      <c r="J64" s="19">
        <v>585</v>
      </c>
      <c r="K64" s="25">
        <v>0</v>
      </c>
      <c r="L64" s="25">
        <v>23</v>
      </c>
      <c r="M64" s="25">
        <f t="shared" si="53"/>
        <v>23</v>
      </c>
      <c r="N64" s="224">
        <f t="shared" si="51"/>
        <v>13455</v>
      </c>
      <c r="O64" s="224">
        <v>13455</v>
      </c>
      <c r="P64" s="225">
        <v>30</v>
      </c>
      <c r="Q64" s="225">
        <v>10</v>
      </c>
      <c r="R64" s="225">
        <v>0.4</v>
      </c>
      <c r="S64" s="225">
        <f t="shared" si="60"/>
        <v>120</v>
      </c>
      <c r="T64" s="225">
        <v>120</v>
      </c>
      <c r="U64" s="225">
        <v>300</v>
      </c>
      <c r="V64" s="224">
        <f t="shared" si="61"/>
        <v>6900</v>
      </c>
      <c r="W64" s="224">
        <v>6900</v>
      </c>
      <c r="X64" s="292">
        <f t="shared" si="4"/>
        <v>20475</v>
      </c>
      <c r="Y64" s="292">
        <f t="shared" si="10"/>
        <v>20475</v>
      </c>
      <c r="Z64" s="224">
        <f t="shared" si="55"/>
        <v>4600</v>
      </c>
      <c r="AA64" s="224">
        <v>4600</v>
      </c>
      <c r="AB64" s="224">
        <v>0</v>
      </c>
      <c r="AC64" s="224">
        <v>120</v>
      </c>
      <c r="AD64" s="224">
        <f t="shared" si="62"/>
        <v>0</v>
      </c>
      <c r="AE64" s="224">
        <v>0</v>
      </c>
      <c r="AF64" s="225">
        <v>0</v>
      </c>
      <c r="AG64" s="225">
        <v>0</v>
      </c>
      <c r="AH64" s="292">
        <f t="shared" si="56"/>
        <v>4600</v>
      </c>
      <c r="AI64" s="292">
        <f t="shared" si="11"/>
        <v>4600</v>
      </c>
      <c r="AJ64" s="224">
        <f t="shared" si="8"/>
        <v>25075</v>
      </c>
      <c r="AK64" s="224">
        <f t="shared" si="12"/>
        <v>25075</v>
      </c>
      <c r="AL64" s="226"/>
      <c r="AM64" s="203"/>
      <c r="AN64" s="20" t="str">
        <f t="shared" si="9"/>
        <v>608-PR</v>
      </c>
      <c r="AO64" s="243">
        <f t="shared" si="13"/>
        <v>4600</v>
      </c>
      <c r="AP64" s="243">
        <f t="shared" si="14"/>
        <v>13455</v>
      </c>
      <c r="AQ64" s="243">
        <v>0</v>
      </c>
      <c r="AR64" s="243">
        <f t="shared" si="15"/>
        <v>120</v>
      </c>
      <c r="AS64" s="243">
        <f t="shared" si="16"/>
        <v>6900</v>
      </c>
      <c r="AT64" s="243">
        <f t="shared" si="17"/>
        <v>0</v>
      </c>
      <c r="AU64" s="243">
        <f t="shared" si="18"/>
        <v>25075</v>
      </c>
      <c r="AV64" s="21"/>
    </row>
    <row r="65" spans="1:48" s="22" customFormat="1" ht="39.75" customHeight="1" x14ac:dyDescent="0.25">
      <c r="A65" s="302" t="s">
        <v>74</v>
      </c>
      <c r="B65" s="303" t="s">
        <v>75</v>
      </c>
      <c r="C65" s="304"/>
      <c r="D65" s="304"/>
      <c r="E65" s="305"/>
      <c r="F65" s="304"/>
      <c r="G65" s="305"/>
      <c r="H65" s="306"/>
      <c r="I65" s="302"/>
      <c r="J65" s="307"/>
      <c r="K65" s="308">
        <f>SUM(K62:K64)</f>
        <v>0</v>
      </c>
      <c r="L65" s="308">
        <f t="shared" ref="L65:AU65" si="63">SUM(L62:L64)</f>
        <v>60</v>
      </c>
      <c r="M65" s="308">
        <f t="shared" si="63"/>
        <v>60</v>
      </c>
      <c r="N65" s="308">
        <f t="shared" si="63"/>
        <v>35100</v>
      </c>
      <c r="O65" s="308">
        <f t="shared" si="63"/>
        <v>35100</v>
      </c>
      <c r="P65" s="308">
        <f t="shared" si="63"/>
        <v>58</v>
      </c>
      <c r="Q65" s="308">
        <f t="shared" si="63"/>
        <v>46</v>
      </c>
      <c r="R65" s="308">
        <f t="shared" si="63"/>
        <v>1.2000000000000002</v>
      </c>
      <c r="S65" s="308">
        <f t="shared" si="63"/>
        <v>321.60000000000002</v>
      </c>
      <c r="T65" s="308">
        <f t="shared" si="63"/>
        <v>321.60000000000002</v>
      </c>
      <c r="U65" s="308">
        <f t="shared" si="63"/>
        <v>900</v>
      </c>
      <c r="V65" s="308">
        <f t="shared" si="63"/>
        <v>18000</v>
      </c>
      <c r="W65" s="308">
        <f t="shared" si="63"/>
        <v>18000</v>
      </c>
      <c r="X65" s="308">
        <f t="shared" si="63"/>
        <v>53421.600000000006</v>
      </c>
      <c r="Y65" s="308">
        <f t="shared" si="63"/>
        <v>53421.600000000006</v>
      </c>
      <c r="Z65" s="308">
        <f t="shared" si="63"/>
        <v>12000</v>
      </c>
      <c r="AA65" s="308">
        <f t="shared" si="63"/>
        <v>12000</v>
      </c>
      <c r="AB65" s="308">
        <f t="shared" si="63"/>
        <v>0</v>
      </c>
      <c r="AC65" s="308">
        <f t="shared" si="63"/>
        <v>360</v>
      </c>
      <c r="AD65" s="308">
        <f t="shared" si="63"/>
        <v>0</v>
      </c>
      <c r="AE65" s="308">
        <f t="shared" si="63"/>
        <v>0</v>
      </c>
      <c r="AF65" s="308">
        <f t="shared" si="63"/>
        <v>0</v>
      </c>
      <c r="AG65" s="308">
        <f t="shared" si="63"/>
        <v>0</v>
      </c>
      <c r="AH65" s="308">
        <f t="shared" si="63"/>
        <v>12000</v>
      </c>
      <c r="AI65" s="308">
        <f t="shared" si="63"/>
        <v>12000</v>
      </c>
      <c r="AJ65" s="308">
        <f t="shared" si="63"/>
        <v>65421.600000000006</v>
      </c>
      <c r="AK65" s="308">
        <f t="shared" si="63"/>
        <v>65421.600000000006</v>
      </c>
      <c r="AL65" s="308">
        <f t="shared" si="63"/>
        <v>65421.600000000006</v>
      </c>
      <c r="AM65" s="308">
        <f t="shared" si="63"/>
        <v>60</v>
      </c>
      <c r="AN65" s="318" t="str">
        <f t="shared" si="9"/>
        <v>608-PR</v>
      </c>
      <c r="AO65" s="316">
        <f t="shared" si="63"/>
        <v>12000</v>
      </c>
      <c r="AP65" s="316">
        <f t="shared" si="63"/>
        <v>35100</v>
      </c>
      <c r="AQ65" s="316">
        <f t="shared" si="63"/>
        <v>0</v>
      </c>
      <c r="AR65" s="316">
        <f t="shared" si="63"/>
        <v>321.60000000000002</v>
      </c>
      <c r="AS65" s="316">
        <f t="shared" si="63"/>
        <v>18000</v>
      </c>
      <c r="AT65" s="316">
        <f t="shared" si="63"/>
        <v>0</v>
      </c>
      <c r="AU65" s="316">
        <f t="shared" si="63"/>
        <v>65421.600000000006</v>
      </c>
      <c r="AV65" s="21"/>
    </row>
    <row r="66" spans="1:48" s="22" customFormat="1" ht="42" customHeight="1" x14ac:dyDescent="0.25">
      <c r="A66" s="17" t="s">
        <v>80</v>
      </c>
      <c r="B66" s="26" t="s">
        <v>81</v>
      </c>
      <c r="C66" s="23" t="s">
        <v>18</v>
      </c>
      <c r="D66" s="23" t="s">
        <v>31</v>
      </c>
      <c r="E66" s="18" t="s">
        <v>76</v>
      </c>
      <c r="F66" s="23" t="s">
        <v>82</v>
      </c>
      <c r="G66" s="18" t="s">
        <v>83</v>
      </c>
      <c r="H66" s="24">
        <v>45</v>
      </c>
      <c r="I66" s="17" t="s">
        <v>38</v>
      </c>
      <c r="J66" s="19">
        <v>1200</v>
      </c>
      <c r="K66" s="25">
        <v>22</v>
      </c>
      <c r="L66" s="25">
        <v>0</v>
      </c>
      <c r="M66" s="25">
        <f t="shared" si="53"/>
        <v>22</v>
      </c>
      <c r="N66" s="224">
        <f t="shared" si="51"/>
        <v>26400</v>
      </c>
      <c r="O66" s="224">
        <v>26400</v>
      </c>
      <c r="P66" s="225">
        <v>7</v>
      </c>
      <c r="Q66" s="225">
        <v>14</v>
      </c>
      <c r="R66" s="225">
        <v>0.4</v>
      </c>
      <c r="S66" s="224">
        <f t="shared" si="60"/>
        <v>39.200000000000003</v>
      </c>
      <c r="T66" s="224">
        <v>39.200000000000003</v>
      </c>
      <c r="U66" s="224">
        <v>300</v>
      </c>
      <c r="V66" s="224">
        <v>7100</v>
      </c>
      <c r="W66" s="224">
        <v>7100</v>
      </c>
      <c r="X66" s="292">
        <f t="shared" si="4"/>
        <v>33539.199999999997</v>
      </c>
      <c r="Y66" s="292">
        <f t="shared" si="10"/>
        <v>33539.199999999997</v>
      </c>
      <c r="Z66" s="224">
        <f t="shared" si="55"/>
        <v>4400</v>
      </c>
      <c r="AA66" s="224">
        <v>4400</v>
      </c>
      <c r="AB66" s="224">
        <v>0</v>
      </c>
      <c r="AC66" s="224">
        <v>120</v>
      </c>
      <c r="AD66" s="224">
        <f t="shared" si="62"/>
        <v>0</v>
      </c>
      <c r="AE66" s="224">
        <v>0</v>
      </c>
      <c r="AF66" s="224">
        <v>0</v>
      </c>
      <c r="AG66" s="224">
        <v>0</v>
      </c>
      <c r="AH66" s="292">
        <f t="shared" si="56"/>
        <v>4400</v>
      </c>
      <c r="AI66" s="292">
        <f t="shared" si="11"/>
        <v>4400</v>
      </c>
      <c r="AJ66" s="224">
        <f t="shared" si="8"/>
        <v>37939.199999999997</v>
      </c>
      <c r="AK66" s="224">
        <f t="shared" si="12"/>
        <v>37939.199999999997</v>
      </c>
      <c r="AL66" s="226">
        <f>SUM(AJ66:AJ77)</f>
        <v>183819.99999999997</v>
      </c>
      <c r="AM66" s="203">
        <f>SUM(M66:M77)</f>
        <v>191</v>
      </c>
      <c r="AN66" s="20" t="str">
        <f t="shared" si="9"/>
        <v>610-PR</v>
      </c>
      <c r="AO66" s="243">
        <f t="shared" si="13"/>
        <v>4400</v>
      </c>
      <c r="AP66" s="243">
        <f t="shared" si="14"/>
        <v>26400</v>
      </c>
      <c r="AQ66" s="243">
        <v>0</v>
      </c>
      <c r="AR66" s="243">
        <f t="shared" si="15"/>
        <v>39.200000000000003</v>
      </c>
      <c r="AS66" s="243">
        <f t="shared" si="16"/>
        <v>7100</v>
      </c>
      <c r="AT66" s="243">
        <f t="shared" si="17"/>
        <v>0</v>
      </c>
      <c r="AU66" s="243">
        <f t="shared" si="18"/>
        <v>37939.199999999997</v>
      </c>
      <c r="AV66" s="21"/>
    </row>
    <row r="67" spans="1:48" s="22" customFormat="1" ht="39.75" customHeight="1" x14ac:dyDescent="0.25">
      <c r="A67" s="17" t="s">
        <v>80</v>
      </c>
      <c r="B67" s="26" t="s">
        <v>81</v>
      </c>
      <c r="C67" s="23" t="s">
        <v>18</v>
      </c>
      <c r="D67" s="23" t="s">
        <v>31</v>
      </c>
      <c r="E67" s="18" t="s">
        <v>84</v>
      </c>
      <c r="F67" s="23" t="s">
        <v>85</v>
      </c>
      <c r="G67" s="18" t="s">
        <v>86</v>
      </c>
      <c r="H67" s="24">
        <v>45</v>
      </c>
      <c r="I67" s="17" t="s">
        <v>22</v>
      </c>
      <c r="J67" s="19">
        <v>585</v>
      </c>
      <c r="K67" s="25">
        <v>0</v>
      </c>
      <c r="L67" s="25">
        <v>20</v>
      </c>
      <c r="M67" s="25">
        <f t="shared" si="53"/>
        <v>20</v>
      </c>
      <c r="N67" s="224">
        <f t="shared" si="51"/>
        <v>11700</v>
      </c>
      <c r="O67" s="224">
        <v>11700</v>
      </c>
      <c r="P67" s="225">
        <v>0</v>
      </c>
      <c r="Q67" s="225">
        <v>8</v>
      </c>
      <c r="R67" s="225">
        <v>0.4</v>
      </c>
      <c r="S67" s="224">
        <f t="shared" si="60"/>
        <v>0</v>
      </c>
      <c r="T67" s="224">
        <v>0</v>
      </c>
      <c r="U67" s="224">
        <v>0</v>
      </c>
      <c r="V67" s="224">
        <f t="shared" si="61"/>
        <v>0</v>
      </c>
      <c r="W67" s="224">
        <v>0</v>
      </c>
      <c r="X67" s="292">
        <f t="shared" si="4"/>
        <v>11700</v>
      </c>
      <c r="Y67" s="292">
        <f t="shared" si="10"/>
        <v>11700</v>
      </c>
      <c r="Z67" s="224">
        <f t="shared" si="55"/>
        <v>4000</v>
      </c>
      <c r="AA67" s="224">
        <v>4000</v>
      </c>
      <c r="AB67" s="224">
        <v>0</v>
      </c>
      <c r="AC67" s="224">
        <v>120</v>
      </c>
      <c r="AD67" s="224">
        <f t="shared" si="52"/>
        <v>0</v>
      </c>
      <c r="AE67" s="224">
        <v>0</v>
      </c>
      <c r="AF67" s="224">
        <v>0</v>
      </c>
      <c r="AG67" s="224">
        <v>0</v>
      </c>
      <c r="AH67" s="292">
        <f t="shared" si="56"/>
        <v>4000</v>
      </c>
      <c r="AI67" s="292">
        <f t="shared" si="11"/>
        <v>4000</v>
      </c>
      <c r="AJ67" s="224">
        <f t="shared" si="8"/>
        <v>15700</v>
      </c>
      <c r="AK67" s="224">
        <f t="shared" si="12"/>
        <v>15700</v>
      </c>
      <c r="AL67" s="226"/>
      <c r="AM67" s="203"/>
      <c r="AN67" s="20" t="str">
        <f t="shared" si="9"/>
        <v>610-PR</v>
      </c>
      <c r="AO67" s="243">
        <f t="shared" si="13"/>
        <v>4000</v>
      </c>
      <c r="AP67" s="243">
        <f t="shared" si="14"/>
        <v>11700</v>
      </c>
      <c r="AQ67" s="243">
        <v>0</v>
      </c>
      <c r="AR67" s="243">
        <f t="shared" si="15"/>
        <v>0</v>
      </c>
      <c r="AS67" s="243">
        <f t="shared" si="16"/>
        <v>0</v>
      </c>
      <c r="AT67" s="243">
        <f t="shared" si="17"/>
        <v>0</v>
      </c>
      <c r="AU67" s="243">
        <f t="shared" si="18"/>
        <v>15700</v>
      </c>
      <c r="AV67" s="21"/>
    </row>
    <row r="68" spans="1:48" s="22" customFormat="1" ht="39.75" customHeight="1" x14ac:dyDescent="0.25">
      <c r="A68" s="17" t="s">
        <v>80</v>
      </c>
      <c r="B68" s="26" t="s">
        <v>81</v>
      </c>
      <c r="C68" s="23" t="s">
        <v>18</v>
      </c>
      <c r="D68" s="23" t="s">
        <v>31</v>
      </c>
      <c r="E68" s="18" t="s">
        <v>79</v>
      </c>
      <c r="F68" s="23" t="s">
        <v>88</v>
      </c>
      <c r="G68" s="18" t="s">
        <v>86</v>
      </c>
      <c r="H68" s="24">
        <v>45</v>
      </c>
      <c r="I68" s="17" t="s">
        <v>77</v>
      </c>
      <c r="J68" s="19">
        <v>585</v>
      </c>
      <c r="K68" s="25">
        <v>0</v>
      </c>
      <c r="L68" s="25">
        <v>17</v>
      </c>
      <c r="M68" s="25">
        <f t="shared" si="53"/>
        <v>17</v>
      </c>
      <c r="N68" s="224">
        <f t="shared" si="51"/>
        <v>9945</v>
      </c>
      <c r="O68" s="224">
        <v>9945</v>
      </c>
      <c r="P68" s="225">
        <v>0</v>
      </c>
      <c r="Q68" s="225">
        <v>0</v>
      </c>
      <c r="R68" s="225">
        <v>0.4</v>
      </c>
      <c r="S68" s="224">
        <f t="shared" si="60"/>
        <v>0</v>
      </c>
      <c r="T68" s="224">
        <v>0</v>
      </c>
      <c r="U68" s="224">
        <v>0</v>
      </c>
      <c r="V68" s="224">
        <f t="shared" si="61"/>
        <v>0</v>
      </c>
      <c r="W68" s="224">
        <v>0</v>
      </c>
      <c r="X68" s="292">
        <f t="shared" si="4"/>
        <v>9945</v>
      </c>
      <c r="Y68" s="292">
        <f t="shared" si="10"/>
        <v>9945</v>
      </c>
      <c r="Z68" s="224">
        <f t="shared" si="55"/>
        <v>3400</v>
      </c>
      <c r="AA68" s="224">
        <v>3400</v>
      </c>
      <c r="AB68" s="224">
        <v>0</v>
      </c>
      <c r="AC68" s="224">
        <v>0</v>
      </c>
      <c r="AD68" s="224">
        <f t="shared" si="52"/>
        <v>0</v>
      </c>
      <c r="AE68" s="224">
        <v>0</v>
      </c>
      <c r="AF68" s="224">
        <v>0</v>
      </c>
      <c r="AG68" s="224">
        <v>0</v>
      </c>
      <c r="AH68" s="292">
        <f t="shared" si="56"/>
        <v>3400</v>
      </c>
      <c r="AI68" s="292">
        <f t="shared" si="11"/>
        <v>3400</v>
      </c>
      <c r="AJ68" s="224">
        <f t="shared" si="8"/>
        <v>13345</v>
      </c>
      <c r="AK68" s="224">
        <f t="shared" si="12"/>
        <v>13345</v>
      </c>
      <c r="AL68" s="226"/>
      <c r="AM68" s="203"/>
      <c r="AN68" s="20" t="str">
        <f t="shared" si="9"/>
        <v>610-PR</v>
      </c>
      <c r="AO68" s="243">
        <f t="shared" si="13"/>
        <v>3400</v>
      </c>
      <c r="AP68" s="243">
        <f t="shared" si="14"/>
        <v>9945</v>
      </c>
      <c r="AQ68" s="243">
        <v>0</v>
      </c>
      <c r="AR68" s="243">
        <f t="shared" si="15"/>
        <v>0</v>
      </c>
      <c r="AS68" s="243">
        <f t="shared" si="16"/>
        <v>0</v>
      </c>
      <c r="AT68" s="243">
        <f t="shared" si="17"/>
        <v>0</v>
      </c>
      <c r="AU68" s="243">
        <f t="shared" si="18"/>
        <v>13345</v>
      </c>
      <c r="AV68" s="21"/>
    </row>
    <row r="69" spans="1:48" s="22" customFormat="1" ht="48" customHeight="1" x14ac:dyDescent="0.25">
      <c r="A69" s="17" t="s">
        <v>80</v>
      </c>
      <c r="B69" s="26" t="s">
        <v>81</v>
      </c>
      <c r="C69" s="23" t="s">
        <v>18</v>
      </c>
      <c r="D69" s="23" t="s">
        <v>31</v>
      </c>
      <c r="E69" s="18" t="s">
        <v>79</v>
      </c>
      <c r="F69" s="23" t="s">
        <v>672</v>
      </c>
      <c r="G69" s="18" t="s">
        <v>673</v>
      </c>
      <c r="H69" s="24">
        <v>45</v>
      </c>
      <c r="I69" s="17" t="s">
        <v>77</v>
      </c>
      <c r="J69" s="19">
        <v>585</v>
      </c>
      <c r="K69" s="25">
        <v>0</v>
      </c>
      <c r="L69" s="25">
        <v>17</v>
      </c>
      <c r="M69" s="25">
        <f t="shared" si="53"/>
        <v>17</v>
      </c>
      <c r="N69" s="224">
        <f t="shared" si="51"/>
        <v>9945</v>
      </c>
      <c r="O69" s="224">
        <v>9945</v>
      </c>
      <c r="P69" s="225">
        <v>0</v>
      </c>
      <c r="Q69" s="225">
        <v>0</v>
      </c>
      <c r="R69" s="225">
        <v>0.4</v>
      </c>
      <c r="S69" s="224">
        <f t="shared" si="60"/>
        <v>0</v>
      </c>
      <c r="T69" s="224">
        <v>0</v>
      </c>
      <c r="U69" s="224">
        <v>0</v>
      </c>
      <c r="V69" s="224">
        <f t="shared" si="61"/>
        <v>0</v>
      </c>
      <c r="W69" s="224">
        <v>0</v>
      </c>
      <c r="X69" s="292">
        <f t="shared" si="4"/>
        <v>9945</v>
      </c>
      <c r="Y69" s="292">
        <f t="shared" si="10"/>
        <v>9945</v>
      </c>
      <c r="Z69" s="224">
        <f t="shared" si="55"/>
        <v>3400</v>
      </c>
      <c r="AA69" s="224">
        <v>3400</v>
      </c>
      <c r="AB69" s="224">
        <v>0</v>
      </c>
      <c r="AC69" s="224">
        <v>0</v>
      </c>
      <c r="AD69" s="224">
        <f t="shared" si="52"/>
        <v>0</v>
      </c>
      <c r="AE69" s="224">
        <v>0</v>
      </c>
      <c r="AF69" s="224">
        <v>0</v>
      </c>
      <c r="AG69" s="224">
        <v>0</v>
      </c>
      <c r="AH69" s="292">
        <f t="shared" si="56"/>
        <v>3400</v>
      </c>
      <c r="AI69" s="292">
        <f t="shared" si="11"/>
        <v>3400</v>
      </c>
      <c r="AJ69" s="224">
        <f t="shared" si="8"/>
        <v>13345</v>
      </c>
      <c r="AK69" s="224">
        <f t="shared" si="12"/>
        <v>13345</v>
      </c>
      <c r="AL69" s="226"/>
      <c r="AM69" s="203"/>
      <c r="AN69" s="20" t="str">
        <f t="shared" si="9"/>
        <v>610-PR</v>
      </c>
      <c r="AO69" s="243">
        <f t="shared" si="13"/>
        <v>3400</v>
      </c>
      <c r="AP69" s="243">
        <f t="shared" si="14"/>
        <v>9945</v>
      </c>
      <c r="AQ69" s="243">
        <v>0</v>
      </c>
      <c r="AR69" s="243">
        <f t="shared" si="15"/>
        <v>0</v>
      </c>
      <c r="AS69" s="243">
        <f t="shared" si="16"/>
        <v>0</v>
      </c>
      <c r="AT69" s="243">
        <f t="shared" si="17"/>
        <v>0</v>
      </c>
      <c r="AU69" s="243">
        <f t="shared" si="18"/>
        <v>13345</v>
      </c>
      <c r="AV69" s="21"/>
    </row>
    <row r="70" spans="1:48" s="22" customFormat="1" ht="39.75" customHeight="1" x14ac:dyDescent="0.25">
      <c r="A70" s="17" t="s">
        <v>80</v>
      </c>
      <c r="B70" s="26" t="s">
        <v>81</v>
      </c>
      <c r="C70" s="23" t="s">
        <v>18</v>
      </c>
      <c r="D70" s="23" t="s">
        <v>31</v>
      </c>
      <c r="E70" s="18" t="s">
        <v>87</v>
      </c>
      <c r="F70" s="23" t="s">
        <v>103</v>
      </c>
      <c r="G70" s="18" t="s">
        <v>86</v>
      </c>
      <c r="H70" s="24">
        <v>45</v>
      </c>
      <c r="I70" s="17" t="s">
        <v>22</v>
      </c>
      <c r="J70" s="19">
        <v>585</v>
      </c>
      <c r="K70" s="25">
        <v>0</v>
      </c>
      <c r="L70" s="25">
        <v>20</v>
      </c>
      <c r="M70" s="25">
        <f t="shared" si="53"/>
        <v>20</v>
      </c>
      <c r="N70" s="224">
        <f t="shared" si="51"/>
        <v>11700</v>
      </c>
      <c r="O70" s="224">
        <v>11700</v>
      </c>
      <c r="P70" s="225">
        <v>8</v>
      </c>
      <c r="Q70" s="225">
        <v>128</v>
      </c>
      <c r="R70" s="225">
        <v>0.4</v>
      </c>
      <c r="S70" s="224">
        <f t="shared" si="60"/>
        <v>409.6</v>
      </c>
      <c r="T70" s="224">
        <v>409.6</v>
      </c>
      <c r="U70" s="224">
        <v>0</v>
      </c>
      <c r="V70" s="224">
        <f t="shared" si="61"/>
        <v>0</v>
      </c>
      <c r="W70" s="224">
        <v>0</v>
      </c>
      <c r="X70" s="292">
        <f t="shared" si="4"/>
        <v>12109.6</v>
      </c>
      <c r="Y70" s="292">
        <f t="shared" si="10"/>
        <v>12109.6</v>
      </c>
      <c r="Z70" s="224">
        <f t="shared" si="55"/>
        <v>4000</v>
      </c>
      <c r="AA70" s="224">
        <v>4000</v>
      </c>
      <c r="AB70" s="224">
        <v>0</v>
      </c>
      <c r="AC70" s="224">
        <v>440</v>
      </c>
      <c r="AD70" s="224">
        <f t="shared" si="52"/>
        <v>0</v>
      </c>
      <c r="AE70" s="224">
        <v>0</v>
      </c>
      <c r="AF70" s="224">
        <v>0</v>
      </c>
      <c r="AG70" s="224">
        <v>0</v>
      </c>
      <c r="AH70" s="292">
        <f t="shared" si="56"/>
        <v>4000</v>
      </c>
      <c r="AI70" s="292">
        <f t="shared" si="11"/>
        <v>4000</v>
      </c>
      <c r="AJ70" s="224">
        <f t="shared" si="8"/>
        <v>16109.6</v>
      </c>
      <c r="AK70" s="224">
        <f t="shared" si="12"/>
        <v>16109.6</v>
      </c>
      <c r="AL70" s="226"/>
      <c r="AM70" s="203"/>
      <c r="AN70" s="20" t="str">
        <f t="shared" si="9"/>
        <v>610-PR</v>
      </c>
      <c r="AO70" s="243">
        <f t="shared" si="13"/>
        <v>4000</v>
      </c>
      <c r="AP70" s="243">
        <f t="shared" si="14"/>
        <v>11700</v>
      </c>
      <c r="AQ70" s="243">
        <v>0</v>
      </c>
      <c r="AR70" s="243">
        <f t="shared" si="15"/>
        <v>409.6</v>
      </c>
      <c r="AS70" s="243">
        <f t="shared" si="16"/>
        <v>0</v>
      </c>
      <c r="AT70" s="243">
        <f t="shared" si="17"/>
        <v>0</v>
      </c>
      <c r="AU70" s="243">
        <f t="shared" si="18"/>
        <v>16109.6</v>
      </c>
      <c r="AV70" s="21"/>
    </row>
    <row r="71" spans="1:48" s="22" customFormat="1" ht="39.75" customHeight="1" x14ac:dyDescent="0.25">
      <c r="A71" s="28" t="s">
        <v>80</v>
      </c>
      <c r="B71" s="26" t="s">
        <v>81</v>
      </c>
      <c r="C71" s="23" t="s">
        <v>18</v>
      </c>
      <c r="D71" s="23" t="s">
        <v>19</v>
      </c>
      <c r="E71" s="18" t="s">
        <v>90</v>
      </c>
      <c r="F71" s="23" t="s">
        <v>91</v>
      </c>
      <c r="G71" s="18" t="s">
        <v>676</v>
      </c>
      <c r="H71" s="24">
        <v>45</v>
      </c>
      <c r="I71" s="17" t="s">
        <v>22</v>
      </c>
      <c r="J71" s="19">
        <v>585</v>
      </c>
      <c r="K71" s="25">
        <v>0</v>
      </c>
      <c r="L71" s="25">
        <v>0</v>
      </c>
      <c r="M71" s="25">
        <f t="shared" si="53"/>
        <v>0</v>
      </c>
      <c r="N71" s="224">
        <f t="shared" si="51"/>
        <v>0</v>
      </c>
      <c r="O71" s="224">
        <v>0</v>
      </c>
      <c r="P71" s="225">
        <v>0</v>
      </c>
      <c r="Q71" s="225">
        <v>10</v>
      </c>
      <c r="R71" s="225">
        <v>0.4</v>
      </c>
      <c r="S71" s="225">
        <f t="shared" si="60"/>
        <v>0</v>
      </c>
      <c r="T71" s="225">
        <v>0</v>
      </c>
      <c r="U71" s="225">
        <v>125</v>
      </c>
      <c r="V71" s="224">
        <v>4734</v>
      </c>
      <c r="W71" s="224">
        <v>4734</v>
      </c>
      <c r="X71" s="292">
        <f t="shared" si="4"/>
        <v>4734</v>
      </c>
      <c r="Y71" s="292">
        <f t="shared" si="10"/>
        <v>4734</v>
      </c>
      <c r="Z71" s="224">
        <f t="shared" si="55"/>
        <v>0</v>
      </c>
      <c r="AA71" s="224">
        <v>0</v>
      </c>
      <c r="AB71" s="224">
        <v>0</v>
      </c>
      <c r="AC71" s="224">
        <v>150</v>
      </c>
      <c r="AD71" s="224">
        <f t="shared" si="52"/>
        <v>0</v>
      </c>
      <c r="AE71" s="224">
        <v>0</v>
      </c>
      <c r="AF71" s="225">
        <v>1333</v>
      </c>
      <c r="AG71" s="225">
        <v>1333</v>
      </c>
      <c r="AH71" s="292">
        <f t="shared" si="56"/>
        <v>1333</v>
      </c>
      <c r="AI71" s="292">
        <f t="shared" si="11"/>
        <v>1333</v>
      </c>
      <c r="AJ71" s="224">
        <f t="shared" si="8"/>
        <v>6067</v>
      </c>
      <c r="AK71" s="224">
        <f t="shared" si="12"/>
        <v>6067</v>
      </c>
      <c r="AL71" s="226"/>
      <c r="AM71" s="203"/>
      <c r="AN71" s="20" t="str">
        <f t="shared" ref="AN71:AN124" si="64">A71</f>
        <v>610-PR</v>
      </c>
      <c r="AO71" s="243">
        <f t="shared" si="13"/>
        <v>0</v>
      </c>
      <c r="AP71" s="243">
        <f t="shared" si="14"/>
        <v>0</v>
      </c>
      <c r="AQ71" s="243">
        <v>0</v>
      </c>
      <c r="AR71" s="243">
        <f t="shared" si="15"/>
        <v>0</v>
      </c>
      <c r="AS71" s="243">
        <f t="shared" si="16"/>
        <v>6067</v>
      </c>
      <c r="AT71" s="243">
        <f t="shared" si="17"/>
        <v>0</v>
      </c>
      <c r="AU71" s="243">
        <f t="shared" si="18"/>
        <v>6067</v>
      </c>
      <c r="AV71" s="21"/>
    </row>
    <row r="72" spans="1:48" s="22" customFormat="1" ht="39.75" customHeight="1" x14ac:dyDescent="0.25">
      <c r="A72" s="28" t="s">
        <v>80</v>
      </c>
      <c r="B72" s="26" t="s">
        <v>81</v>
      </c>
      <c r="C72" s="23" t="s">
        <v>18</v>
      </c>
      <c r="D72" s="23" t="s">
        <v>60</v>
      </c>
      <c r="E72" s="18" t="s">
        <v>118</v>
      </c>
      <c r="F72" s="23" t="s">
        <v>674</v>
      </c>
      <c r="G72" s="18" t="s">
        <v>675</v>
      </c>
      <c r="H72" s="24">
        <v>45</v>
      </c>
      <c r="I72" s="17" t="s">
        <v>77</v>
      </c>
      <c r="J72" s="19">
        <v>585</v>
      </c>
      <c r="K72" s="25">
        <v>0</v>
      </c>
      <c r="L72" s="25">
        <v>20</v>
      </c>
      <c r="M72" s="25">
        <f t="shared" si="53"/>
        <v>20</v>
      </c>
      <c r="N72" s="224">
        <f t="shared" si="51"/>
        <v>11700</v>
      </c>
      <c r="O72" s="224">
        <v>11700</v>
      </c>
      <c r="P72" s="225">
        <v>0</v>
      </c>
      <c r="Q72" s="225">
        <v>150</v>
      </c>
      <c r="R72" s="225">
        <v>0.4</v>
      </c>
      <c r="S72" s="225">
        <f t="shared" si="60"/>
        <v>0</v>
      </c>
      <c r="T72" s="225">
        <v>0</v>
      </c>
      <c r="U72" s="225">
        <v>0</v>
      </c>
      <c r="V72" s="224">
        <f t="shared" si="61"/>
        <v>0</v>
      </c>
      <c r="W72" s="224">
        <v>0</v>
      </c>
      <c r="X72" s="292">
        <f t="shared" si="4"/>
        <v>11700</v>
      </c>
      <c r="Y72" s="292">
        <f t="shared" ref="Y72:Y143" si="65">SUM(O72+T72+W72)</f>
        <v>11700</v>
      </c>
      <c r="Z72" s="224">
        <f t="shared" si="55"/>
        <v>4000</v>
      </c>
      <c r="AA72" s="224">
        <v>4000</v>
      </c>
      <c r="AB72" s="224">
        <v>0</v>
      </c>
      <c r="AC72" s="224">
        <v>0</v>
      </c>
      <c r="AD72" s="224">
        <f t="shared" si="52"/>
        <v>0</v>
      </c>
      <c r="AE72" s="224">
        <v>0</v>
      </c>
      <c r="AF72" s="225">
        <v>0</v>
      </c>
      <c r="AG72" s="225">
        <v>0</v>
      </c>
      <c r="AH72" s="292">
        <f t="shared" si="56"/>
        <v>4000</v>
      </c>
      <c r="AI72" s="292">
        <f t="shared" ref="AI72:AI143" si="66">SUM(AA72+AE72+AG72)</f>
        <v>4000</v>
      </c>
      <c r="AJ72" s="224">
        <f t="shared" si="8"/>
        <v>15700</v>
      </c>
      <c r="AK72" s="224">
        <f t="shared" ref="AK72:AK143" si="67">SUM(Y72+AI72)</f>
        <v>15700</v>
      </c>
      <c r="AL72" s="226"/>
      <c r="AM72" s="203"/>
      <c r="AN72" s="20" t="str">
        <f t="shared" si="64"/>
        <v>610-PR</v>
      </c>
      <c r="AO72" s="243">
        <f t="shared" ref="AO72:AO143" si="68">SUM(AA72)</f>
        <v>4000</v>
      </c>
      <c r="AP72" s="243">
        <f t="shared" ref="AP72:AP143" si="69">SUM(O72)</f>
        <v>11700</v>
      </c>
      <c r="AQ72" s="243">
        <v>0</v>
      </c>
      <c r="AR72" s="243">
        <f t="shared" ref="AR72:AR143" si="70">SUM(T72+AE72)</f>
        <v>0</v>
      </c>
      <c r="AS72" s="243">
        <f t="shared" ref="AS72:AS143" si="71">SUM(W72+AG72)</f>
        <v>0</v>
      </c>
      <c r="AT72" s="243">
        <f t="shared" ref="AT72:AT143" si="72">SUM(AJ72-AK72)</f>
        <v>0</v>
      </c>
      <c r="AU72" s="243">
        <f t="shared" ref="AU72:AU143" si="73">SUM(AO72:AS72)</f>
        <v>15700</v>
      </c>
      <c r="AV72" s="21"/>
    </row>
    <row r="73" spans="1:48" s="22" customFormat="1" ht="39.75" customHeight="1" x14ac:dyDescent="0.25">
      <c r="A73" s="28" t="s">
        <v>80</v>
      </c>
      <c r="B73" s="26" t="s">
        <v>81</v>
      </c>
      <c r="C73" s="23" t="s">
        <v>18</v>
      </c>
      <c r="D73" s="23" t="s">
        <v>60</v>
      </c>
      <c r="E73" s="18" t="s">
        <v>677</v>
      </c>
      <c r="F73" s="23" t="s">
        <v>678</v>
      </c>
      <c r="G73" s="18" t="s">
        <v>679</v>
      </c>
      <c r="H73" s="24">
        <v>45</v>
      </c>
      <c r="I73" s="17" t="s">
        <v>77</v>
      </c>
      <c r="J73" s="19">
        <v>585</v>
      </c>
      <c r="K73" s="25">
        <v>0</v>
      </c>
      <c r="L73" s="25">
        <v>13</v>
      </c>
      <c r="M73" s="25">
        <f t="shared" si="53"/>
        <v>13</v>
      </c>
      <c r="N73" s="224">
        <f t="shared" si="51"/>
        <v>7605</v>
      </c>
      <c r="O73" s="224">
        <v>7605</v>
      </c>
      <c r="P73" s="225">
        <v>0</v>
      </c>
      <c r="Q73" s="225">
        <v>0</v>
      </c>
      <c r="R73" s="225">
        <v>0.4</v>
      </c>
      <c r="S73" s="225">
        <f t="shared" si="60"/>
        <v>0</v>
      </c>
      <c r="T73" s="225">
        <v>0</v>
      </c>
      <c r="U73" s="225">
        <v>0</v>
      </c>
      <c r="V73" s="224">
        <f t="shared" si="61"/>
        <v>0</v>
      </c>
      <c r="W73" s="224">
        <v>0</v>
      </c>
      <c r="X73" s="292">
        <f t="shared" si="4"/>
        <v>7605</v>
      </c>
      <c r="Y73" s="292">
        <f t="shared" si="65"/>
        <v>7605</v>
      </c>
      <c r="Z73" s="224">
        <f t="shared" si="55"/>
        <v>2600</v>
      </c>
      <c r="AA73" s="224">
        <v>2600</v>
      </c>
      <c r="AB73" s="224">
        <v>0</v>
      </c>
      <c r="AC73" s="224">
        <v>0</v>
      </c>
      <c r="AD73" s="224">
        <f t="shared" si="52"/>
        <v>0</v>
      </c>
      <c r="AE73" s="224">
        <v>0</v>
      </c>
      <c r="AF73" s="225">
        <v>0</v>
      </c>
      <c r="AG73" s="225">
        <v>0</v>
      </c>
      <c r="AH73" s="292">
        <f t="shared" si="56"/>
        <v>2600</v>
      </c>
      <c r="AI73" s="292">
        <f t="shared" si="66"/>
        <v>2600</v>
      </c>
      <c r="AJ73" s="224">
        <f t="shared" si="8"/>
        <v>10205</v>
      </c>
      <c r="AK73" s="224">
        <f t="shared" si="67"/>
        <v>10205</v>
      </c>
      <c r="AL73" s="226"/>
      <c r="AM73" s="203"/>
      <c r="AN73" s="20" t="str">
        <f t="shared" si="64"/>
        <v>610-PR</v>
      </c>
      <c r="AO73" s="243">
        <f t="shared" si="68"/>
        <v>2600</v>
      </c>
      <c r="AP73" s="243">
        <f t="shared" si="69"/>
        <v>7605</v>
      </c>
      <c r="AQ73" s="243">
        <v>0</v>
      </c>
      <c r="AR73" s="243">
        <f t="shared" si="70"/>
        <v>0</v>
      </c>
      <c r="AS73" s="243">
        <f t="shared" si="71"/>
        <v>0</v>
      </c>
      <c r="AT73" s="243">
        <f t="shared" si="72"/>
        <v>0</v>
      </c>
      <c r="AU73" s="243">
        <f t="shared" si="73"/>
        <v>10205</v>
      </c>
      <c r="AV73" s="21"/>
    </row>
    <row r="74" spans="1:48" s="22" customFormat="1" ht="39.75" customHeight="1" x14ac:dyDescent="0.25">
      <c r="A74" s="28" t="s">
        <v>80</v>
      </c>
      <c r="B74" s="26" t="s">
        <v>81</v>
      </c>
      <c r="C74" s="23" t="s">
        <v>18</v>
      </c>
      <c r="D74" s="23" t="s">
        <v>60</v>
      </c>
      <c r="E74" s="18" t="s">
        <v>677</v>
      </c>
      <c r="F74" s="23" t="s">
        <v>680</v>
      </c>
      <c r="G74" s="18" t="s">
        <v>681</v>
      </c>
      <c r="H74" s="24">
        <v>45</v>
      </c>
      <c r="I74" s="17" t="s">
        <v>77</v>
      </c>
      <c r="J74" s="19">
        <v>585</v>
      </c>
      <c r="K74" s="25">
        <v>0</v>
      </c>
      <c r="L74" s="25">
        <v>15</v>
      </c>
      <c r="M74" s="25">
        <f t="shared" si="53"/>
        <v>15</v>
      </c>
      <c r="N74" s="224">
        <f t="shared" si="51"/>
        <v>8775</v>
      </c>
      <c r="O74" s="224">
        <v>8775</v>
      </c>
      <c r="P74" s="225">
        <v>0</v>
      </c>
      <c r="Q74" s="225">
        <v>0</v>
      </c>
      <c r="R74" s="225">
        <v>0.4</v>
      </c>
      <c r="S74" s="225">
        <f t="shared" si="60"/>
        <v>0</v>
      </c>
      <c r="T74" s="225">
        <v>0</v>
      </c>
      <c r="U74" s="225">
        <v>0</v>
      </c>
      <c r="V74" s="224">
        <f t="shared" si="61"/>
        <v>0</v>
      </c>
      <c r="W74" s="224">
        <v>0</v>
      </c>
      <c r="X74" s="292">
        <f t="shared" si="4"/>
        <v>8775</v>
      </c>
      <c r="Y74" s="292">
        <f t="shared" si="65"/>
        <v>8775</v>
      </c>
      <c r="Z74" s="224">
        <f t="shared" si="55"/>
        <v>3000</v>
      </c>
      <c r="AA74" s="224">
        <v>3000</v>
      </c>
      <c r="AB74" s="224">
        <v>0</v>
      </c>
      <c r="AC74" s="224">
        <v>0</v>
      </c>
      <c r="AD74" s="224">
        <f t="shared" si="52"/>
        <v>0</v>
      </c>
      <c r="AE74" s="224">
        <v>0</v>
      </c>
      <c r="AF74" s="225">
        <v>0</v>
      </c>
      <c r="AG74" s="225">
        <v>0</v>
      </c>
      <c r="AH74" s="292">
        <f t="shared" si="56"/>
        <v>3000</v>
      </c>
      <c r="AI74" s="292">
        <f t="shared" si="66"/>
        <v>3000</v>
      </c>
      <c r="AJ74" s="224">
        <f t="shared" si="8"/>
        <v>11775</v>
      </c>
      <c r="AK74" s="224">
        <f t="shared" si="67"/>
        <v>11775</v>
      </c>
      <c r="AL74" s="226"/>
      <c r="AM74" s="203"/>
      <c r="AN74" s="20" t="str">
        <f t="shared" si="64"/>
        <v>610-PR</v>
      </c>
      <c r="AO74" s="243">
        <f t="shared" si="68"/>
        <v>3000</v>
      </c>
      <c r="AP74" s="243">
        <f t="shared" si="69"/>
        <v>8775</v>
      </c>
      <c r="AQ74" s="243">
        <v>0</v>
      </c>
      <c r="AR74" s="243">
        <f t="shared" si="70"/>
        <v>0</v>
      </c>
      <c r="AS74" s="243">
        <f t="shared" si="71"/>
        <v>0</v>
      </c>
      <c r="AT74" s="243">
        <f t="shared" si="72"/>
        <v>0</v>
      </c>
      <c r="AU74" s="243">
        <f t="shared" si="73"/>
        <v>11775</v>
      </c>
      <c r="AV74" s="21"/>
    </row>
    <row r="75" spans="1:48" s="22" customFormat="1" ht="39.75" customHeight="1" x14ac:dyDescent="0.25">
      <c r="A75" s="28" t="s">
        <v>80</v>
      </c>
      <c r="B75" s="26" t="s">
        <v>81</v>
      </c>
      <c r="C75" s="23" t="s">
        <v>18</v>
      </c>
      <c r="D75" s="23" t="s">
        <v>60</v>
      </c>
      <c r="E75" s="18" t="s">
        <v>677</v>
      </c>
      <c r="F75" s="23" t="s">
        <v>88</v>
      </c>
      <c r="G75" s="18" t="s">
        <v>86</v>
      </c>
      <c r="H75" s="24">
        <v>45</v>
      </c>
      <c r="I75" s="17" t="s">
        <v>77</v>
      </c>
      <c r="J75" s="19">
        <v>585</v>
      </c>
      <c r="K75" s="25">
        <v>0</v>
      </c>
      <c r="L75" s="25">
        <v>20</v>
      </c>
      <c r="M75" s="25">
        <f t="shared" si="53"/>
        <v>20</v>
      </c>
      <c r="N75" s="224">
        <f t="shared" si="51"/>
        <v>11700</v>
      </c>
      <c r="O75" s="224">
        <v>11700</v>
      </c>
      <c r="P75" s="225">
        <v>0</v>
      </c>
      <c r="Q75" s="225">
        <v>0</v>
      </c>
      <c r="R75" s="225">
        <v>0.4</v>
      </c>
      <c r="S75" s="225">
        <f t="shared" si="60"/>
        <v>0</v>
      </c>
      <c r="T75" s="225">
        <v>0</v>
      </c>
      <c r="U75" s="225">
        <v>0</v>
      </c>
      <c r="V75" s="224">
        <v>0</v>
      </c>
      <c r="W75" s="224">
        <v>0</v>
      </c>
      <c r="X75" s="292">
        <f t="shared" si="4"/>
        <v>11700</v>
      </c>
      <c r="Y75" s="292">
        <f t="shared" si="65"/>
        <v>11700</v>
      </c>
      <c r="Z75" s="224">
        <f t="shared" si="55"/>
        <v>4000</v>
      </c>
      <c r="AA75" s="224">
        <v>4000</v>
      </c>
      <c r="AB75" s="224">
        <v>0</v>
      </c>
      <c r="AC75" s="224">
        <v>0</v>
      </c>
      <c r="AD75" s="224">
        <f t="shared" si="52"/>
        <v>0</v>
      </c>
      <c r="AE75" s="224">
        <v>0</v>
      </c>
      <c r="AF75" s="225">
        <v>0</v>
      </c>
      <c r="AG75" s="225">
        <v>0</v>
      </c>
      <c r="AH75" s="292">
        <f t="shared" si="56"/>
        <v>4000</v>
      </c>
      <c r="AI75" s="292">
        <f t="shared" si="66"/>
        <v>4000</v>
      </c>
      <c r="AJ75" s="224">
        <f t="shared" si="8"/>
        <v>15700</v>
      </c>
      <c r="AK75" s="224">
        <f t="shared" si="67"/>
        <v>15700</v>
      </c>
      <c r="AL75" s="226"/>
      <c r="AM75" s="203"/>
      <c r="AN75" s="20" t="str">
        <f t="shared" si="64"/>
        <v>610-PR</v>
      </c>
      <c r="AO75" s="243">
        <f t="shared" si="68"/>
        <v>4000</v>
      </c>
      <c r="AP75" s="243">
        <f t="shared" si="69"/>
        <v>11700</v>
      </c>
      <c r="AQ75" s="243">
        <v>0</v>
      </c>
      <c r="AR75" s="243">
        <f t="shared" si="70"/>
        <v>0</v>
      </c>
      <c r="AS75" s="243">
        <f t="shared" si="71"/>
        <v>0</v>
      </c>
      <c r="AT75" s="243">
        <f t="shared" si="72"/>
        <v>0</v>
      </c>
      <c r="AU75" s="243">
        <f t="shared" si="73"/>
        <v>15700</v>
      </c>
      <c r="AV75" s="21"/>
    </row>
    <row r="76" spans="1:48" s="22" customFormat="1" ht="39.75" customHeight="1" x14ac:dyDescent="0.25">
      <c r="A76" s="28" t="s">
        <v>80</v>
      </c>
      <c r="B76" s="26" t="s">
        <v>81</v>
      </c>
      <c r="C76" s="23" t="s">
        <v>18</v>
      </c>
      <c r="D76" s="23" t="s">
        <v>25</v>
      </c>
      <c r="E76" s="33" t="s">
        <v>65</v>
      </c>
      <c r="F76" s="23" t="s">
        <v>162</v>
      </c>
      <c r="G76" s="33" t="s">
        <v>94</v>
      </c>
      <c r="H76" s="24">
        <v>45</v>
      </c>
      <c r="I76" s="17" t="s">
        <v>22</v>
      </c>
      <c r="J76" s="19">
        <v>585</v>
      </c>
      <c r="K76" s="25">
        <v>17</v>
      </c>
      <c r="L76" s="25">
        <v>0</v>
      </c>
      <c r="M76" s="25">
        <f>K76+L76</f>
        <v>17</v>
      </c>
      <c r="N76" s="224">
        <f>(J76*M76)</f>
        <v>9945</v>
      </c>
      <c r="O76" s="224">
        <v>9945</v>
      </c>
      <c r="P76" s="225">
        <v>14</v>
      </c>
      <c r="Q76" s="225">
        <v>88</v>
      </c>
      <c r="R76" s="225">
        <v>0.4</v>
      </c>
      <c r="S76" s="225">
        <f>SUM(Q76*R76*P76)</f>
        <v>492.80000000000007</v>
      </c>
      <c r="T76" s="225">
        <v>492.80000000000007</v>
      </c>
      <c r="U76" s="225">
        <v>0</v>
      </c>
      <c r="V76" s="224">
        <f>(M76*U76)</f>
        <v>0</v>
      </c>
      <c r="W76" s="224">
        <v>0</v>
      </c>
      <c r="X76" s="292">
        <f>N76+S76+V76</f>
        <v>10437.799999999999</v>
      </c>
      <c r="Y76" s="292">
        <f t="shared" si="65"/>
        <v>10437.799999999999</v>
      </c>
      <c r="Z76" s="225">
        <f>M76*200</f>
        <v>3400</v>
      </c>
      <c r="AA76" s="225">
        <v>3400</v>
      </c>
      <c r="AB76" s="225">
        <v>0</v>
      </c>
      <c r="AC76" s="225">
        <v>350</v>
      </c>
      <c r="AD76" s="224">
        <f>SUM(AC76*AB76)</f>
        <v>0</v>
      </c>
      <c r="AE76" s="224">
        <v>0</v>
      </c>
      <c r="AF76" s="225">
        <v>0</v>
      </c>
      <c r="AG76" s="225">
        <v>0</v>
      </c>
      <c r="AH76" s="292">
        <f>Z76+AD76+AF76</f>
        <v>3400</v>
      </c>
      <c r="AI76" s="292">
        <f t="shared" si="66"/>
        <v>3400</v>
      </c>
      <c r="AJ76" s="224">
        <f>AH76+X76</f>
        <v>13837.8</v>
      </c>
      <c r="AK76" s="224">
        <f t="shared" si="67"/>
        <v>13837.8</v>
      </c>
      <c r="AL76" s="226"/>
      <c r="AM76" s="203"/>
      <c r="AN76" s="20" t="str">
        <f t="shared" si="64"/>
        <v>610-PR</v>
      </c>
      <c r="AO76" s="243">
        <f t="shared" si="68"/>
        <v>3400</v>
      </c>
      <c r="AP76" s="243">
        <f t="shared" si="69"/>
        <v>9945</v>
      </c>
      <c r="AQ76" s="243">
        <v>0</v>
      </c>
      <c r="AR76" s="243">
        <f t="shared" si="70"/>
        <v>492.80000000000007</v>
      </c>
      <c r="AS76" s="243">
        <f t="shared" si="71"/>
        <v>0</v>
      </c>
      <c r="AT76" s="243">
        <f t="shared" si="72"/>
        <v>0</v>
      </c>
      <c r="AU76" s="243">
        <f t="shared" si="73"/>
        <v>13837.8</v>
      </c>
      <c r="AV76" s="21"/>
    </row>
    <row r="77" spans="1:48" s="22" customFormat="1" ht="39.75" customHeight="1" x14ac:dyDescent="0.25">
      <c r="A77" s="28" t="s">
        <v>80</v>
      </c>
      <c r="B77" s="26" t="s">
        <v>81</v>
      </c>
      <c r="C77" s="28" t="s">
        <v>18</v>
      </c>
      <c r="D77" s="28" t="s">
        <v>25</v>
      </c>
      <c r="E77" s="18" t="s">
        <v>65</v>
      </c>
      <c r="F77" s="28" t="s">
        <v>529</v>
      </c>
      <c r="G77" s="37" t="s">
        <v>89</v>
      </c>
      <c r="H77" s="38">
        <v>45</v>
      </c>
      <c r="I77" s="28" t="s">
        <v>22</v>
      </c>
      <c r="J77" s="39">
        <v>585</v>
      </c>
      <c r="K77" s="39">
        <v>10</v>
      </c>
      <c r="L77" s="39">
        <v>0</v>
      </c>
      <c r="M77" s="39">
        <f t="shared" ref="M77" si="74">K77+L77</f>
        <v>10</v>
      </c>
      <c r="N77" s="229">
        <f t="shared" ref="N77" si="75">(J77*M77)</f>
        <v>5850</v>
      </c>
      <c r="O77" s="229">
        <v>5850</v>
      </c>
      <c r="P77" s="229">
        <v>7</v>
      </c>
      <c r="Q77" s="229">
        <v>88</v>
      </c>
      <c r="R77" s="229">
        <v>0.4</v>
      </c>
      <c r="S77" s="229">
        <f t="shared" ref="S77" si="76">SUM(Q77*R77*P77)</f>
        <v>246.40000000000003</v>
      </c>
      <c r="T77" s="229">
        <v>246.40000000000003</v>
      </c>
      <c r="U77" s="229">
        <v>600</v>
      </c>
      <c r="V77" s="229">
        <f t="shared" ref="V77" si="77">(M77*U77)</f>
        <v>6000</v>
      </c>
      <c r="W77" s="229">
        <v>6000</v>
      </c>
      <c r="X77" s="293">
        <f>N77+S77+V77</f>
        <v>12096.4</v>
      </c>
      <c r="Y77" s="292">
        <f t="shared" si="65"/>
        <v>12096.4</v>
      </c>
      <c r="Z77" s="229">
        <f t="shared" ref="Z77" si="78">M77*200</f>
        <v>2000</v>
      </c>
      <c r="AA77" s="229">
        <v>2000</v>
      </c>
      <c r="AB77" s="229">
        <v>0</v>
      </c>
      <c r="AC77" s="229">
        <v>300</v>
      </c>
      <c r="AD77" s="229">
        <f t="shared" ref="AD77" si="79">SUM(AC77*AB77)</f>
        <v>0</v>
      </c>
      <c r="AE77" s="229">
        <v>0</v>
      </c>
      <c r="AF77" s="229">
        <v>0</v>
      </c>
      <c r="AG77" s="229">
        <v>0</v>
      </c>
      <c r="AH77" s="293">
        <f t="shared" ref="AH77" si="80">Z77+AD77+AF77</f>
        <v>2000</v>
      </c>
      <c r="AI77" s="292">
        <f t="shared" si="66"/>
        <v>2000</v>
      </c>
      <c r="AJ77" s="224">
        <f>AH77+X77</f>
        <v>14096.4</v>
      </c>
      <c r="AK77" s="224">
        <f t="shared" si="67"/>
        <v>14096.4</v>
      </c>
      <c r="AL77" s="226"/>
      <c r="AM77" s="203"/>
      <c r="AN77" s="20" t="str">
        <f t="shared" si="64"/>
        <v>610-PR</v>
      </c>
      <c r="AO77" s="243">
        <f t="shared" si="68"/>
        <v>2000</v>
      </c>
      <c r="AP77" s="243">
        <f t="shared" si="69"/>
        <v>5850</v>
      </c>
      <c r="AQ77" s="243">
        <v>0</v>
      </c>
      <c r="AR77" s="243">
        <f t="shared" si="70"/>
        <v>246.40000000000003</v>
      </c>
      <c r="AS77" s="243">
        <f t="shared" si="71"/>
        <v>6000</v>
      </c>
      <c r="AT77" s="243">
        <f t="shared" si="72"/>
        <v>0</v>
      </c>
      <c r="AU77" s="243">
        <f t="shared" si="73"/>
        <v>14096.4</v>
      </c>
      <c r="AV77" s="21"/>
    </row>
    <row r="78" spans="1:48" s="22" customFormat="1" ht="39.75" customHeight="1" x14ac:dyDescent="0.25">
      <c r="A78" s="28" t="s">
        <v>80</v>
      </c>
      <c r="B78" s="26" t="s">
        <v>81</v>
      </c>
      <c r="C78" s="313"/>
      <c r="D78" s="313"/>
      <c r="E78" s="305"/>
      <c r="F78" s="313"/>
      <c r="G78" s="323"/>
      <c r="H78" s="324"/>
      <c r="I78" s="313"/>
      <c r="J78" s="325"/>
      <c r="K78" s="326">
        <f>SUM(K66:K77)</f>
        <v>49</v>
      </c>
      <c r="L78" s="326">
        <f t="shared" ref="L78:AU78" si="81">SUM(L66:L77)</f>
        <v>142</v>
      </c>
      <c r="M78" s="326">
        <f t="shared" si="81"/>
        <v>191</v>
      </c>
      <c r="N78" s="326">
        <f t="shared" si="81"/>
        <v>125265</v>
      </c>
      <c r="O78" s="326">
        <f t="shared" si="81"/>
        <v>125265</v>
      </c>
      <c r="P78" s="326">
        <f t="shared" si="81"/>
        <v>36</v>
      </c>
      <c r="Q78" s="326">
        <f t="shared" si="81"/>
        <v>486</v>
      </c>
      <c r="R78" s="326">
        <f t="shared" si="81"/>
        <v>4.8</v>
      </c>
      <c r="S78" s="326">
        <f t="shared" si="81"/>
        <v>1188.0000000000002</v>
      </c>
      <c r="T78" s="326">
        <f t="shared" si="81"/>
        <v>1188.0000000000002</v>
      </c>
      <c r="U78" s="326">
        <f t="shared" si="81"/>
        <v>1025</v>
      </c>
      <c r="V78" s="326">
        <f t="shared" si="81"/>
        <v>17834</v>
      </c>
      <c r="W78" s="326">
        <f t="shared" si="81"/>
        <v>17834</v>
      </c>
      <c r="X78" s="326">
        <f t="shared" si="81"/>
        <v>144287</v>
      </c>
      <c r="Y78" s="326">
        <f t="shared" si="81"/>
        <v>144287</v>
      </c>
      <c r="Z78" s="326">
        <f t="shared" si="81"/>
        <v>38200</v>
      </c>
      <c r="AA78" s="326">
        <f t="shared" si="81"/>
        <v>38200</v>
      </c>
      <c r="AB78" s="326">
        <f t="shared" si="81"/>
        <v>0</v>
      </c>
      <c r="AC78" s="326">
        <f t="shared" si="81"/>
        <v>1480</v>
      </c>
      <c r="AD78" s="326">
        <f t="shared" si="81"/>
        <v>0</v>
      </c>
      <c r="AE78" s="326">
        <f t="shared" si="81"/>
        <v>0</v>
      </c>
      <c r="AF78" s="326">
        <f t="shared" si="81"/>
        <v>1333</v>
      </c>
      <c r="AG78" s="326">
        <f t="shared" si="81"/>
        <v>1333</v>
      </c>
      <c r="AH78" s="326">
        <f t="shared" si="81"/>
        <v>39533</v>
      </c>
      <c r="AI78" s="326">
        <f t="shared" si="81"/>
        <v>39533</v>
      </c>
      <c r="AJ78" s="326">
        <f t="shared" si="81"/>
        <v>183819.99999999997</v>
      </c>
      <c r="AK78" s="326">
        <f t="shared" si="81"/>
        <v>183819.99999999997</v>
      </c>
      <c r="AL78" s="326">
        <f t="shared" si="81"/>
        <v>183819.99999999997</v>
      </c>
      <c r="AM78" s="326">
        <f t="shared" si="81"/>
        <v>191</v>
      </c>
      <c r="AN78" s="318" t="s">
        <v>80</v>
      </c>
      <c r="AO78" s="327">
        <f t="shared" si="81"/>
        <v>38200</v>
      </c>
      <c r="AP78" s="327">
        <f t="shared" si="81"/>
        <v>125265</v>
      </c>
      <c r="AQ78" s="327">
        <f t="shared" si="81"/>
        <v>0</v>
      </c>
      <c r="AR78" s="327">
        <f t="shared" si="81"/>
        <v>1188.0000000000002</v>
      </c>
      <c r="AS78" s="327">
        <f t="shared" si="81"/>
        <v>19167</v>
      </c>
      <c r="AT78" s="327">
        <f t="shared" si="81"/>
        <v>0</v>
      </c>
      <c r="AU78" s="327">
        <f t="shared" si="81"/>
        <v>183819.99999999997</v>
      </c>
      <c r="AV78" s="21"/>
    </row>
    <row r="79" spans="1:48" s="22" customFormat="1" ht="44.25" customHeight="1" x14ac:dyDescent="0.25">
      <c r="A79" s="17" t="s">
        <v>95</v>
      </c>
      <c r="B79" s="26" t="s">
        <v>96</v>
      </c>
      <c r="C79" s="23" t="s">
        <v>43</v>
      </c>
      <c r="D79" s="23" t="s">
        <v>60</v>
      </c>
      <c r="E79" s="18" t="s">
        <v>92</v>
      </c>
      <c r="F79" s="23" t="s">
        <v>99</v>
      </c>
      <c r="G79" s="18" t="s">
        <v>656</v>
      </c>
      <c r="H79" s="24">
        <v>42</v>
      </c>
      <c r="I79" s="17" t="s">
        <v>22</v>
      </c>
      <c r="J79" s="19">
        <v>585</v>
      </c>
      <c r="K79" s="25">
        <v>0</v>
      </c>
      <c r="L79" s="25">
        <v>20</v>
      </c>
      <c r="M79" s="25">
        <f t="shared" si="53"/>
        <v>20</v>
      </c>
      <c r="N79" s="224">
        <f t="shared" si="51"/>
        <v>11700</v>
      </c>
      <c r="O79" s="224">
        <v>11700</v>
      </c>
      <c r="P79" s="225">
        <v>10</v>
      </c>
      <c r="Q79" s="225">
        <v>26</v>
      </c>
      <c r="R79" s="225">
        <v>0.4</v>
      </c>
      <c r="S79" s="225">
        <f t="shared" si="60"/>
        <v>104</v>
      </c>
      <c r="T79" s="225">
        <v>104</v>
      </c>
      <c r="U79" s="225">
        <v>0</v>
      </c>
      <c r="V79" s="224">
        <f t="shared" si="61"/>
        <v>0</v>
      </c>
      <c r="W79" s="224">
        <v>0</v>
      </c>
      <c r="X79" s="292">
        <f t="shared" si="4"/>
        <v>11804</v>
      </c>
      <c r="Y79" s="292">
        <f t="shared" si="65"/>
        <v>11804</v>
      </c>
      <c r="Z79" s="225">
        <f t="shared" si="55"/>
        <v>4000</v>
      </c>
      <c r="AA79" s="225">
        <v>4000</v>
      </c>
      <c r="AB79" s="225">
        <v>0</v>
      </c>
      <c r="AC79" s="225">
        <v>140</v>
      </c>
      <c r="AD79" s="224">
        <f t="shared" si="52"/>
        <v>0</v>
      </c>
      <c r="AE79" s="224">
        <v>0</v>
      </c>
      <c r="AF79" s="225">
        <v>0</v>
      </c>
      <c r="AG79" s="225">
        <v>0</v>
      </c>
      <c r="AH79" s="292">
        <f t="shared" si="56"/>
        <v>4000</v>
      </c>
      <c r="AI79" s="292">
        <f t="shared" si="66"/>
        <v>4000</v>
      </c>
      <c r="AJ79" s="224">
        <f t="shared" si="8"/>
        <v>15804</v>
      </c>
      <c r="AK79" s="224">
        <f t="shared" si="67"/>
        <v>15804</v>
      </c>
      <c r="AL79" s="226">
        <f>SUM(AJ79:AJ101)</f>
        <v>352376.6</v>
      </c>
      <c r="AM79" s="203">
        <f>SUM(M79:M101)</f>
        <v>446</v>
      </c>
      <c r="AN79" s="20" t="str">
        <f t="shared" si="64"/>
        <v>611-PR</v>
      </c>
      <c r="AO79" s="243">
        <f t="shared" si="68"/>
        <v>4000</v>
      </c>
      <c r="AP79" s="243">
        <f t="shared" si="69"/>
        <v>11700</v>
      </c>
      <c r="AQ79" s="243">
        <v>0</v>
      </c>
      <c r="AR79" s="243">
        <f t="shared" si="70"/>
        <v>104</v>
      </c>
      <c r="AS79" s="243">
        <f t="shared" si="71"/>
        <v>0</v>
      </c>
      <c r="AT79" s="243">
        <f t="shared" si="72"/>
        <v>0</v>
      </c>
      <c r="AU79" s="243">
        <f t="shared" si="73"/>
        <v>15804</v>
      </c>
      <c r="AV79" s="21"/>
    </row>
    <row r="80" spans="1:48" s="22" customFormat="1" ht="44.25" customHeight="1" x14ac:dyDescent="0.25">
      <c r="A80" s="17" t="s">
        <v>95</v>
      </c>
      <c r="B80" s="26" t="s">
        <v>96</v>
      </c>
      <c r="C80" s="23" t="s">
        <v>43</v>
      </c>
      <c r="D80" s="23" t="s">
        <v>60</v>
      </c>
      <c r="E80" s="18" t="s">
        <v>118</v>
      </c>
      <c r="F80" s="23" t="s">
        <v>521</v>
      </c>
      <c r="G80" s="18" t="s">
        <v>682</v>
      </c>
      <c r="H80" s="24">
        <v>42</v>
      </c>
      <c r="I80" s="17" t="s">
        <v>77</v>
      </c>
      <c r="J80" s="19">
        <v>585</v>
      </c>
      <c r="K80" s="25">
        <v>0</v>
      </c>
      <c r="L80" s="25">
        <v>15</v>
      </c>
      <c r="M80" s="25">
        <f t="shared" si="53"/>
        <v>15</v>
      </c>
      <c r="N80" s="224">
        <f t="shared" si="51"/>
        <v>8775</v>
      </c>
      <c r="O80" s="224">
        <v>8775</v>
      </c>
      <c r="P80" s="225">
        <v>0</v>
      </c>
      <c r="Q80" s="225">
        <v>0</v>
      </c>
      <c r="R80" s="225">
        <v>0.4</v>
      </c>
      <c r="S80" s="225">
        <f t="shared" si="60"/>
        <v>0</v>
      </c>
      <c r="T80" s="225">
        <v>0</v>
      </c>
      <c r="U80" s="225">
        <v>0</v>
      </c>
      <c r="V80" s="224">
        <f t="shared" si="61"/>
        <v>0</v>
      </c>
      <c r="W80" s="224">
        <v>0</v>
      </c>
      <c r="X80" s="292">
        <f t="shared" si="4"/>
        <v>8775</v>
      </c>
      <c r="Y80" s="292">
        <f t="shared" si="65"/>
        <v>8775</v>
      </c>
      <c r="Z80" s="225">
        <f t="shared" si="55"/>
        <v>3000</v>
      </c>
      <c r="AA80" s="225">
        <v>3000</v>
      </c>
      <c r="AB80" s="225">
        <v>0</v>
      </c>
      <c r="AC80" s="225">
        <v>0</v>
      </c>
      <c r="AD80" s="224">
        <f t="shared" si="52"/>
        <v>0</v>
      </c>
      <c r="AE80" s="224">
        <v>0</v>
      </c>
      <c r="AF80" s="225">
        <v>0</v>
      </c>
      <c r="AG80" s="225">
        <v>0</v>
      </c>
      <c r="AH80" s="292">
        <f t="shared" si="56"/>
        <v>3000</v>
      </c>
      <c r="AI80" s="292">
        <f t="shared" si="66"/>
        <v>3000</v>
      </c>
      <c r="AJ80" s="224">
        <f t="shared" si="8"/>
        <v>11775</v>
      </c>
      <c r="AK80" s="224">
        <f t="shared" si="67"/>
        <v>11775</v>
      </c>
      <c r="AL80" s="226"/>
      <c r="AM80" s="203"/>
      <c r="AN80" s="20" t="str">
        <f t="shared" si="64"/>
        <v>611-PR</v>
      </c>
      <c r="AO80" s="243">
        <f t="shared" si="68"/>
        <v>3000</v>
      </c>
      <c r="AP80" s="243">
        <f t="shared" si="69"/>
        <v>8775</v>
      </c>
      <c r="AQ80" s="243">
        <v>0</v>
      </c>
      <c r="AR80" s="243">
        <f t="shared" si="70"/>
        <v>0</v>
      </c>
      <c r="AS80" s="243">
        <f t="shared" si="71"/>
        <v>0</v>
      </c>
      <c r="AT80" s="243">
        <f t="shared" si="72"/>
        <v>0</v>
      </c>
      <c r="AU80" s="243">
        <f t="shared" si="73"/>
        <v>11775</v>
      </c>
      <c r="AV80" s="21"/>
    </row>
    <row r="81" spans="1:48" s="22" customFormat="1" ht="44.25" customHeight="1" x14ac:dyDescent="0.25">
      <c r="A81" s="17" t="s">
        <v>95</v>
      </c>
      <c r="B81" s="26" t="s">
        <v>96</v>
      </c>
      <c r="C81" s="23" t="s">
        <v>43</v>
      </c>
      <c r="D81" s="23" t="s">
        <v>60</v>
      </c>
      <c r="E81" s="18" t="s">
        <v>97</v>
      </c>
      <c r="F81" s="23" t="s">
        <v>521</v>
      </c>
      <c r="G81" s="18" t="s">
        <v>682</v>
      </c>
      <c r="H81" s="24">
        <v>42</v>
      </c>
      <c r="I81" s="17" t="s">
        <v>77</v>
      </c>
      <c r="J81" s="19">
        <v>585</v>
      </c>
      <c r="K81" s="25">
        <v>0</v>
      </c>
      <c r="L81" s="25">
        <v>20</v>
      </c>
      <c r="M81" s="25">
        <f t="shared" si="53"/>
        <v>20</v>
      </c>
      <c r="N81" s="224">
        <f t="shared" si="51"/>
        <v>11700</v>
      </c>
      <c r="O81" s="224">
        <v>11700</v>
      </c>
      <c r="P81" s="225">
        <v>0</v>
      </c>
      <c r="Q81" s="225">
        <v>0</v>
      </c>
      <c r="R81" s="225">
        <v>0.4</v>
      </c>
      <c r="S81" s="225">
        <f t="shared" si="60"/>
        <v>0</v>
      </c>
      <c r="T81" s="225">
        <v>0</v>
      </c>
      <c r="U81" s="225">
        <v>0</v>
      </c>
      <c r="V81" s="224">
        <f t="shared" si="61"/>
        <v>0</v>
      </c>
      <c r="W81" s="224">
        <v>0</v>
      </c>
      <c r="X81" s="292">
        <f t="shared" si="4"/>
        <v>11700</v>
      </c>
      <c r="Y81" s="292">
        <f t="shared" si="65"/>
        <v>11700</v>
      </c>
      <c r="Z81" s="225">
        <f t="shared" si="55"/>
        <v>4000</v>
      </c>
      <c r="AA81" s="225">
        <v>4000</v>
      </c>
      <c r="AB81" s="225">
        <v>0</v>
      </c>
      <c r="AC81" s="225">
        <v>0</v>
      </c>
      <c r="AD81" s="224">
        <f t="shared" si="52"/>
        <v>0</v>
      </c>
      <c r="AE81" s="224">
        <v>0</v>
      </c>
      <c r="AF81" s="225">
        <v>0</v>
      </c>
      <c r="AG81" s="225">
        <v>0</v>
      </c>
      <c r="AH81" s="292">
        <f t="shared" si="56"/>
        <v>4000</v>
      </c>
      <c r="AI81" s="292">
        <f t="shared" si="66"/>
        <v>4000</v>
      </c>
      <c r="AJ81" s="224">
        <f t="shared" si="8"/>
        <v>15700</v>
      </c>
      <c r="AK81" s="224">
        <f t="shared" si="67"/>
        <v>15700</v>
      </c>
      <c r="AL81" s="226"/>
      <c r="AM81" s="203"/>
      <c r="AN81" s="20" t="str">
        <f t="shared" si="64"/>
        <v>611-PR</v>
      </c>
      <c r="AO81" s="243">
        <f t="shared" si="68"/>
        <v>4000</v>
      </c>
      <c r="AP81" s="243">
        <f t="shared" si="69"/>
        <v>11700</v>
      </c>
      <c r="AQ81" s="243">
        <v>0</v>
      </c>
      <c r="AR81" s="243">
        <f t="shared" si="70"/>
        <v>0</v>
      </c>
      <c r="AS81" s="243">
        <f t="shared" si="71"/>
        <v>0</v>
      </c>
      <c r="AT81" s="243">
        <f t="shared" si="72"/>
        <v>0</v>
      </c>
      <c r="AU81" s="243">
        <f t="shared" si="73"/>
        <v>15700</v>
      </c>
      <c r="AV81" s="21"/>
    </row>
    <row r="82" spans="1:48" s="22" customFormat="1" ht="44.25" customHeight="1" x14ac:dyDescent="0.25">
      <c r="A82" s="17" t="s">
        <v>95</v>
      </c>
      <c r="B82" s="26" t="s">
        <v>96</v>
      </c>
      <c r="C82" s="23" t="s">
        <v>43</v>
      </c>
      <c r="D82" s="23" t="s">
        <v>60</v>
      </c>
      <c r="E82" s="18" t="s">
        <v>677</v>
      </c>
      <c r="F82" s="23" t="s">
        <v>520</v>
      </c>
      <c r="G82" s="18" t="s">
        <v>663</v>
      </c>
      <c r="H82" s="24">
        <v>42</v>
      </c>
      <c r="I82" s="17" t="s">
        <v>77</v>
      </c>
      <c r="J82" s="19">
        <v>585</v>
      </c>
      <c r="K82" s="25">
        <v>0</v>
      </c>
      <c r="L82" s="25">
        <v>20</v>
      </c>
      <c r="M82" s="25">
        <f t="shared" si="53"/>
        <v>20</v>
      </c>
      <c r="N82" s="224">
        <f t="shared" si="51"/>
        <v>11700</v>
      </c>
      <c r="O82" s="224">
        <v>11700</v>
      </c>
      <c r="P82" s="225">
        <v>0</v>
      </c>
      <c r="Q82" s="225">
        <v>0</v>
      </c>
      <c r="R82" s="225">
        <v>0.4</v>
      </c>
      <c r="S82" s="225">
        <f t="shared" si="60"/>
        <v>0</v>
      </c>
      <c r="T82" s="225">
        <v>0</v>
      </c>
      <c r="U82" s="225">
        <v>0</v>
      </c>
      <c r="V82" s="224">
        <f t="shared" si="61"/>
        <v>0</v>
      </c>
      <c r="W82" s="224">
        <v>0</v>
      </c>
      <c r="X82" s="292">
        <f t="shared" si="4"/>
        <v>11700</v>
      </c>
      <c r="Y82" s="292">
        <f t="shared" si="65"/>
        <v>11700</v>
      </c>
      <c r="Z82" s="225">
        <f t="shared" si="55"/>
        <v>4000</v>
      </c>
      <c r="AA82" s="225">
        <v>4000</v>
      </c>
      <c r="AB82" s="225">
        <v>0</v>
      </c>
      <c r="AC82" s="225">
        <v>0</v>
      </c>
      <c r="AD82" s="224">
        <f t="shared" si="52"/>
        <v>0</v>
      </c>
      <c r="AE82" s="224">
        <v>0</v>
      </c>
      <c r="AF82" s="225">
        <v>0</v>
      </c>
      <c r="AG82" s="225">
        <v>0</v>
      </c>
      <c r="AH82" s="292">
        <f t="shared" si="56"/>
        <v>4000</v>
      </c>
      <c r="AI82" s="292">
        <f t="shared" si="66"/>
        <v>4000</v>
      </c>
      <c r="AJ82" s="224">
        <f t="shared" si="8"/>
        <v>15700</v>
      </c>
      <c r="AK82" s="224">
        <f t="shared" si="67"/>
        <v>15700</v>
      </c>
      <c r="AL82" s="226"/>
      <c r="AM82" s="203"/>
      <c r="AN82" s="20" t="str">
        <f t="shared" si="64"/>
        <v>611-PR</v>
      </c>
      <c r="AO82" s="243">
        <f t="shared" si="68"/>
        <v>4000</v>
      </c>
      <c r="AP82" s="243">
        <f t="shared" si="69"/>
        <v>11700</v>
      </c>
      <c r="AQ82" s="243">
        <v>0</v>
      </c>
      <c r="AR82" s="243">
        <f t="shared" si="70"/>
        <v>0</v>
      </c>
      <c r="AS82" s="243">
        <f t="shared" si="71"/>
        <v>0</v>
      </c>
      <c r="AT82" s="243">
        <f t="shared" si="72"/>
        <v>0</v>
      </c>
      <c r="AU82" s="243">
        <f t="shared" si="73"/>
        <v>15700</v>
      </c>
      <c r="AV82" s="21"/>
    </row>
    <row r="83" spans="1:48" s="22" customFormat="1" ht="34.9" customHeight="1" x14ac:dyDescent="0.25">
      <c r="A83" s="17" t="s">
        <v>95</v>
      </c>
      <c r="B83" s="26" t="s">
        <v>96</v>
      </c>
      <c r="C83" s="23" t="s">
        <v>43</v>
      </c>
      <c r="D83" s="23" t="s">
        <v>57</v>
      </c>
      <c r="E83" s="18" t="s">
        <v>105</v>
      </c>
      <c r="F83" s="23" t="s">
        <v>683</v>
      </c>
      <c r="G83" s="18" t="s">
        <v>684</v>
      </c>
      <c r="H83" s="24">
        <v>42</v>
      </c>
      <c r="I83" s="17" t="s">
        <v>22</v>
      </c>
      <c r="J83" s="19">
        <v>585</v>
      </c>
      <c r="K83" s="25">
        <v>0</v>
      </c>
      <c r="L83" s="25">
        <v>15</v>
      </c>
      <c r="M83" s="25">
        <f t="shared" si="53"/>
        <v>15</v>
      </c>
      <c r="N83" s="224">
        <f t="shared" si="51"/>
        <v>8775</v>
      </c>
      <c r="O83" s="224">
        <v>8775</v>
      </c>
      <c r="P83" s="225">
        <v>0</v>
      </c>
      <c r="Q83" s="225">
        <v>12</v>
      </c>
      <c r="R83" s="225">
        <v>0.4</v>
      </c>
      <c r="S83" s="225">
        <f t="shared" si="60"/>
        <v>0</v>
      </c>
      <c r="T83" s="225">
        <v>0</v>
      </c>
      <c r="U83" s="225">
        <v>95</v>
      </c>
      <c r="V83" s="224">
        <f t="shared" si="61"/>
        <v>1425</v>
      </c>
      <c r="W83" s="224">
        <v>1425</v>
      </c>
      <c r="X83" s="292">
        <f t="shared" si="4"/>
        <v>10200</v>
      </c>
      <c r="Y83" s="292">
        <f t="shared" si="65"/>
        <v>10200</v>
      </c>
      <c r="Z83" s="225">
        <f t="shared" si="55"/>
        <v>3000</v>
      </c>
      <c r="AA83" s="225">
        <v>3000</v>
      </c>
      <c r="AB83" s="225">
        <v>0</v>
      </c>
      <c r="AC83" s="225">
        <v>135</v>
      </c>
      <c r="AD83" s="224">
        <f t="shared" si="52"/>
        <v>0</v>
      </c>
      <c r="AE83" s="224">
        <v>0</v>
      </c>
      <c r="AF83" s="225">
        <v>0</v>
      </c>
      <c r="AG83" s="225">
        <v>0</v>
      </c>
      <c r="AH83" s="292">
        <f t="shared" si="56"/>
        <v>3000</v>
      </c>
      <c r="AI83" s="292">
        <f t="shared" si="66"/>
        <v>3000</v>
      </c>
      <c r="AJ83" s="224">
        <f t="shared" si="8"/>
        <v>13200</v>
      </c>
      <c r="AK83" s="224">
        <f t="shared" si="67"/>
        <v>13200</v>
      </c>
      <c r="AL83" s="226"/>
      <c r="AM83" s="203"/>
      <c r="AN83" s="20" t="str">
        <f t="shared" si="64"/>
        <v>611-PR</v>
      </c>
      <c r="AO83" s="243">
        <f t="shared" si="68"/>
        <v>3000</v>
      </c>
      <c r="AP83" s="243">
        <f t="shared" si="69"/>
        <v>8775</v>
      </c>
      <c r="AQ83" s="243">
        <v>0</v>
      </c>
      <c r="AR83" s="243">
        <f t="shared" si="70"/>
        <v>0</v>
      </c>
      <c r="AS83" s="243">
        <f t="shared" si="71"/>
        <v>1425</v>
      </c>
      <c r="AT83" s="243">
        <f t="shared" si="72"/>
        <v>0</v>
      </c>
      <c r="AU83" s="243">
        <f t="shared" si="73"/>
        <v>13200</v>
      </c>
      <c r="AV83" s="21"/>
    </row>
    <row r="84" spans="1:48" s="22" customFormat="1" ht="37.9" customHeight="1" x14ac:dyDescent="0.25">
      <c r="A84" s="17" t="s">
        <v>95</v>
      </c>
      <c r="B84" s="26" t="s">
        <v>96</v>
      </c>
      <c r="C84" s="23" t="s">
        <v>43</v>
      </c>
      <c r="D84" s="23" t="s">
        <v>57</v>
      </c>
      <c r="E84" s="18" t="s">
        <v>685</v>
      </c>
      <c r="F84" s="23" t="s">
        <v>236</v>
      </c>
      <c r="G84" s="18" t="s">
        <v>45</v>
      </c>
      <c r="H84" s="24">
        <v>42</v>
      </c>
      <c r="I84" s="17" t="s">
        <v>22</v>
      </c>
      <c r="J84" s="19">
        <v>585</v>
      </c>
      <c r="K84" s="25">
        <v>0</v>
      </c>
      <c r="L84" s="25">
        <v>18</v>
      </c>
      <c r="M84" s="25">
        <f t="shared" si="53"/>
        <v>18</v>
      </c>
      <c r="N84" s="224">
        <f t="shared" si="51"/>
        <v>10530</v>
      </c>
      <c r="O84" s="224">
        <v>10530</v>
      </c>
      <c r="P84" s="225">
        <v>0</v>
      </c>
      <c r="Q84" s="225">
        <v>0</v>
      </c>
      <c r="R84" s="225">
        <v>0.4</v>
      </c>
      <c r="S84" s="225">
        <f t="shared" si="60"/>
        <v>0</v>
      </c>
      <c r="T84" s="225">
        <v>0</v>
      </c>
      <c r="U84" s="225">
        <v>0</v>
      </c>
      <c r="V84" s="224">
        <f t="shared" si="61"/>
        <v>0</v>
      </c>
      <c r="W84" s="224">
        <v>0</v>
      </c>
      <c r="X84" s="292">
        <f t="shared" ref="X84:X144" si="82">N84+S84+V84</f>
        <v>10530</v>
      </c>
      <c r="Y84" s="292">
        <f t="shared" si="65"/>
        <v>10530</v>
      </c>
      <c r="Z84" s="225">
        <f t="shared" si="55"/>
        <v>3600</v>
      </c>
      <c r="AA84" s="225">
        <v>3600</v>
      </c>
      <c r="AB84" s="225">
        <v>0</v>
      </c>
      <c r="AC84" s="225">
        <v>0</v>
      </c>
      <c r="AD84" s="224">
        <f t="shared" si="52"/>
        <v>0</v>
      </c>
      <c r="AE84" s="224">
        <v>0</v>
      </c>
      <c r="AF84" s="225">
        <v>0</v>
      </c>
      <c r="AG84" s="225">
        <v>0</v>
      </c>
      <c r="AH84" s="292">
        <f t="shared" si="56"/>
        <v>3600</v>
      </c>
      <c r="AI84" s="292">
        <f t="shared" si="66"/>
        <v>3600</v>
      </c>
      <c r="AJ84" s="224">
        <f t="shared" ref="AJ84:AJ144" si="83">AH84+X84</f>
        <v>14130</v>
      </c>
      <c r="AK84" s="224">
        <f t="shared" si="67"/>
        <v>14130</v>
      </c>
      <c r="AL84" s="226"/>
      <c r="AM84" s="203"/>
      <c r="AN84" s="20" t="str">
        <f t="shared" si="64"/>
        <v>611-PR</v>
      </c>
      <c r="AO84" s="243">
        <f t="shared" si="68"/>
        <v>3600</v>
      </c>
      <c r="AP84" s="243">
        <f t="shared" si="69"/>
        <v>10530</v>
      </c>
      <c r="AQ84" s="243">
        <v>0</v>
      </c>
      <c r="AR84" s="243">
        <f t="shared" si="70"/>
        <v>0</v>
      </c>
      <c r="AS84" s="243">
        <f t="shared" si="71"/>
        <v>0</v>
      </c>
      <c r="AT84" s="243">
        <f t="shared" si="72"/>
        <v>0</v>
      </c>
      <c r="AU84" s="243">
        <f t="shared" si="73"/>
        <v>14130</v>
      </c>
      <c r="AV84" s="21"/>
    </row>
    <row r="85" spans="1:48" s="36" customFormat="1" ht="42" customHeight="1" x14ac:dyDescent="0.25">
      <c r="A85" s="17" t="s">
        <v>95</v>
      </c>
      <c r="B85" s="26" t="s">
        <v>96</v>
      </c>
      <c r="C85" s="23" t="s">
        <v>43</v>
      </c>
      <c r="D85" s="23" t="s">
        <v>57</v>
      </c>
      <c r="E85" s="18" t="s">
        <v>685</v>
      </c>
      <c r="F85" s="23" t="s">
        <v>236</v>
      </c>
      <c r="G85" s="18" t="s">
        <v>656</v>
      </c>
      <c r="H85" s="24">
        <v>42</v>
      </c>
      <c r="I85" s="17" t="s">
        <v>22</v>
      </c>
      <c r="J85" s="19">
        <v>585</v>
      </c>
      <c r="K85" s="25">
        <v>0</v>
      </c>
      <c r="L85" s="25">
        <v>17</v>
      </c>
      <c r="M85" s="25">
        <f t="shared" si="53"/>
        <v>17</v>
      </c>
      <c r="N85" s="224">
        <f t="shared" si="51"/>
        <v>9945</v>
      </c>
      <c r="O85" s="224">
        <v>9945</v>
      </c>
      <c r="P85" s="225">
        <v>0</v>
      </c>
      <c r="Q85" s="225">
        <v>0</v>
      </c>
      <c r="R85" s="225">
        <v>0.4</v>
      </c>
      <c r="S85" s="225">
        <f t="shared" si="60"/>
        <v>0</v>
      </c>
      <c r="T85" s="225">
        <v>0</v>
      </c>
      <c r="U85" s="225">
        <v>0</v>
      </c>
      <c r="V85" s="224">
        <f t="shared" si="61"/>
        <v>0</v>
      </c>
      <c r="W85" s="224">
        <v>0</v>
      </c>
      <c r="X85" s="292">
        <f t="shared" si="82"/>
        <v>9945</v>
      </c>
      <c r="Y85" s="292">
        <f t="shared" si="65"/>
        <v>9945</v>
      </c>
      <c r="Z85" s="225">
        <f t="shared" si="55"/>
        <v>3400</v>
      </c>
      <c r="AA85" s="225">
        <v>3400</v>
      </c>
      <c r="AB85" s="225">
        <v>0</v>
      </c>
      <c r="AC85" s="225">
        <v>0</v>
      </c>
      <c r="AD85" s="224">
        <f t="shared" si="52"/>
        <v>0</v>
      </c>
      <c r="AE85" s="224">
        <v>0</v>
      </c>
      <c r="AF85" s="225">
        <v>0</v>
      </c>
      <c r="AG85" s="225">
        <v>0</v>
      </c>
      <c r="AH85" s="292">
        <f t="shared" si="56"/>
        <v>3400</v>
      </c>
      <c r="AI85" s="292">
        <f t="shared" si="66"/>
        <v>3400</v>
      </c>
      <c r="AJ85" s="224">
        <f t="shared" si="83"/>
        <v>13345</v>
      </c>
      <c r="AK85" s="224">
        <f t="shared" si="67"/>
        <v>13345</v>
      </c>
      <c r="AL85" s="226"/>
      <c r="AM85" s="203"/>
      <c r="AN85" s="20" t="str">
        <f t="shared" si="64"/>
        <v>611-PR</v>
      </c>
      <c r="AO85" s="243">
        <f t="shared" si="68"/>
        <v>3400</v>
      </c>
      <c r="AP85" s="243">
        <f t="shared" si="69"/>
        <v>9945</v>
      </c>
      <c r="AQ85" s="243">
        <v>0</v>
      </c>
      <c r="AR85" s="243">
        <f t="shared" si="70"/>
        <v>0</v>
      </c>
      <c r="AS85" s="243">
        <f t="shared" si="71"/>
        <v>0</v>
      </c>
      <c r="AT85" s="243">
        <f t="shared" si="72"/>
        <v>0</v>
      </c>
      <c r="AU85" s="243">
        <f t="shared" si="73"/>
        <v>13345</v>
      </c>
      <c r="AV85" s="239"/>
    </row>
    <row r="86" spans="1:48" s="22" customFormat="1" ht="45.6" customHeight="1" x14ac:dyDescent="0.25">
      <c r="A86" s="17" t="s">
        <v>95</v>
      </c>
      <c r="B86" s="26" t="s">
        <v>96</v>
      </c>
      <c r="C86" s="23" t="s">
        <v>43</v>
      </c>
      <c r="D86" s="23" t="s">
        <v>57</v>
      </c>
      <c r="E86" s="18" t="s">
        <v>101</v>
      </c>
      <c r="F86" s="23" t="s">
        <v>531</v>
      </c>
      <c r="G86" s="18" t="s">
        <v>233</v>
      </c>
      <c r="H86" s="24">
        <v>42</v>
      </c>
      <c r="I86" s="17" t="s">
        <v>22</v>
      </c>
      <c r="J86" s="19">
        <v>585</v>
      </c>
      <c r="K86" s="25">
        <v>0</v>
      </c>
      <c r="L86" s="25">
        <v>15</v>
      </c>
      <c r="M86" s="25">
        <f t="shared" si="53"/>
        <v>15</v>
      </c>
      <c r="N86" s="224">
        <f t="shared" si="51"/>
        <v>8775</v>
      </c>
      <c r="O86" s="224">
        <v>8775</v>
      </c>
      <c r="P86" s="225">
        <v>0</v>
      </c>
      <c r="Q86" s="225">
        <v>20</v>
      </c>
      <c r="R86" s="225">
        <v>0.4</v>
      </c>
      <c r="S86" s="225">
        <f t="shared" si="60"/>
        <v>0</v>
      </c>
      <c r="T86" s="225">
        <v>0</v>
      </c>
      <c r="U86" s="225">
        <v>0</v>
      </c>
      <c r="V86" s="224">
        <f t="shared" si="61"/>
        <v>0</v>
      </c>
      <c r="W86" s="224">
        <v>0</v>
      </c>
      <c r="X86" s="292">
        <f t="shared" si="82"/>
        <v>8775</v>
      </c>
      <c r="Y86" s="292">
        <f t="shared" si="65"/>
        <v>8775</v>
      </c>
      <c r="Z86" s="225">
        <f t="shared" si="55"/>
        <v>3000</v>
      </c>
      <c r="AA86" s="225">
        <v>3000</v>
      </c>
      <c r="AB86" s="225">
        <v>0</v>
      </c>
      <c r="AC86" s="225">
        <v>150</v>
      </c>
      <c r="AD86" s="224">
        <f t="shared" si="52"/>
        <v>0</v>
      </c>
      <c r="AE86" s="224">
        <v>0</v>
      </c>
      <c r="AF86" s="225">
        <v>0</v>
      </c>
      <c r="AG86" s="225">
        <v>0</v>
      </c>
      <c r="AH86" s="292">
        <f t="shared" si="56"/>
        <v>3000</v>
      </c>
      <c r="AI86" s="292">
        <f t="shared" si="66"/>
        <v>3000</v>
      </c>
      <c r="AJ86" s="224">
        <f t="shared" si="83"/>
        <v>11775</v>
      </c>
      <c r="AK86" s="224">
        <f t="shared" si="67"/>
        <v>11775</v>
      </c>
      <c r="AL86" s="226"/>
      <c r="AM86" s="203"/>
      <c r="AN86" s="20" t="str">
        <f t="shared" si="64"/>
        <v>611-PR</v>
      </c>
      <c r="AO86" s="243">
        <f t="shared" si="68"/>
        <v>3000</v>
      </c>
      <c r="AP86" s="243">
        <f t="shared" si="69"/>
        <v>8775</v>
      </c>
      <c r="AQ86" s="243">
        <v>0</v>
      </c>
      <c r="AR86" s="243">
        <f t="shared" si="70"/>
        <v>0</v>
      </c>
      <c r="AS86" s="243">
        <f t="shared" si="71"/>
        <v>0</v>
      </c>
      <c r="AT86" s="243">
        <f t="shared" si="72"/>
        <v>0</v>
      </c>
      <c r="AU86" s="243">
        <f t="shared" si="73"/>
        <v>11775</v>
      </c>
      <c r="AV86" s="21"/>
    </row>
    <row r="87" spans="1:48" s="22" customFormat="1" ht="45.6" customHeight="1" x14ac:dyDescent="0.25">
      <c r="A87" s="17" t="s">
        <v>95</v>
      </c>
      <c r="B87" s="26" t="s">
        <v>96</v>
      </c>
      <c r="C87" s="23" t="s">
        <v>43</v>
      </c>
      <c r="D87" s="23" t="s">
        <v>57</v>
      </c>
      <c r="E87" s="18" t="s">
        <v>685</v>
      </c>
      <c r="F87" s="23" t="s">
        <v>531</v>
      </c>
      <c r="G87" s="18" t="s">
        <v>233</v>
      </c>
      <c r="H87" s="24">
        <v>42</v>
      </c>
      <c r="I87" s="17" t="s">
        <v>22</v>
      </c>
      <c r="J87" s="19">
        <v>585</v>
      </c>
      <c r="K87" s="25">
        <v>0</v>
      </c>
      <c r="L87" s="25">
        <v>15</v>
      </c>
      <c r="M87" s="25">
        <f t="shared" si="53"/>
        <v>15</v>
      </c>
      <c r="N87" s="224">
        <f t="shared" si="51"/>
        <v>8775</v>
      </c>
      <c r="O87" s="224">
        <v>8775</v>
      </c>
      <c r="P87" s="225">
        <v>0</v>
      </c>
      <c r="Q87" s="225">
        <v>20</v>
      </c>
      <c r="R87" s="225">
        <v>0.4</v>
      </c>
      <c r="S87" s="225">
        <f t="shared" si="60"/>
        <v>0</v>
      </c>
      <c r="T87" s="225">
        <v>0</v>
      </c>
      <c r="U87" s="225">
        <v>0</v>
      </c>
      <c r="V87" s="224">
        <f t="shared" si="61"/>
        <v>0</v>
      </c>
      <c r="W87" s="224">
        <v>0</v>
      </c>
      <c r="X87" s="292">
        <f t="shared" si="82"/>
        <v>8775</v>
      </c>
      <c r="Y87" s="292">
        <f t="shared" si="65"/>
        <v>8775</v>
      </c>
      <c r="Z87" s="225">
        <f t="shared" si="55"/>
        <v>3000</v>
      </c>
      <c r="AA87" s="225">
        <v>3000</v>
      </c>
      <c r="AB87" s="225">
        <v>0</v>
      </c>
      <c r="AC87" s="225">
        <v>0</v>
      </c>
      <c r="AD87" s="224">
        <f t="shared" si="52"/>
        <v>0</v>
      </c>
      <c r="AE87" s="224">
        <v>0</v>
      </c>
      <c r="AF87" s="225">
        <v>0</v>
      </c>
      <c r="AG87" s="225">
        <v>0</v>
      </c>
      <c r="AH87" s="292">
        <f t="shared" si="56"/>
        <v>3000</v>
      </c>
      <c r="AI87" s="292">
        <f t="shared" si="66"/>
        <v>3000</v>
      </c>
      <c r="AJ87" s="224">
        <f t="shared" si="83"/>
        <v>11775</v>
      </c>
      <c r="AK87" s="224">
        <f t="shared" si="67"/>
        <v>11775</v>
      </c>
      <c r="AL87" s="226"/>
      <c r="AM87" s="203"/>
      <c r="AN87" s="20" t="str">
        <f t="shared" si="64"/>
        <v>611-PR</v>
      </c>
      <c r="AO87" s="243">
        <f t="shared" si="68"/>
        <v>3000</v>
      </c>
      <c r="AP87" s="243">
        <f t="shared" si="69"/>
        <v>8775</v>
      </c>
      <c r="AQ87" s="243">
        <v>0</v>
      </c>
      <c r="AR87" s="243">
        <f t="shared" si="70"/>
        <v>0</v>
      </c>
      <c r="AS87" s="243">
        <f t="shared" si="71"/>
        <v>0</v>
      </c>
      <c r="AT87" s="243">
        <f t="shared" si="72"/>
        <v>0</v>
      </c>
      <c r="AU87" s="243">
        <f t="shared" si="73"/>
        <v>11775</v>
      </c>
      <c r="AV87" s="21"/>
    </row>
    <row r="88" spans="1:48" s="22" customFormat="1" ht="45.6" customHeight="1" x14ac:dyDescent="0.25">
      <c r="A88" s="17" t="s">
        <v>95</v>
      </c>
      <c r="B88" s="26" t="s">
        <v>96</v>
      </c>
      <c r="C88" s="23" t="s">
        <v>43</v>
      </c>
      <c r="D88" s="23" t="s">
        <v>57</v>
      </c>
      <c r="E88" s="18" t="s">
        <v>685</v>
      </c>
      <c r="F88" s="23" t="s">
        <v>531</v>
      </c>
      <c r="G88" s="18" t="s">
        <v>233</v>
      </c>
      <c r="H88" s="24">
        <v>42</v>
      </c>
      <c r="I88" s="17" t="s">
        <v>22</v>
      </c>
      <c r="J88" s="19">
        <v>585</v>
      </c>
      <c r="K88" s="25">
        <v>0</v>
      </c>
      <c r="L88" s="25">
        <v>22</v>
      </c>
      <c r="M88" s="25">
        <f t="shared" si="53"/>
        <v>22</v>
      </c>
      <c r="N88" s="224">
        <f t="shared" si="51"/>
        <v>12870</v>
      </c>
      <c r="O88" s="224">
        <v>12870</v>
      </c>
      <c r="P88" s="225">
        <v>0</v>
      </c>
      <c r="Q88" s="225">
        <v>20</v>
      </c>
      <c r="R88" s="225">
        <v>0.4</v>
      </c>
      <c r="S88" s="225">
        <f t="shared" si="60"/>
        <v>0</v>
      </c>
      <c r="T88" s="225">
        <v>0</v>
      </c>
      <c r="U88" s="225">
        <v>0</v>
      </c>
      <c r="V88" s="224">
        <f t="shared" si="61"/>
        <v>0</v>
      </c>
      <c r="W88" s="224">
        <v>0</v>
      </c>
      <c r="X88" s="292">
        <f t="shared" si="82"/>
        <v>12870</v>
      </c>
      <c r="Y88" s="292">
        <f t="shared" si="65"/>
        <v>12870</v>
      </c>
      <c r="Z88" s="225">
        <f t="shared" si="55"/>
        <v>4400</v>
      </c>
      <c r="AA88" s="225">
        <v>4400</v>
      </c>
      <c r="AB88" s="225">
        <v>0</v>
      </c>
      <c r="AC88" s="225">
        <v>0</v>
      </c>
      <c r="AD88" s="224">
        <f t="shared" si="52"/>
        <v>0</v>
      </c>
      <c r="AE88" s="224">
        <v>0</v>
      </c>
      <c r="AF88" s="225">
        <v>0</v>
      </c>
      <c r="AG88" s="225">
        <v>0</v>
      </c>
      <c r="AH88" s="292">
        <f t="shared" si="56"/>
        <v>4400</v>
      </c>
      <c r="AI88" s="292">
        <f t="shared" si="66"/>
        <v>4400</v>
      </c>
      <c r="AJ88" s="224">
        <f t="shared" si="83"/>
        <v>17270</v>
      </c>
      <c r="AK88" s="224">
        <f t="shared" si="67"/>
        <v>17270</v>
      </c>
      <c r="AL88" s="226"/>
      <c r="AM88" s="203"/>
      <c r="AN88" s="20" t="str">
        <f t="shared" si="64"/>
        <v>611-PR</v>
      </c>
      <c r="AO88" s="243">
        <f t="shared" si="68"/>
        <v>4400</v>
      </c>
      <c r="AP88" s="243">
        <f t="shared" si="69"/>
        <v>12870</v>
      </c>
      <c r="AQ88" s="243">
        <v>0</v>
      </c>
      <c r="AR88" s="243">
        <f t="shared" si="70"/>
        <v>0</v>
      </c>
      <c r="AS88" s="243">
        <f t="shared" si="71"/>
        <v>0</v>
      </c>
      <c r="AT88" s="243">
        <f t="shared" si="72"/>
        <v>0</v>
      </c>
      <c r="AU88" s="243">
        <f t="shared" si="73"/>
        <v>17270</v>
      </c>
      <c r="AV88" s="21"/>
    </row>
    <row r="89" spans="1:48" s="22" customFormat="1" ht="45.6" customHeight="1" x14ac:dyDescent="0.25">
      <c r="A89" s="17" t="s">
        <v>95</v>
      </c>
      <c r="B89" s="26" t="s">
        <v>96</v>
      </c>
      <c r="C89" s="23" t="s">
        <v>43</v>
      </c>
      <c r="D89" s="23" t="s">
        <v>57</v>
      </c>
      <c r="E89" s="18" t="s">
        <v>102</v>
      </c>
      <c r="F89" s="23" t="s">
        <v>686</v>
      </c>
      <c r="G89" s="18" t="s">
        <v>45</v>
      </c>
      <c r="H89" s="24">
        <v>42</v>
      </c>
      <c r="I89" s="17" t="s">
        <v>22</v>
      </c>
      <c r="J89" s="19">
        <v>585</v>
      </c>
      <c r="K89" s="25">
        <v>0</v>
      </c>
      <c r="L89" s="25">
        <v>17</v>
      </c>
      <c r="M89" s="25">
        <f t="shared" si="53"/>
        <v>17</v>
      </c>
      <c r="N89" s="224">
        <f t="shared" si="51"/>
        <v>9945</v>
      </c>
      <c r="O89" s="224">
        <v>9945</v>
      </c>
      <c r="P89" s="225">
        <v>6</v>
      </c>
      <c r="Q89" s="225">
        <v>34</v>
      </c>
      <c r="R89" s="225">
        <v>0.4</v>
      </c>
      <c r="S89" s="225">
        <f t="shared" si="60"/>
        <v>81.600000000000009</v>
      </c>
      <c r="T89" s="225">
        <v>81.600000000000009</v>
      </c>
      <c r="U89" s="225">
        <v>0</v>
      </c>
      <c r="V89" s="224">
        <f t="shared" si="61"/>
        <v>0</v>
      </c>
      <c r="W89" s="224">
        <v>0</v>
      </c>
      <c r="X89" s="292">
        <f t="shared" si="82"/>
        <v>10026.6</v>
      </c>
      <c r="Y89" s="292">
        <f t="shared" si="65"/>
        <v>10026.6</v>
      </c>
      <c r="Z89" s="225">
        <f t="shared" si="55"/>
        <v>3400</v>
      </c>
      <c r="AA89" s="225">
        <v>3400</v>
      </c>
      <c r="AB89" s="225">
        <v>0</v>
      </c>
      <c r="AC89" s="225">
        <v>170</v>
      </c>
      <c r="AD89" s="224">
        <f t="shared" si="52"/>
        <v>0</v>
      </c>
      <c r="AE89" s="224">
        <v>0</v>
      </c>
      <c r="AF89" s="225">
        <v>0</v>
      </c>
      <c r="AG89" s="225">
        <v>0</v>
      </c>
      <c r="AH89" s="292">
        <f t="shared" si="56"/>
        <v>3400</v>
      </c>
      <c r="AI89" s="292">
        <f t="shared" si="66"/>
        <v>3400</v>
      </c>
      <c r="AJ89" s="224">
        <f t="shared" si="83"/>
        <v>13426.6</v>
      </c>
      <c r="AK89" s="224">
        <f t="shared" si="67"/>
        <v>13426.6</v>
      </c>
      <c r="AL89" s="226"/>
      <c r="AM89" s="203"/>
      <c r="AN89" s="20" t="str">
        <f t="shared" si="64"/>
        <v>611-PR</v>
      </c>
      <c r="AO89" s="243">
        <f t="shared" si="68"/>
        <v>3400</v>
      </c>
      <c r="AP89" s="243">
        <f t="shared" si="69"/>
        <v>9945</v>
      </c>
      <c r="AQ89" s="243">
        <v>0</v>
      </c>
      <c r="AR89" s="243">
        <f t="shared" si="70"/>
        <v>81.600000000000009</v>
      </c>
      <c r="AS89" s="243">
        <f t="shared" si="71"/>
        <v>0</v>
      </c>
      <c r="AT89" s="243">
        <f t="shared" si="72"/>
        <v>0</v>
      </c>
      <c r="AU89" s="243">
        <f t="shared" si="73"/>
        <v>13426.6</v>
      </c>
      <c r="AV89" s="21"/>
    </row>
    <row r="90" spans="1:48" s="22" customFormat="1" ht="38.25" customHeight="1" x14ac:dyDescent="0.25">
      <c r="A90" s="17" t="s">
        <v>95</v>
      </c>
      <c r="B90" s="26" t="s">
        <v>96</v>
      </c>
      <c r="C90" s="23" t="s">
        <v>43</v>
      </c>
      <c r="D90" s="23" t="s">
        <v>57</v>
      </c>
      <c r="E90" s="18" t="s">
        <v>107</v>
      </c>
      <c r="F90" s="23" t="s">
        <v>541</v>
      </c>
      <c r="G90" s="18" t="s">
        <v>687</v>
      </c>
      <c r="H90" s="24">
        <v>42</v>
      </c>
      <c r="I90" s="17" t="s">
        <v>22</v>
      </c>
      <c r="J90" s="19">
        <v>585</v>
      </c>
      <c r="K90" s="25">
        <v>0</v>
      </c>
      <c r="L90" s="25">
        <v>15</v>
      </c>
      <c r="M90" s="25">
        <f t="shared" si="53"/>
        <v>15</v>
      </c>
      <c r="N90" s="224">
        <f t="shared" si="51"/>
        <v>8775</v>
      </c>
      <c r="O90" s="224">
        <v>8775</v>
      </c>
      <c r="P90" s="225">
        <v>0</v>
      </c>
      <c r="Q90" s="225">
        <v>55</v>
      </c>
      <c r="R90" s="225">
        <v>0.4</v>
      </c>
      <c r="S90" s="225">
        <f t="shared" si="60"/>
        <v>0</v>
      </c>
      <c r="T90" s="225">
        <v>0</v>
      </c>
      <c r="U90" s="225">
        <v>0</v>
      </c>
      <c r="V90" s="224">
        <f t="shared" si="61"/>
        <v>0</v>
      </c>
      <c r="W90" s="224">
        <v>0</v>
      </c>
      <c r="X90" s="292">
        <f t="shared" si="82"/>
        <v>8775</v>
      </c>
      <c r="Y90" s="292">
        <f t="shared" si="65"/>
        <v>8775</v>
      </c>
      <c r="Z90" s="225">
        <f t="shared" si="55"/>
        <v>3000</v>
      </c>
      <c r="AA90" s="225">
        <v>3000</v>
      </c>
      <c r="AB90" s="225">
        <v>0</v>
      </c>
      <c r="AC90" s="225">
        <v>160</v>
      </c>
      <c r="AD90" s="224">
        <f t="shared" si="52"/>
        <v>0</v>
      </c>
      <c r="AE90" s="224">
        <v>0</v>
      </c>
      <c r="AF90" s="225">
        <v>0</v>
      </c>
      <c r="AG90" s="225">
        <v>0</v>
      </c>
      <c r="AH90" s="292">
        <f t="shared" si="56"/>
        <v>3000</v>
      </c>
      <c r="AI90" s="292">
        <f t="shared" si="66"/>
        <v>3000</v>
      </c>
      <c r="AJ90" s="224">
        <f t="shared" si="83"/>
        <v>11775</v>
      </c>
      <c r="AK90" s="224">
        <f t="shared" si="67"/>
        <v>11775</v>
      </c>
      <c r="AL90" s="226"/>
      <c r="AM90" s="203"/>
      <c r="AN90" s="20" t="str">
        <f t="shared" si="64"/>
        <v>611-PR</v>
      </c>
      <c r="AO90" s="243">
        <f t="shared" si="68"/>
        <v>3000</v>
      </c>
      <c r="AP90" s="243">
        <f t="shared" si="69"/>
        <v>8775</v>
      </c>
      <c r="AQ90" s="243">
        <v>0</v>
      </c>
      <c r="AR90" s="243">
        <f t="shared" si="70"/>
        <v>0</v>
      </c>
      <c r="AS90" s="243">
        <f t="shared" si="71"/>
        <v>0</v>
      </c>
      <c r="AT90" s="243">
        <f t="shared" si="72"/>
        <v>0</v>
      </c>
      <c r="AU90" s="243">
        <f t="shared" si="73"/>
        <v>11775</v>
      </c>
      <c r="AV90" s="21"/>
    </row>
    <row r="91" spans="1:48" s="22" customFormat="1" ht="31.5" customHeight="1" x14ac:dyDescent="0.25">
      <c r="A91" s="17" t="s">
        <v>95</v>
      </c>
      <c r="B91" s="26" t="s">
        <v>96</v>
      </c>
      <c r="C91" s="23" t="s">
        <v>43</v>
      </c>
      <c r="D91" s="23" t="s">
        <v>57</v>
      </c>
      <c r="E91" s="18" t="s">
        <v>101</v>
      </c>
      <c r="F91" s="23" t="s">
        <v>109</v>
      </c>
      <c r="G91" s="18" t="s">
        <v>98</v>
      </c>
      <c r="H91" s="24">
        <v>42</v>
      </c>
      <c r="I91" s="17" t="s">
        <v>22</v>
      </c>
      <c r="J91" s="19">
        <v>585</v>
      </c>
      <c r="K91" s="25">
        <v>0</v>
      </c>
      <c r="L91" s="25">
        <v>15</v>
      </c>
      <c r="M91" s="25">
        <f t="shared" si="53"/>
        <v>15</v>
      </c>
      <c r="N91" s="224">
        <f t="shared" si="51"/>
        <v>8775</v>
      </c>
      <c r="O91" s="224">
        <v>8775</v>
      </c>
      <c r="P91" s="225">
        <v>16</v>
      </c>
      <c r="Q91" s="225">
        <v>20</v>
      </c>
      <c r="R91" s="225">
        <v>0.4</v>
      </c>
      <c r="S91" s="225">
        <f t="shared" si="60"/>
        <v>128</v>
      </c>
      <c r="T91" s="225">
        <v>128</v>
      </c>
      <c r="U91" s="225">
        <v>0</v>
      </c>
      <c r="V91" s="224">
        <f t="shared" si="61"/>
        <v>0</v>
      </c>
      <c r="W91" s="224">
        <v>0</v>
      </c>
      <c r="X91" s="292">
        <f t="shared" si="82"/>
        <v>8903</v>
      </c>
      <c r="Y91" s="292">
        <f t="shared" si="65"/>
        <v>8903</v>
      </c>
      <c r="Z91" s="225">
        <f t="shared" si="55"/>
        <v>3000</v>
      </c>
      <c r="AA91" s="225">
        <v>3000</v>
      </c>
      <c r="AB91" s="225">
        <v>0</v>
      </c>
      <c r="AC91" s="225">
        <v>150</v>
      </c>
      <c r="AD91" s="224">
        <f t="shared" si="52"/>
        <v>0</v>
      </c>
      <c r="AE91" s="224">
        <v>0</v>
      </c>
      <c r="AF91" s="225">
        <v>0</v>
      </c>
      <c r="AG91" s="225">
        <v>0</v>
      </c>
      <c r="AH91" s="292">
        <f t="shared" si="56"/>
        <v>3000</v>
      </c>
      <c r="AI91" s="292">
        <f t="shared" si="66"/>
        <v>3000</v>
      </c>
      <c r="AJ91" s="224">
        <f t="shared" si="83"/>
        <v>11903</v>
      </c>
      <c r="AK91" s="224">
        <f t="shared" si="67"/>
        <v>11903</v>
      </c>
      <c r="AL91" s="226"/>
      <c r="AM91" s="203"/>
      <c r="AN91" s="20" t="str">
        <f t="shared" si="64"/>
        <v>611-PR</v>
      </c>
      <c r="AO91" s="243">
        <f t="shared" si="68"/>
        <v>3000</v>
      </c>
      <c r="AP91" s="243">
        <f t="shared" si="69"/>
        <v>8775</v>
      </c>
      <c r="AQ91" s="243">
        <v>0</v>
      </c>
      <c r="AR91" s="243">
        <f t="shared" si="70"/>
        <v>128</v>
      </c>
      <c r="AS91" s="243">
        <f t="shared" si="71"/>
        <v>0</v>
      </c>
      <c r="AT91" s="243">
        <f t="shared" si="72"/>
        <v>0</v>
      </c>
      <c r="AU91" s="243">
        <f t="shared" si="73"/>
        <v>11903</v>
      </c>
      <c r="AV91" s="21"/>
    </row>
    <row r="92" spans="1:48" s="22" customFormat="1" ht="48.75" customHeight="1" x14ac:dyDescent="0.25">
      <c r="A92" s="17" t="s">
        <v>95</v>
      </c>
      <c r="B92" s="26" t="s">
        <v>96</v>
      </c>
      <c r="C92" s="23" t="s">
        <v>43</v>
      </c>
      <c r="D92" s="23" t="s">
        <v>31</v>
      </c>
      <c r="E92" s="18" t="s">
        <v>87</v>
      </c>
      <c r="F92" s="23" t="s">
        <v>127</v>
      </c>
      <c r="G92" s="18" t="s">
        <v>663</v>
      </c>
      <c r="H92" s="24">
        <v>42</v>
      </c>
      <c r="I92" s="17" t="s">
        <v>22</v>
      </c>
      <c r="J92" s="19">
        <v>585</v>
      </c>
      <c r="K92" s="25">
        <v>0</v>
      </c>
      <c r="L92" s="25">
        <v>25</v>
      </c>
      <c r="M92" s="25">
        <f t="shared" si="53"/>
        <v>25</v>
      </c>
      <c r="N92" s="224">
        <f t="shared" si="51"/>
        <v>14625</v>
      </c>
      <c r="O92" s="224">
        <v>14625</v>
      </c>
      <c r="P92" s="225">
        <v>0</v>
      </c>
      <c r="Q92" s="225">
        <v>28</v>
      </c>
      <c r="R92" s="225">
        <v>0.4</v>
      </c>
      <c r="S92" s="225">
        <f t="shared" si="60"/>
        <v>0</v>
      </c>
      <c r="T92" s="225">
        <v>0</v>
      </c>
      <c r="U92" s="225">
        <v>0</v>
      </c>
      <c r="V92" s="224">
        <f t="shared" si="61"/>
        <v>0</v>
      </c>
      <c r="W92" s="224">
        <v>0</v>
      </c>
      <c r="X92" s="292">
        <f t="shared" si="82"/>
        <v>14625</v>
      </c>
      <c r="Y92" s="292">
        <f t="shared" si="65"/>
        <v>14625</v>
      </c>
      <c r="Z92" s="225">
        <f t="shared" si="55"/>
        <v>5000</v>
      </c>
      <c r="AA92" s="225">
        <v>5000</v>
      </c>
      <c r="AB92" s="225">
        <v>0</v>
      </c>
      <c r="AC92" s="225">
        <v>0</v>
      </c>
      <c r="AD92" s="224">
        <f t="shared" si="52"/>
        <v>0</v>
      </c>
      <c r="AE92" s="224">
        <v>0</v>
      </c>
      <c r="AF92" s="225">
        <v>0</v>
      </c>
      <c r="AG92" s="225">
        <v>0</v>
      </c>
      <c r="AH92" s="292">
        <f t="shared" si="56"/>
        <v>5000</v>
      </c>
      <c r="AI92" s="292">
        <f t="shared" si="66"/>
        <v>5000</v>
      </c>
      <c r="AJ92" s="224">
        <f t="shared" si="83"/>
        <v>19625</v>
      </c>
      <c r="AK92" s="224">
        <f t="shared" si="67"/>
        <v>19625</v>
      </c>
      <c r="AL92" s="226"/>
      <c r="AM92" s="203"/>
      <c r="AN92" s="20" t="str">
        <f t="shared" si="64"/>
        <v>611-PR</v>
      </c>
      <c r="AO92" s="243">
        <f t="shared" si="68"/>
        <v>5000</v>
      </c>
      <c r="AP92" s="243">
        <f t="shared" si="69"/>
        <v>14625</v>
      </c>
      <c r="AQ92" s="243">
        <v>0</v>
      </c>
      <c r="AR92" s="243">
        <f t="shared" si="70"/>
        <v>0</v>
      </c>
      <c r="AS92" s="243">
        <f t="shared" si="71"/>
        <v>0</v>
      </c>
      <c r="AT92" s="243">
        <f t="shared" si="72"/>
        <v>0</v>
      </c>
      <c r="AU92" s="243">
        <f t="shared" si="73"/>
        <v>19625</v>
      </c>
      <c r="AV92" s="21"/>
    </row>
    <row r="93" spans="1:48" s="22" customFormat="1" ht="48.75" customHeight="1" x14ac:dyDescent="0.25">
      <c r="A93" s="17" t="s">
        <v>95</v>
      </c>
      <c r="B93" s="26" t="s">
        <v>96</v>
      </c>
      <c r="C93" s="23" t="s">
        <v>43</v>
      </c>
      <c r="D93" s="23" t="s">
        <v>31</v>
      </c>
      <c r="E93" s="18" t="s">
        <v>87</v>
      </c>
      <c r="F93" s="23" t="s">
        <v>93</v>
      </c>
      <c r="G93" s="18" t="s">
        <v>522</v>
      </c>
      <c r="H93" s="24">
        <v>42</v>
      </c>
      <c r="I93" s="17" t="s">
        <v>22</v>
      </c>
      <c r="J93" s="19">
        <v>585</v>
      </c>
      <c r="K93" s="25">
        <v>0</v>
      </c>
      <c r="L93" s="25">
        <v>20</v>
      </c>
      <c r="M93" s="25">
        <f t="shared" si="53"/>
        <v>20</v>
      </c>
      <c r="N93" s="224">
        <f t="shared" si="51"/>
        <v>11700</v>
      </c>
      <c r="O93" s="224">
        <v>11700</v>
      </c>
      <c r="P93" s="225">
        <v>20</v>
      </c>
      <c r="Q93" s="225">
        <v>22</v>
      </c>
      <c r="R93" s="225">
        <v>0.4</v>
      </c>
      <c r="S93" s="225">
        <f t="shared" si="60"/>
        <v>176</v>
      </c>
      <c r="T93" s="225">
        <v>176</v>
      </c>
      <c r="U93" s="225">
        <v>0</v>
      </c>
      <c r="V93" s="224">
        <f t="shared" si="61"/>
        <v>0</v>
      </c>
      <c r="W93" s="224">
        <v>0</v>
      </c>
      <c r="X93" s="292">
        <f t="shared" si="82"/>
        <v>11876</v>
      </c>
      <c r="Y93" s="292">
        <f t="shared" si="65"/>
        <v>11876</v>
      </c>
      <c r="Z93" s="225">
        <f t="shared" si="55"/>
        <v>4000</v>
      </c>
      <c r="AA93" s="225">
        <v>4000</v>
      </c>
      <c r="AB93" s="225">
        <v>0</v>
      </c>
      <c r="AC93" s="225">
        <v>0</v>
      </c>
      <c r="AD93" s="224">
        <f t="shared" si="52"/>
        <v>0</v>
      </c>
      <c r="AE93" s="224">
        <v>0</v>
      </c>
      <c r="AF93" s="225">
        <v>0</v>
      </c>
      <c r="AG93" s="225">
        <v>0</v>
      </c>
      <c r="AH93" s="292">
        <f t="shared" si="56"/>
        <v>4000</v>
      </c>
      <c r="AI93" s="292">
        <f t="shared" si="66"/>
        <v>4000</v>
      </c>
      <c r="AJ93" s="224">
        <f t="shared" si="83"/>
        <v>15876</v>
      </c>
      <c r="AK93" s="224">
        <f t="shared" si="67"/>
        <v>15876</v>
      </c>
      <c r="AL93" s="226"/>
      <c r="AM93" s="203"/>
      <c r="AN93" s="20" t="str">
        <f t="shared" si="64"/>
        <v>611-PR</v>
      </c>
      <c r="AO93" s="243">
        <f t="shared" si="68"/>
        <v>4000</v>
      </c>
      <c r="AP93" s="243">
        <f t="shared" si="69"/>
        <v>11700</v>
      </c>
      <c r="AQ93" s="243">
        <v>0</v>
      </c>
      <c r="AR93" s="243">
        <f t="shared" si="70"/>
        <v>176</v>
      </c>
      <c r="AS93" s="243">
        <f t="shared" si="71"/>
        <v>0</v>
      </c>
      <c r="AT93" s="243">
        <f t="shared" si="72"/>
        <v>0</v>
      </c>
      <c r="AU93" s="243">
        <f t="shared" si="73"/>
        <v>15876</v>
      </c>
      <c r="AV93" s="21"/>
    </row>
    <row r="94" spans="1:48" s="22" customFormat="1" ht="48.75" customHeight="1" x14ac:dyDescent="0.25">
      <c r="A94" s="17" t="s">
        <v>95</v>
      </c>
      <c r="B94" s="26" t="s">
        <v>96</v>
      </c>
      <c r="C94" s="23" t="s">
        <v>43</v>
      </c>
      <c r="D94" s="23" t="s">
        <v>31</v>
      </c>
      <c r="E94" s="18" t="s">
        <v>688</v>
      </c>
      <c r="F94" s="23" t="s">
        <v>661</v>
      </c>
      <c r="G94" s="18" t="s">
        <v>662</v>
      </c>
      <c r="H94" s="24">
        <v>42</v>
      </c>
      <c r="I94" s="17" t="s">
        <v>77</v>
      </c>
      <c r="J94" s="19">
        <v>585</v>
      </c>
      <c r="K94" s="25">
        <v>0</v>
      </c>
      <c r="L94" s="25">
        <v>27</v>
      </c>
      <c r="M94" s="25">
        <f t="shared" si="53"/>
        <v>27</v>
      </c>
      <c r="N94" s="224">
        <f t="shared" si="51"/>
        <v>15795</v>
      </c>
      <c r="O94" s="224">
        <v>15795</v>
      </c>
      <c r="P94" s="225">
        <v>0</v>
      </c>
      <c r="Q94" s="225">
        <v>0</v>
      </c>
      <c r="R94" s="225">
        <v>0.4</v>
      </c>
      <c r="S94" s="225">
        <f t="shared" si="60"/>
        <v>0</v>
      </c>
      <c r="T94" s="225">
        <v>0</v>
      </c>
      <c r="U94" s="225">
        <v>0</v>
      </c>
      <c r="V94" s="224">
        <f t="shared" si="61"/>
        <v>0</v>
      </c>
      <c r="W94" s="224">
        <v>0</v>
      </c>
      <c r="X94" s="292">
        <f t="shared" si="82"/>
        <v>15795</v>
      </c>
      <c r="Y94" s="292">
        <f t="shared" si="65"/>
        <v>15795</v>
      </c>
      <c r="Z94" s="225">
        <f t="shared" si="55"/>
        <v>5400</v>
      </c>
      <c r="AA94" s="225">
        <v>5400</v>
      </c>
      <c r="AB94" s="225">
        <v>0</v>
      </c>
      <c r="AC94" s="225">
        <v>0</v>
      </c>
      <c r="AD94" s="224">
        <f t="shared" si="52"/>
        <v>0</v>
      </c>
      <c r="AE94" s="224">
        <v>0</v>
      </c>
      <c r="AF94" s="225">
        <v>0</v>
      </c>
      <c r="AG94" s="225">
        <v>0</v>
      </c>
      <c r="AH94" s="292">
        <f t="shared" si="56"/>
        <v>5400</v>
      </c>
      <c r="AI94" s="292">
        <f t="shared" si="66"/>
        <v>5400</v>
      </c>
      <c r="AJ94" s="224">
        <f t="shared" si="83"/>
        <v>21195</v>
      </c>
      <c r="AK94" s="224">
        <f t="shared" si="67"/>
        <v>21195</v>
      </c>
      <c r="AL94" s="226"/>
      <c r="AM94" s="203"/>
      <c r="AN94" s="20" t="str">
        <f t="shared" si="64"/>
        <v>611-PR</v>
      </c>
      <c r="AO94" s="243">
        <f t="shared" si="68"/>
        <v>5400</v>
      </c>
      <c r="AP94" s="243">
        <f t="shared" si="69"/>
        <v>15795</v>
      </c>
      <c r="AQ94" s="243">
        <v>0</v>
      </c>
      <c r="AR94" s="243">
        <f t="shared" si="70"/>
        <v>0</v>
      </c>
      <c r="AS94" s="243">
        <f t="shared" si="71"/>
        <v>0</v>
      </c>
      <c r="AT94" s="243">
        <f t="shared" si="72"/>
        <v>0</v>
      </c>
      <c r="AU94" s="243">
        <f t="shared" si="73"/>
        <v>21195</v>
      </c>
      <c r="AV94" s="21"/>
    </row>
    <row r="95" spans="1:48" s="22" customFormat="1" ht="39" customHeight="1" x14ac:dyDescent="0.25">
      <c r="A95" s="17" t="s">
        <v>95</v>
      </c>
      <c r="B95" s="26" t="s">
        <v>96</v>
      </c>
      <c r="C95" s="23" t="s">
        <v>43</v>
      </c>
      <c r="D95" s="23" t="s">
        <v>60</v>
      </c>
      <c r="E95" s="18" t="s">
        <v>183</v>
      </c>
      <c r="F95" s="23" t="s">
        <v>689</v>
      </c>
      <c r="G95" s="18" t="s">
        <v>690</v>
      </c>
      <c r="H95" s="24">
        <v>42</v>
      </c>
      <c r="I95" s="17" t="s">
        <v>22</v>
      </c>
      <c r="J95" s="19">
        <v>585</v>
      </c>
      <c r="K95" s="25">
        <v>0</v>
      </c>
      <c r="L95" s="25">
        <v>20</v>
      </c>
      <c r="M95" s="25">
        <f>K95+L95</f>
        <v>20</v>
      </c>
      <c r="N95" s="224">
        <f>(J95*M95)</f>
        <v>11700</v>
      </c>
      <c r="O95" s="224">
        <v>11700</v>
      </c>
      <c r="P95" s="225">
        <v>10</v>
      </c>
      <c r="Q95" s="225">
        <v>20</v>
      </c>
      <c r="R95" s="225">
        <v>0.4</v>
      </c>
      <c r="S95" s="225">
        <f>SUM(Q95*R95*P95)</f>
        <v>80</v>
      </c>
      <c r="T95" s="225">
        <v>80</v>
      </c>
      <c r="U95" s="225">
        <v>0</v>
      </c>
      <c r="V95" s="224">
        <f>(M95*U95)</f>
        <v>0</v>
      </c>
      <c r="W95" s="224">
        <v>0</v>
      </c>
      <c r="X95" s="292">
        <f>N95+S95+V95</f>
        <v>11780</v>
      </c>
      <c r="Y95" s="292">
        <f t="shared" si="65"/>
        <v>11780</v>
      </c>
      <c r="Z95" s="225">
        <f>M95*200</f>
        <v>4000</v>
      </c>
      <c r="AA95" s="225">
        <v>4000</v>
      </c>
      <c r="AB95" s="225">
        <v>0</v>
      </c>
      <c r="AC95" s="225">
        <v>155</v>
      </c>
      <c r="AD95" s="224">
        <f>SUM(AC95*AB95)</f>
        <v>0</v>
      </c>
      <c r="AE95" s="224">
        <v>0</v>
      </c>
      <c r="AF95" s="225">
        <v>0</v>
      </c>
      <c r="AG95" s="225">
        <v>0</v>
      </c>
      <c r="AH95" s="292">
        <f>Z95+AD95+AF95</f>
        <v>4000</v>
      </c>
      <c r="AI95" s="292">
        <f t="shared" si="66"/>
        <v>4000</v>
      </c>
      <c r="AJ95" s="224">
        <f>AH95+X95</f>
        <v>15780</v>
      </c>
      <c r="AK95" s="224">
        <f t="shared" si="67"/>
        <v>15780</v>
      </c>
      <c r="AL95" s="226"/>
      <c r="AM95" s="203"/>
      <c r="AN95" s="20" t="str">
        <f t="shared" si="64"/>
        <v>611-PR</v>
      </c>
      <c r="AO95" s="243">
        <f t="shared" si="68"/>
        <v>4000</v>
      </c>
      <c r="AP95" s="243">
        <f t="shared" si="69"/>
        <v>11700</v>
      </c>
      <c r="AQ95" s="243">
        <v>0</v>
      </c>
      <c r="AR95" s="243">
        <f t="shared" si="70"/>
        <v>80</v>
      </c>
      <c r="AS95" s="243">
        <f t="shared" si="71"/>
        <v>0</v>
      </c>
      <c r="AT95" s="243">
        <f t="shared" si="72"/>
        <v>0</v>
      </c>
      <c r="AU95" s="243">
        <f t="shared" si="73"/>
        <v>15780</v>
      </c>
      <c r="AV95" s="21"/>
    </row>
    <row r="96" spans="1:48" s="22" customFormat="1" ht="39" customHeight="1" x14ac:dyDescent="0.25">
      <c r="A96" s="17" t="s">
        <v>95</v>
      </c>
      <c r="B96" s="26" t="s">
        <v>96</v>
      </c>
      <c r="C96" s="23" t="s">
        <v>43</v>
      </c>
      <c r="D96" s="23" t="s">
        <v>60</v>
      </c>
      <c r="E96" s="18" t="s">
        <v>216</v>
      </c>
      <c r="F96" s="23" t="s">
        <v>532</v>
      </c>
      <c r="G96" s="18" t="s">
        <v>656</v>
      </c>
      <c r="H96" s="24">
        <v>42</v>
      </c>
      <c r="I96" s="17" t="s">
        <v>22</v>
      </c>
      <c r="J96" s="19">
        <v>585</v>
      </c>
      <c r="K96" s="25">
        <v>20</v>
      </c>
      <c r="L96" s="25">
        <v>0</v>
      </c>
      <c r="M96" s="25">
        <f t="shared" ref="M96:M101" si="84">K96+L96</f>
        <v>20</v>
      </c>
      <c r="N96" s="224">
        <f t="shared" ref="N96:N101" si="85">(J96*M96)</f>
        <v>11700</v>
      </c>
      <c r="O96" s="224">
        <v>11700</v>
      </c>
      <c r="P96" s="225">
        <v>15</v>
      </c>
      <c r="Q96" s="225">
        <v>38</v>
      </c>
      <c r="R96" s="225">
        <v>0.4</v>
      </c>
      <c r="S96" s="225">
        <f t="shared" ref="S96:S101" si="86">SUM(Q96*R96*P96)</f>
        <v>228.00000000000003</v>
      </c>
      <c r="T96" s="225">
        <v>228.00000000000003</v>
      </c>
      <c r="U96" s="225">
        <v>0</v>
      </c>
      <c r="V96" s="224">
        <f t="shared" ref="V96:V101" si="87">(M96*U96)</f>
        <v>0</v>
      </c>
      <c r="W96" s="224">
        <v>0</v>
      </c>
      <c r="X96" s="292">
        <f t="shared" ref="X96:X101" si="88">N96+S96+V96</f>
        <v>11928</v>
      </c>
      <c r="Y96" s="292">
        <f t="shared" si="65"/>
        <v>11928</v>
      </c>
      <c r="Z96" s="225">
        <f t="shared" ref="Z96:Z101" si="89">M96*200</f>
        <v>4000</v>
      </c>
      <c r="AA96" s="225">
        <v>4000</v>
      </c>
      <c r="AB96" s="225">
        <v>0</v>
      </c>
      <c r="AC96" s="225">
        <v>155</v>
      </c>
      <c r="AD96" s="224">
        <f t="shared" ref="AD96:AD101" si="90">SUM(AC96*AB96)</f>
        <v>0</v>
      </c>
      <c r="AE96" s="224">
        <v>0</v>
      </c>
      <c r="AF96" s="225">
        <v>0</v>
      </c>
      <c r="AG96" s="225">
        <v>0</v>
      </c>
      <c r="AH96" s="292">
        <f t="shared" ref="AH96:AH101" si="91">Z96+AD96+AF96</f>
        <v>4000</v>
      </c>
      <c r="AI96" s="292">
        <f t="shared" si="66"/>
        <v>4000</v>
      </c>
      <c r="AJ96" s="224">
        <f t="shared" ref="AJ96:AJ101" si="92">AH96+X96</f>
        <v>15928</v>
      </c>
      <c r="AK96" s="224">
        <f t="shared" si="67"/>
        <v>15928</v>
      </c>
      <c r="AL96" s="226"/>
      <c r="AM96" s="203"/>
      <c r="AN96" s="20" t="str">
        <f t="shared" si="64"/>
        <v>611-PR</v>
      </c>
      <c r="AO96" s="243">
        <f t="shared" si="68"/>
        <v>4000</v>
      </c>
      <c r="AP96" s="243">
        <f t="shared" si="69"/>
        <v>11700</v>
      </c>
      <c r="AQ96" s="243">
        <v>0</v>
      </c>
      <c r="AR96" s="243">
        <f t="shared" si="70"/>
        <v>228.00000000000003</v>
      </c>
      <c r="AS96" s="243">
        <f t="shared" si="71"/>
        <v>0</v>
      </c>
      <c r="AT96" s="243">
        <f t="shared" si="72"/>
        <v>0</v>
      </c>
      <c r="AU96" s="243">
        <f t="shared" si="73"/>
        <v>15928</v>
      </c>
      <c r="AV96" s="21"/>
    </row>
    <row r="97" spans="1:48" s="22" customFormat="1" ht="39" customHeight="1" x14ac:dyDescent="0.25">
      <c r="A97" s="17" t="s">
        <v>95</v>
      </c>
      <c r="B97" s="26" t="s">
        <v>96</v>
      </c>
      <c r="C97" s="23" t="s">
        <v>43</v>
      </c>
      <c r="D97" s="23" t="s">
        <v>60</v>
      </c>
      <c r="E97" s="18" t="s">
        <v>216</v>
      </c>
      <c r="F97" s="23" t="s">
        <v>532</v>
      </c>
      <c r="G97" s="18" t="s">
        <v>656</v>
      </c>
      <c r="H97" s="24">
        <v>42</v>
      </c>
      <c r="I97" s="17" t="s">
        <v>22</v>
      </c>
      <c r="J97" s="19">
        <v>585</v>
      </c>
      <c r="K97" s="25">
        <v>0</v>
      </c>
      <c r="L97" s="25">
        <v>20</v>
      </c>
      <c r="M97" s="25">
        <f t="shared" si="84"/>
        <v>20</v>
      </c>
      <c r="N97" s="224">
        <f t="shared" si="85"/>
        <v>11700</v>
      </c>
      <c r="O97" s="224">
        <v>11700</v>
      </c>
      <c r="P97" s="225">
        <v>0</v>
      </c>
      <c r="Q97" s="225">
        <v>53</v>
      </c>
      <c r="R97" s="225">
        <v>0.4</v>
      </c>
      <c r="S97" s="225">
        <f t="shared" si="86"/>
        <v>0</v>
      </c>
      <c r="T97" s="225">
        <v>0</v>
      </c>
      <c r="U97" s="225">
        <v>0</v>
      </c>
      <c r="V97" s="224">
        <f t="shared" si="87"/>
        <v>0</v>
      </c>
      <c r="W97" s="224">
        <v>0</v>
      </c>
      <c r="X97" s="292">
        <f t="shared" si="88"/>
        <v>11700</v>
      </c>
      <c r="Y97" s="292">
        <f t="shared" si="65"/>
        <v>11700</v>
      </c>
      <c r="Z97" s="225">
        <f t="shared" si="89"/>
        <v>4000</v>
      </c>
      <c r="AA97" s="225">
        <v>4000</v>
      </c>
      <c r="AB97" s="225">
        <v>0</v>
      </c>
      <c r="AC97" s="225">
        <v>0</v>
      </c>
      <c r="AD97" s="224">
        <f t="shared" si="90"/>
        <v>0</v>
      </c>
      <c r="AE97" s="224">
        <v>0</v>
      </c>
      <c r="AF97" s="225">
        <v>0</v>
      </c>
      <c r="AG97" s="225">
        <v>0</v>
      </c>
      <c r="AH97" s="292">
        <f t="shared" si="91"/>
        <v>4000</v>
      </c>
      <c r="AI97" s="292">
        <f t="shared" si="66"/>
        <v>4000</v>
      </c>
      <c r="AJ97" s="224">
        <f t="shared" si="92"/>
        <v>15700</v>
      </c>
      <c r="AK97" s="224">
        <f t="shared" si="67"/>
        <v>15700</v>
      </c>
      <c r="AL97" s="226"/>
      <c r="AM97" s="203"/>
      <c r="AN97" s="20" t="str">
        <f t="shared" si="64"/>
        <v>611-PR</v>
      </c>
      <c r="AO97" s="243">
        <f t="shared" si="68"/>
        <v>4000</v>
      </c>
      <c r="AP97" s="243">
        <f t="shared" si="69"/>
        <v>11700</v>
      </c>
      <c r="AQ97" s="243">
        <v>0</v>
      </c>
      <c r="AR97" s="243">
        <f t="shared" si="70"/>
        <v>0</v>
      </c>
      <c r="AS97" s="243">
        <f t="shared" si="71"/>
        <v>0</v>
      </c>
      <c r="AT97" s="243">
        <f t="shared" si="72"/>
        <v>0</v>
      </c>
      <c r="AU97" s="243">
        <f t="shared" si="73"/>
        <v>15700</v>
      </c>
      <c r="AV97" s="21"/>
    </row>
    <row r="98" spans="1:48" s="22" customFormat="1" ht="39" customHeight="1" x14ac:dyDescent="0.25">
      <c r="A98" s="17" t="s">
        <v>95</v>
      </c>
      <c r="B98" s="26" t="s">
        <v>96</v>
      </c>
      <c r="C98" s="23" t="s">
        <v>43</v>
      </c>
      <c r="D98" s="23" t="s">
        <v>60</v>
      </c>
      <c r="E98" s="18" t="s">
        <v>677</v>
      </c>
      <c r="F98" s="23" t="s">
        <v>48</v>
      </c>
      <c r="G98" s="18" t="s">
        <v>656</v>
      </c>
      <c r="H98" s="24">
        <v>42</v>
      </c>
      <c r="I98" s="17" t="s">
        <v>77</v>
      </c>
      <c r="J98" s="19">
        <v>585</v>
      </c>
      <c r="K98" s="25">
        <v>0</v>
      </c>
      <c r="L98" s="25">
        <v>25</v>
      </c>
      <c r="M98" s="25">
        <f t="shared" si="84"/>
        <v>25</v>
      </c>
      <c r="N98" s="224">
        <f t="shared" si="85"/>
        <v>14625</v>
      </c>
      <c r="O98" s="224">
        <v>14625</v>
      </c>
      <c r="P98" s="225">
        <v>0</v>
      </c>
      <c r="Q98" s="225">
        <v>0</v>
      </c>
      <c r="R98" s="225">
        <v>0.4</v>
      </c>
      <c r="S98" s="225">
        <f t="shared" si="86"/>
        <v>0</v>
      </c>
      <c r="T98" s="225">
        <v>0</v>
      </c>
      <c r="U98" s="225">
        <v>0</v>
      </c>
      <c r="V98" s="224">
        <f t="shared" si="87"/>
        <v>0</v>
      </c>
      <c r="W98" s="224">
        <v>0</v>
      </c>
      <c r="X98" s="292">
        <f t="shared" si="88"/>
        <v>14625</v>
      </c>
      <c r="Y98" s="292">
        <f t="shared" si="65"/>
        <v>14625</v>
      </c>
      <c r="Z98" s="225">
        <f t="shared" si="89"/>
        <v>5000</v>
      </c>
      <c r="AA98" s="225">
        <v>5000</v>
      </c>
      <c r="AB98" s="225">
        <v>0</v>
      </c>
      <c r="AC98" s="225">
        <v>0</v>
      </c>
      <c r="AD98" s="224">
        <f t="shared" si="90"/>
        <v>0</v>
      </c>
      <c r="AE98" s="224">
        <v>0</v>
      </c>
      <c r="AF98" s="225">
        <v>0</v>
      </c>
      <c r="AG98" s="225">
        <v>0</v>
      </c>
      <c r="AH98" s="292">
        <f t="shared" si="91"/>
        <v>5000</v>
      </c>
      <c r="AI98" s="292">
        <f t="shared" si="66"/>
        <v>5000</v>
      </c>
      <c r="AJ98" s="224">
        <f t="shared" si="92"/>
        <v>19625</v>
      </c>
      <c r="AK98" s="224">
        <f t="shared" si="67"/>
        <v>19625</v>
      </c>
      <c r="AL98" s="226"/>
      <c r="AM98" s="203"/>
      <c r="AN98" s="20" t="str">
        <f t="shared" si="64"/>
        <v>611-PR</v>
      </c>
      <c r="AO98" s="243">
        <f t="shared" si="68"/>
        <v>5000</v>
      </c>
      <c r="AP98" s="243">
        <f t="shared" si="69"/>
        <v>14625</v>
      </c>
      <c r="AQ98" s="243">
        <v>0</v>
      </c>
      <c r="AR98" s="243">
        <f t="shared" si="70"/>
        <v>0</v>
      </c>
      <c r="AS98" s="243">
        <f t="shared" si="71"/>
        <v>0</v>
      </c>
      <c r="AT98" s="243">
        <f t="shared" si="72"/>
        <v>0</v>
      </c>
      <c r="AU98" s="243">
        <f t="shared" si="73"/>
        <v>19625</v>
      </c>
      <c r="AV98" s="21"/>
    </row>
    <row r="99" spans="1:48" s="22" customFormat="1" ht="39" customHeight="1" x14ac:dyDescent="0.25">
      <c r="A99" s="17" t="s">
        <v>95</v>
      </c>
      <c r="B99" s="26" t="s">
        <v>96</v>
      </c>
      <c r="C99" s="23" t="s">
        <v>43</v>
      </c>
      <c r="D99" s="23" t="s">
        <v>60</v>
      </c>
      <c r="E99" s="18" t="s">
        <v>163</v>
      </c>
      <c r="F99" s="23" t="s">
        <v>691</v>
      </c>
      <c r="G99" s="18" t="s">
        <v>663</v>
      </c>
      <c r="H99" s="24">
        <v>42</v>
      </c>
      <c r="I99" s="17" t="s">
        <v>22</v>
      </c>
      <c r="J99" s="19">
        <v>585</v>
      </c>
      <c r="K99" s="25">
        <v>22</v>
      </c>
      <c r="L99" s="25">
        <v>0</v>
      </c>
      <c r="M99" s="25">
        <f t="shared" si="84"/>
        <v>22</v>
      </c>
      <c r="N99" s="224">
        <f t="shared" si="85"/>
        <v>12870</v>
      </c>
      <c r="O99" s="224">
        <v>12870</v>
      </c>
      <c r="P99" s="225">
        <v>11</v>
      </c>
      <c r="Q99" s="225">
        <v>10</v>
      </c>
      <c r="R99" s="225">
        <v>0.4</v>
      </c>
      <c r="S99" s="225">
        <f t="shared" si="86"/>
        <v>44</v>
      </c>
      <c r="T99" s="225">
        <v>44</v>
      </c>
      <c r="U99" s="225">
        <v>0</v>
      </c>
      <c r="V99" s="224">
        <f t="shared" si="87"/>
        <v>0</v>
      </c>
      <c r="W99" s="224">
        <v>0</v>
      </c>
      <c r="X99" s="292">
        <f t="shared" si="88"/>
        <v>12914</v>
      </c>
      <c r="Y99" s="292">
        <f t="shared" si="65"/>
        <v>12914</v>
      </c>
      <c r="Z99" s="225">
        <f t="shared" si="89"/>
        <v>4400</v>
      </c>
      <c r="AA99" s="225">
        <v>4400</v>
      </c>
      <c r="AB99" s="225">
        <v>0</v>
      </c>
      <c r="AC99" s="225">
        <v>155</v>
      </c>
      <c r="AD99" s="224">
        <f t="shared" si="90"/>
        <v>0</v>
      </c>
      <c r="AE99" s="224">
        <v>0</v>
      </c>
      <c r="AF99" s="225">
        <v>0</v>
      </c>
      <c r="AG99" s="225">
        <v>0</v>
      </c>
      <c r="AH99" s="292">
        <f t="shared" si="91"/>
        <v>4400</v>
      </c>
      <c r="AI99" s="292">
        <f t="shared" si="66"/>
        <v>4400</v>
      </c>
      <c r="AJ99" s="224">
        <f t="shared" si="92"/>
        <v>17314</v>
      </c>
      <c r="AK99" s="224">
        <f t="shared" si="67"/>
        <v>17314</v>
      </c>
      <c r="AL99" s="226"/>
      <c r="AM99" s="203"/>
      <c r="AN99" s="20" t="str">
        <f t="shared" si="64"/>
        <v>611-PR</v>
      </c>
      <c r="AO99" s="243">
        <f t="shared" si="68"/>
        <v>4400</v>
      </c>
      <c r="AP99" s="243">
        <f t="shared" si="69"/>
        <v>12870</v>
      </c>
      <c r="AQ99" s="243">
        <v>0</v>
      </c>
      <c r="AR99" s="243">
        <f t="shared" si="70"/>
        <v>44</v>
      </c>
      <c r="AS99" s="243">
        <f t="shared" si="71"/>
        <v>0</v>
      </c>
      <c r="AT99" s="243">
        <f t="shared" si="72"/>
        <v>0</v>
      </c>
      <c r="AU99" s="243">
        <f t="shared" si="73"/>
        <v>17314</v>
      </c>
      <c r="AV99" s="21"/>
    </row>
    <row r="100" spans="1:48" s="22" customFormat="1" ht="48.75" customHeight="1" x14ac:dyDescent="0.25">
      <c r="A100" s="17" t="s">
        <v>95</v>
      </c>
      <c r="B100" s="26" t="s">
        <v>96</v>
      </c>
      <c r="C100" s="23" t="s">
        <v>43</v>
      </c>
      <c r="D100" s="23" t="s">
        <v>60</v>
      </c>
      <c r="E100" s="18" t="s">
        <v>163</v>
      </c>
      <c r="F100" s="23" t="s">
        <v>691</v>
      </c>
      <c r="G100" s="18" t="s">
        <v>663</v>
      </c>
      <c r="H100" s="24">
        <v>42</v>
      </c>
      <c r="I100" s="17" t="s">
        <v>22</v>
      </c>
      <c r="J100" s="19">
        <v>585</v>
      </c>
      <c r="K100" s="25">
        <v>0</v>
      </c>
      <c r="L100" s="25">
        <v>18</v>
      </c>
      <c r="M100" s="25">
        <f t="shared" si="84"/>
        <v>18</v>
      </c>
      <c r="N100" s="224">
        <f t="shared" si="85"/>
        <v>10530</v>
      </c>
      <c r="O100" s="224">
        <v>10530</v>
      </c>
      <c r="P100" s="225">
        <v>0</v>
      </c>
      <c r="Q100" s="225">
        <v>24</v>
      </c>
      <c r="R100" s="225">
        <v>0.4</v>
      </c>
      <c r="S100" s="225">
        <f t="shared" si="86"/>
        <v>0</v>
      </c>
      <c r="T100" s="225">
        <v>0</v>
      </c>
      <c r="U100" s="225">
        <v>0</v>
      </c>
      <c r="V100" s="224">
        <f t="shared" si="87"/>
        <v>0</v>
      </c>
      <c r="W100" s="224">
        <v>0</v>
      </c>
      <c r="X100" s="292">
        <f t="shared" si="88"/>
        <v>10530</v>
      </c>
      <c r="Y100" s="292">
        <f t="shared" si="65"/>
        <v>10530</v>
      </c>
      <c r="Z100" s="225">
        <f t="shared" si="89"/>
        <v>3600</v>
      </c>
      <c r="AA100" s="225">
        <v>3600</v>
      </c>
      <c r="AB100" s="225">
        <v>0</v>
      </c>
      <c r="AC100" s="225">
        <v>0</v>
      </c>
      <c r="AD100" s="224">
        <f t="shared" si="90"/>
        <v>0</v>
      </c>
      <c r="AE100" s="224">
        <v>0</v>
      </c>
      <c r="AF100" s="225">
        <v>0</v>
      </c>
      <c r="AG100" s="225">
        <v>0</v>
      </c>
      <c r="AH100" s="292">
        <f t="shared" si="91"/>
        <v>3600</v>
      </c>
      <c r="AI100" s="292">
        <f t="shared" si="66"/>
        <v>3600</v>
      </c>
      <c r="AJ100" s="224">
        <f t="shared" si="92"/>
        <v>14130</v>
      </c>
      <c r="AK100" s="224">
        <f t="shared" si="67"/>
        <v>14130</v>
      </c>
      <c r="AL100" s="226"/>
      <c r="AM100" s="203"/>
      <c r="AN100" s="20" t="str">
        <f t="shared" si="64"/>
        <v>611-PR</v>
      </c>
      <c r="AO100" s="243">
        <f t="shared" si="68"/>
        <v>3600</v>
      </c>
      <c r="AP100" s="243">
        <f t="shared" si="69"/>
        <v>10530</v>
      </c>
      <c r="AQ100" s="243">
        <v>0</v>
      </c>
      <c r="AR100" s="243">
        <f t="shared" si="70"/>
        <v>0</v>
      </c>
      <c r="AS100" s="243">
        <f t="shared" si="71"/>
        <v>0</v>
      </c>
      <c r="AT100" s="243">
        <f t="shared" si="72"/>
        <v>0</v>
      </c>
      <c r="AU100" s="243">
        <f t="shared" si="73"/>
        <v>14130</v>
      </c>
      <c r="AV100" s="21"/>
    </row>
    <row r="101" spans="1:48" s="22" customFormat="1" ht="39" customHeight="1" x14ac:dyDescent="0.25">
      <c r="A101" s="17" t="s">
        <v>95</v>
      </c>
      <c r="B101" s="26" t="s">
        <v>96</v>
      </c>
      <c r="C101" s="23" t="s">
        <v>43</v>
      </c>
      <c r="D101" s="23" t="s">
        <v>60</v>
      </c>
      <c r="E101" s="18" t="s">
        <v>677</v>
      </c>
      <c r="F101" s="23" t="s">
        <v>659</v>
      </c>
      <c r="G101" s="18" t="s">
        <v>660</v>
      </c>
      <c r="H101" s="24">
        <v>42</v>
      </c>
      <c r="I101" s="17" t="s">
        <v>77</v>
      </c>
      <c r="J101" s="19">
        <v>585</v>
      </c>
      <c r="K101" s="25">
        <v>0</v>
      </c>
      <c r="L101" s="25">
        <v>25</v>
      </c>
      <c r="M101" s="25">
        <f t="shared" si="84"/>
        <v>25</v>
      </c>
      <c r="N101" s="224">
        <f t="shared" si="85"/>
        <v>14625</v>
      </c>
      <c r="O101" s="224">
        <v>14625</v>
      </c>
      <c r="P101" s="225">
        <v>0</v>
      </c>
      <c r="Q101" s="225">
        <v>24</v>
      </c>
      <c r="R101" s="225">
        <v>0.4</v>
      </c>
      <c r="S101" s="225">
        <f t="shared" si="86"/>
        <v>0</v>
      </c>
      <c r="T101" s="225">
        <v>0</v>
      </c>
      <c r="U101" s="225">
        <v>0</v>
      </c>
      <c r="V101" s="224">
        <f t="shared" si="87"/>
        <v>0</v>
      </c>
      <c r="W101" s="224">
        <v>0</v>
      </c>
      <c r="X101" s="292">
        <f t="shared" si="88"/>
        <v>14625</v>
      </c>
      <c r="Y101" s="292">
        <f t="shared" si="65"/>
        <v>14625</v>
      </c>
      <c r="Z101" s="225">
        <f t="shared" si="89"/>
        <v>5000</v>
      </c>
      <c r="AA101" s="225">
        <v>5000</v>
      </c>
      <c r="AB101" s="225">
        <v>0</v>
      </c>
      <c r="AC101" s="225">
        <v>0</v>
      </c>
      <c r="AD101" s="224">
        <f t="shared" si="90"/>
        <v>0</v>
      </c>
      <c r="AE101" s="224">
        <v>0</v>
      </c>
      <c r="AF101" s="225">
        <v>0</v>
      </c>
      <c r="AG101" s="225">
        <v>0</v>
      </c>
      <c r="AH101" s="292">
        <f t="shared" si="91"/>
        <v>5000</v>
      </c>
      <c r="AI101" s="292">
        <f t="shared" si="66"/>
        <v>5000</v>
      </c>
      <c r="AJ101" s="224">
        <f t="shared" si="92"/>
        <v>19625</v>
      </c>
      <c r="AK101" s="224">
        <f t="shared" si="67"/>
        <v>19625</v>
      </c>
      <c r="AL101" s="226"/>
      <c r="AM101" s="203"/>
      <c r="AN101" s="20" t="str">
        <f t="shared" si="64"/>
        <v>611-PR</v>
      </c>
      <c r="AO101" s="243">
        <f t="shared" si="68"/>
        <v>5000</v>
      </c>
      <c r="AP101" s="243">
        <f t="shared" si="69"/>
        <v>14625</v>
      </c>
      <c r="AQ101" s="243">
        <v>0</v>
      </c>
      <c r="AR101" s="243">
        <f t="shared" si="70"/>
        <v>0</v>
      </c>
      <c r="AS101" s="243">
        <f t="shared" si="71"/>
        <v>0</v>
      </c>
      <c r="AT101" s="243">
        <f t="shared" si="72"/>
        <v>0</v>
      </c>
      <c r="AU101" s="243">
        <f t="shared" si="73"/>
        <v>19625</v>
      </c>
      <c r="AV101" s="21"/>
    </row>
    <row r="102" spans="1:48" s="22" customFormat="1" ht="39" customHeight="1" x14ac:dyDescent="0.25">
      <c r="A102" s="302" t="s">
        <v>95</v>
      </c>
      <c r="B102" s="303" t="s">
        <v>96</v>
      </c>
      <c r="C102" s="304"/>
      <c r="D102" s="304"/>
      <c r="E102" s="305"/>
      <c r="F102" s="304"/>
      <c r="G102" s="305"/>
      <c r="H102" s="306"/>
      <c r="I102" s="302"/>
      <c r="J102" s="307"/>
      <c r="K102" s="308">
        <f>SUM(K79:K101)</f>
        <v>42</v>
      </c>
      <c r="L102" s="308">
        <f t="shared" ref="L102:AU102" si="93">SUM(L79:L101)</f>
        <v>404</v>
      </c>
      <c r="M102" s="308">
        <f t="shared" si="93"/>
        <v>446</v>
      </c>
      <c r="N102" s="308">
        <f t="shared" si="93"/>
        <v>260910</v>
      </c>
      <c r="O102" s="308">
        <f t="shared" si="93"/>
        <v>260910</v>
      </c>
      <c r="P102" s="308">
        <f t="shared" si="93"/>
        <v>88</v>
      </c>
      <c r="Q102" s="308">
        <f t="shared" si="93"/>
        <v>426</v>
      </c>
      <c r="R102" s="308">
        <f t="shared" si="93"/>
        <v>9.2000000000000028</v>
      </c>
      <c r="S102" s="308">
        <f t="shared" si="93"/>
        <v>841.6</v>
      </c>
      <c r="T102" s="308">
        <f t="shared" si="93"/>
        <v>841.6</v>
      </c>
      <c r="U102" s="308">
        <f t="shared" si="93"/>
        <v>95</v>
      </c>
      <c r="V102" s="308">
        <f t="shared" si="93"/>
        <v>1425</v>
      </c>
      <c r="W102" s="308">
        <f t="shared" si="93"/>
        <v>1425</v>
      </c>
      <c r="X102" s="308">
        <f t="shared" si="93"/>
        <v>263176.59999999998</v>
      </c>
      <c r="Y102" s="308">
        <f t="shared" si="93"/>
        <v>263176.59999999998</v>
      </c>
      <c r="Z102" s="308">
        <f t="shared" si="93"/>
        <v>89200</v>
      </c>
      <c r="AA102" s="308">
        <f t="shared" si="93"/>
        <v>89200</v>
      </c>
      <c r="AB102" s="308">
        <f t="shared" si="93"/>
        <v>0</v>
      </c>
      <c r="AC102" s="308">
        <f t="shared" si="93"/>
        <v>1370</v>
      </c>
      <c r="AD102" s="308">
        <f t="shared" si="93"/>
        <v>0</v>
      </c>
      <c r="AE102" s="308">
        <f t="shared" si="93"/>
        <v>0</v>
      </c>
      <c r="AF102" s="308">
        <f t="shared" si="93"/>
        <v>0</v>
      </c>
      <c r="AG102" s="308">
        <f t="shared" si="93"/>
        <v>0</v>
      </c>
      <c r="AH102" s="308">
        <f t="shared" si="93"/>
        <v>89200</v>
      </c>
      <c r="AI102" s="308">
        <f t="shared" si="93"/>
        <v>89200</v>
      </c>
      <c r="AJ102" s="308">
        <f t="shared" si="93"/>
        <v>352376.6</v>
      </c>
      <c r="AK102" s="308">
        <f t="shared" si="93"/>
        <v>352376.6</v>
      </c>
      <c r="AL102" s="308">
        <f t="shared" si="93"/>
        <v>352376.6</v>
      </c>
      <c r="AM102" s="308">
        <f t="shared" si="93"/>
        <v>446</v>
      </c>
      <c r="AN102" s="329" t="s">
        <v>95</v>
      </c>
      <c r="AO102" s="316">
        <f t="shared" si="93"/>
        <v>89200</v>
      </c>
      <c r="AP102" s="316">
        <f t="shared" si="93"/>
        <v>260910</v>
      </c>
      <c r="AQ102" s="316">
        <f t="shared" si="93"/>
        <v>0</v>
      </c>
      <c r="AR102" s="316">
        <f t="shared" si="93"/>
        <v>841.6</v>
      </c>
      <c r="AS102" s="316">
        <f t="shared" si="93"/>
        <v>1425</v>
      </c>
      <c r="AT102" s="316">
        <f t="shared" si="93"/>
        <v>0</v>
      </c>
      <c r="AU102" s="316">
        <f t="shared" si="93"/>
        <v>352376.6</v>
      </c>
      <c r="AV102" s="21"/>
    </row>
    <row r="103" spans="1:48" s="22" customFormat="1" ht="33.75" customHeight="1" x14ac:dyDescent="0.25">
      <c r="A103" s="17" t="s">
        <v>111</v>
      </c>
      <c r="B103" s="26" t="s">
        <v>112</v>
      </c>
      <c r="C103" s="23" t="s">
        <v>18</v>
      </c>
      <c r="D103" s="23" t="s">
        <v>25</v>
      </c>
      <c r="E103" s="18" t="s">
        <v>692</v>
      </c>
      <c r="F103" s="23" t="s">
        <v>693</v>
      </c>
      <c r="G103" s="18" t="s">
        <v>114</v>
      </c>
      <c r="H103" s="24">
        <v>45</v>
      </c>
      <c r="I103" s="17" t="s">
        <v>115</v>
      </c>
      <c r="J103" s="19">
        <v>765</v>
      </c>
      <c r="K103" s="25">
        <v>0</v>
      </c>
      <c r="L103" s="25">
        <v>17</v>
      </c>
      <c r="M103" s="25">
        <f t="shared" si="53"/>
        <v>17</v>
      </c>
      <c r="N103" s="224">
        <f t="shared" si="51"/>
        <v>13005</v>
      </c>
      <c r="O103" s="224">
        <v>13005</v>
      </c>
      <c r="P103" s="225">
        <v>7</v>
      </c>
      <c r="Q103" s="225">
        <v>10</v>
      </c>
      <c r="R103" s="225">
        <v>0.4</v>
      </c>
      <c r="S103" s="224">
        <f t="shared" si="60"/>
        <v>28</v>
      </c>
      <c r="T103" s="224">
        <v>28</v>
      </c>
      <c r="U103" s="224">
        <v>300</v>
      </c>
      <c r="V103" s="224">
        <f t="shared" si="61"/>
        <v>5100</v>
      </c>
      <c r="W103" s="224">
        <v>5100</v>
      </c>
      <c r="X103" s="292">
        <f t="shared" si="82"/>
        <v>18133</v>
      </c>
      <c r="Y103" s="292">
        <f t="shared" si="65"/>
        <v>18133</v>
      </c>
      <c r="Z103" s="224">
        <f t="shared" si="55"/>
        <v>3400</v>
      </c>
      <c r="AA103" s="224">
        <v>3400</v>
      </c>
      <c r="AB103" s="224">
        <v>20</v>
      </c>
      <c r="AC103" s="224">
        <v>120</v>
      </c>
      <c r="AD103" s="296">
        <f t="shared" si="52"/>
        <v>2400</v>
      </c>
      <c r="AE103" s="296">
        <v>0</v>
      </c>
      <c r="AF103" s="224">
        <v>0</v>
      </c>
      <c r="AG103" s="224">
        <v>0</v>
      </c>
      <c r="AH103" s="292">
        <f t="shared" si="56"/>
        <v>5800</v>
      </c>
      <c r="AI103" s="292">
        <f t="shared" si="66"/>
        <v>3400</v>
      </c>
      <c r="AJ103" s="224">
        <f t="shared" si="83"/>
        <v>23933</v>
      </c>
      <c r="AK103" s="224">
        <f t="shared" si="67"/>
        <v>21533</v>
      </c>
      <c r="AL103" s="226">
        <f>SUM(AJ103:AJ107)</f>
        <v>96746.2</v>
      </c>
      <c r="AM103" s="203">
        <f>SUM(M103:M107)</f>
        <v>67</v>
      </c>
      <c r="AN103" s="20" t="str">
        <f t="shared" si="64"/>
        <v>612-PR</v>
      </c>
      <c r="AO103" s="243">
        <f t="shared" si="68"/>
        <v>3400</v>
      </c>
      <c r="AP103" s="243">
        <f t="shared" si="69"/>
        <v>13005</v>
      </c>
      <c r="AQ103" s="243">
        <v>0</v>
      </c>
      <c r="AR103" s="243">
        <f t="shared" si="70"/>
        <v>28</v>
      </c>
      <c r="AS103" s="243">
        <f t="shared" si="71"/>
        <v>5100</v>
      </c>
      <c r="AT103" s="243">
        <f t="shared" si="72"/>
        <v>2400</v>
      </c>
      <c r="AU103" s="243">
        <f t="shared" si="73"/>
        <v>21533</v>
      </c>
      <c r="AV103" s="21"/>
    </row>
    <row r="104" spans="1:48" s="22" customFormat="1" ht="33.75" customHeight="1" x14ac:dyDescent="0.25">
      <c r="A104" s="17" t="s">
        <v>111</v>
      </c>
      <c r="B104" s="26" t="s">
        <v>112</v>
      </c>
      <c r="C104" s="23" t="s">
        <v>18</v>
      </c>
      <c r="D104" s="23" t="s">
        <v>25</v>
      </c>
      <c r="E104" s="18" t="s">
        <v>26</v>
      </c>
      <c r="F104" s="23" t="s">
        <v>548</v>
      </c>
      <c r="G104" s="18" t="s">
        <v>114</v>
      </c>
      <c r="H104" s="24">
        <v>45</v>
      </c>
      <c r="I104" s="17" t="s">
        <v>22</v>
      </c>
      <c r="J104" s="19">
        <v>585</v>
      </c>
      <c r="K104" s="25">
        <v>0</v>
      </c>
      <c r="L104" s="25">
        <v>16</v>
      </c>
      <c r="M104" s="25">
        <f t="shared" si="53"/>
        <v>16</v>
      </c>
      <c r="N104" s="224">
        <f t="shared" si="51"/>
        <v>9360</v>
      </c>
      <c r="O104" s="224">
        <v>9360</v>
      </c>
      <c r="P104" s="225">
        <v>7</v>
      </c>
      <c r="Q104" s="225">
        <v>10</v>
      </c>
      <c r="R104" s="225">
        <v>0.4</v>
      </c>
      <c r="S104" s="224">
        <f t="shared" si="60"/>
        <v>28</v>
      </c>
      <c r="T104" s="224">
        <v>28</v>
      </c>
      <c r="U104" s="224">
        <v>300</v>
      </c>
      <c r="V104" s="224">
        <f t="shared" si="61"/>
        <v>4800</v>
      </c>
      <c r="W104" s="224">
        <v>4800</v>
      </c>
      <c r="X104" s="292">
        <f t="shared" si="82"/>
        <v>14188</v>
      </c>
      <c r="Y104" s="292">
        <f t="shared" si="65"/>
        <v>14188</v>
      </c>
      <c r="Z104" s="224">
        <f t="shared" si="55"/>
        <v>3200</v>
      </c>
      <c r="AA104" s="224">
        <v>3200</v>
      </c>
      <c r="AB104" s="224">
        <v>0</v>
      </c>
      <c r="AC104" s="224">
        <v>0</v>
      </c>
      <c r="AD104" s="224">
        <f t="shared" si="52"/>
        <v>0</v>
      </c>
      <c r="AE104" s="224">
        <v>0</v>
      </c>
      <c r="AF104" s="224">
        <v>0</v>
      </c>
      <c r="AG104" s="224">
        <v>0</v>
      </c>
      <c r="AH104" s="292">
        <f t="shared" si="56"/>
        <v>3200</v>
      </c>
      <c r="AI104" s="292">
        <f t="shared" si="66"/>
        <v>3200</v>
      </c>
      <c r="AJ104" s="224">
        <f t="shared" si="83"/>
        <v>17388</v>
      </c>
      <c r="AK104" s="224">
        <f t="shared" si="67"/>
        <v>17388</v>
      </c>
      <c r="AL104" s="226"/>
      <c r="AM104" s="203"/>
      <c r="AN104" s="20" t="str">
        <f t="shared" si="64"/>
        <v>612-PR</v>
      </c>
      <c r="AO104" s="243">
        <f t="shared" si="68"/>
        <v>3200</v>
      </c>
      <c r="AP104" s="243">
        <f t="shared" si="69"/>
        <v>9360</v>
      </c>
      <c r="AQ104" s="243">
        <v>0</v>
      </c>
      <c r="AR104" s="243">
        <f t="shared" si="70"/>
        <v>28</v>
      </c>
      <c r="AS104" s="243">
        <f t="shared" si="71"/>
        <v>4800</v>
      </c>
      <c r="AT104" s="243">
        <f t="shared" si="72"/>
        <v>0</v>
      </c>
      <c r="AU104" s="243">
        <f t="shared" si="73"/>
        <v>17388</v>
      </c>
      <c r="AV104" s="21"/>
    </row>
    <row r="105" spans="1:48" s="22" customFormat="1" ht="61.5" customHeight="1" x14ac:dyDescent="0.25">
      <c r="A105" s="17" t="s">
        <v>111</v>
      </c>
      <c r="B105" s="26" t="s">
        <v>112</v>
      </c>
      <c r="C105" s="23" t="s">
        <v>18</v>
      </c>
      <c r="D105" s="23" t="s">
        <v>19</v>
      </c>
      <c r="E105" s="18" t="s">
        <v>58</v>
      </c>
      <c r="F105" s="23" t="s">
        <v>117</v>
      </c>
      <c r="G105" s="18" t="s">
        <v>694</v>
      </c>
      <c r="H105" s="24">
        <v>45</v>
      </c>
      <c r="I105" s="17" t="s">
        <v>38</v>
      </c>
      <c r="J105" s="19">
        <v>753</v>
      </c>
      <c r="K105" s="25">
        <v>17</v>
      </c>
      <c r="L105" s="25">
        <v>0</v>
      </c>
      <c r="M105" s="25">
        <f t="shared" si="53"/>
        <v>17</v>
      </c>
      <c r="N105" s="224">
        <f t="shared" si="51"/>
        <v>12801</v>
      </c>
      <c r="O105" s="224">
        <v>12801</v>
      </c>
      <c r="P105" s="225">
        <v>8</v>
      </c>
      <c r="Q105" s="225">
        <v>88</v>
      </c>
      <c r="R105" s="225">
        <v>0.4</v>
      </c>
      <c r="S105" s="224">
        <f t="shared" si="60"/>
        <v>281.60000000000002</v>
      </c>
      <c r="T105" s="224">
        <v>281.60000000000002</v>
      </c>
      <c r="U105" s="224">
        <v>300</v>
      </c>
      <c r="V105" s="224">
        <f t="shared" si="61"/>
        <v>5100</v>
      </c>
      <c r="W105" s="224">
        <v>5100</v>
      </c>
      <c r="X105" s="292">
        <f t="shared" si="82"/>
        <v>18182.599999999999</v>
      </c>
      <c r="Y105" s="292">
        <f t="shared" si="65"/>
        <v>18182.599999999999</v>
      </c>
      <c r="Z105" s="224">
        <f t="shared" si="55"/>
        <v>3400</v>
      </c>
      <c r="AA105" s="224">
        <v>3400</v>
      </c>
      <c r="AB105" s="224">
        <v>0</v>
      </c>
      <c r="AC105" s="224">
        <v>182</v>
      </c>
      <c r="AD105" s="224">
        <f t="shared" si="52"/>
        <v>0</v>
      </c>
      <c r="AE105" s="224">
        <v>0</v>
      </c>
      <c r="AF105" s="225">
        <v>1960</v>
      </c>
      <c r="AG105" s="225">
        <v>1960</v>
      </c>
      <c r="AH105" s="292">
        <f t="shared" si="56"/>
        <v>5360</v>
      </c>
      <c r="AI105" s="292">
        <f t="shared" si="66"/>
        <v>5360</v>
      </c>
      <c r="AJ105" s="224">
        <f t="shared" si="83"/>
        <v>23542.6</v>
      </c>
      <c r="AK105" s="224">
        <f t="shared" si="67"/>
        <v>23542.6</v>
      </c>
      <c r="AL105" s="226"/>
      <c r="AM105" s="203"/>
      <c r="AN105" s="20" t="str">
        <f t="shared" si="64"/>
        <v>612-PR</v>
      </c>
      <c r="AO105" s="243">
        <f t="shared" si="68"/>
        <v>3400</v>
      </c>
      <c r="AP105" s="243">
        <f t="shared" si="69"/>
        <v>12801</v>
      </c>
      <c r="AQ105" s="243">
        <v>0</v>
      </c>
      <c r="AR105" s="243">
        <f t="shared" si="70"/>
        <v>281.60000000000002</v>
      </c>
      <c r="AS105" s="243">
        <f t="shared" si="71"/>
        <v>7060</v>
      </c>
      <c r="AT105" s="243">
        <f t="shared" si="72"/>
        <v>0</v>
      </c>
      <c r="AU105" s="243">
        <f t="shared" si="73"/>
        <v>23542.6</v>
      </c>
      <c r="AV105" s="21"/>
    </row>
    <row r="106" spans="1:48" s="22" customFormat="1" ht="37.9" customHeight="1" x14ac:dyDescent="0.25">
      <c r="A106" s="17" t="s">
        <v>111</v>
      </c>
      <c r="B106" s="26" t="s">
        <v>112</v>
      </c>
      <c r="C106" s="23" t="s">
        <v>18</v>
      </c>
      <c r="D106" s="23" t="s">
        <v>19</v>
      </c>
      <c r="E106" s="18" t="s">
        <v>58</v>
      </c>
      <c r="F106" s="23" t="s">
        <v>119</v>
      </c>
      <c r="G106" s="18" t="s">
        <v>114</v>
      </c>
      <c r="H106" s="24">
        <v>45</v>
      </c>
      <c r="I106" s="17" t="s">
        <v>38</v>
      </c>
      <c r="J106" s="19">
        <v>753</v>
      </c>
      <c r="K106" s="25">
        <v>0</v>
      </c>
      <c r="L106" s="25">
        <v>17</v>
      </c>
      <c r="M106" s="25">
        <f t="shared" si="53"/>
        <v>17</v>
      </c>
      <c r="N106" s="224">
        <f t="shared" si="51"/>
        <v>12801</v>
      </c>
      <c r="O106" s="224">
        <v>12801</v>
      </c>
      <c r="P106" s="225">
        <v>8</v>
      </c>
      <c r="Q106" s="225">
        <v>88</v>
      </c>
      <c r="R106" s="225">
        <v>0.4</v>
      </c>
      <c r="S106" s="224">
        <f t="shared" si="60"/>
        <v>281.60000000000002</v>
      </c>
      <c r="T106" s="224">
        <v>281.60000000000002</v>
      </c>
      <c r="U106" s="224">
        <v>300</v>
      </c>
      <c r="V106" s="224">
        <f t="shared" si="61"/>
        <v>5100</v>
      </c>
      <c r="W106" s="224">
        <v>5100</v>
      </c>
      <c r="X106" s="292">
        <f t="shared" si="82"/>
        <v>18182.599999999999</v>
      </c>
      <c r="Y106" s="292">
        <f t="shared" si="65"/>
        <v>18182.599999999999</v>
      </c>
      <c r="Z106" s="224">
        <f t="shared" si="55"/>
        <v>3400</v>
      </c>
      <c r="AA106" s="224">
        <v>3400</v>
      </c>
      <c r="AB106" s="224">
        <v>8</v>
      </c>
      <c r="AC106" s="224">
        <v>400</v>
      </c>
      <c r="AD106" s="224">
        <f t="shared" si="52"/>
        <v>3200</v>
      </c>
      <c r="AE106" s="224">
        <v>3200</v>
      </c>
      <c r="AF106" s="225">
        <v>0</v>
      </c>
      <c r="AG106" s="225">
        <v>0</v>
      </c>
      <c r="AH106" s="292">
        <f t="shared" si="56"/>
        <v>6600</v>
      </c>
      <c r="AI106" s="292">
        <f t="shared" si="66"/>
        <v>6600</v>
      </c>
      <c r="AJ106" s="224">
        <f t="shared" si="83"/>
        <v>24782.6</v>
      </c>
      <c r="AK106" s="224">
        <f t="shared" si="67"/>
        <v>24782.6</v>
      </c>
      <c r="AL106" s="226"/>
      <c r="AM106" s="203"/>
      <c r="AN106" s="20" t="str">
        <f t="shared" si="64"/>
        <v>612-PR</v>
      </c>
      <c r="AO106" s="243">
        <f t="shared" si="68"/>
        <v>3400</v>
      </c>
      <c r="AP106" s="243">
        <f t="shared" si="69"/>
        <v>12801</v>
      </c>
      <c r="AQ106" s="243">
        <v>0</v>
      </c>
      <c r="AR106" s="243">
        <f t="shared" si="70"/>
        <v>3481.6</v>
      </c>
      <c r="AS106" s="243">
        <f t="shared" si="71"/>
        <v>5100</v>
      </c>
      <c r="AT106" s="243">
        <f t="shared" si="72"/>
        <v>0</v>
      </c>
      <c r="AU106" s="243">
        <f t="shared" si="73"/>
        <v>24782.6</v>
      </c>
      <c r="AV106" s="21"/>
    </row>
    <row r="107" spans="1:48" s="22" customFormat="1" ht="45.75" x14ac:dyDescent="0.25">
      <c r="A107" s="17" t="s">
        <v>111</v>
      </c>
      <c r="B107" s="26" t="s">
        <v>112</v>
      </c>
      <c r="C107" s="23" t="s">
        <v>18</v>
      </c>
      <c r="D107" s="23" t="s">
        <v>31</v>
      </c>
      <c r="E107" s="18" t="s">
        <v>79</v>
      </c>
      <c r="F107" s="23" t="s">
        <v>119</v>
      </c>
      <c r="G107" s="18" t="s">
        <v>114</v>
      </c>
      <c r="H107" s="24">
        <v>45</v>
      </c>
      <c r="I107" s="17" t="s">
        <v>38</v>
      </c>
      <c r="J107" s="19">
        <v>753</v>
      </c>
      <c r="K107" s="25">
        <v>0</v>
      </c>
      <c r="L107" s="25">
        <v>0</v>
      </c>
      <c r="M107" s="25">
        <f t="shared" si="53"/>
        <v>0</v>
      </c>
      <c r="N107" s="224">
        <f t="shared" si="51"/>
        <v>0</v>
      </c>
      <c r="O107" s="224">
        <v>0</v>
      </c>
      <c r="P107" s="225">
        <v>0</v>
      </c>
      <c r="Q107" s="225">
        <v>0</v>
      </c>
      <c r="R107" s="225">
        <v>0.4</v>
      </c>
      <c r="S107" s="225">
        <f t="shared" si="60"/>
        <v>0</v>
      </c>
      <c r="T107" s="225">
        <v>0</v>
      </c>
      <c r="U107" s="225">
        <v>0</v>
      </c>
      <c r="V107" s="224">
        <v>5967</v>
      </c>
      <c r="W107" s="224">
        <v>5967</v>
      </c>
      <c r="X107" s="292">
        <f t="shared" si="82"/>
        <v>5967</v>
      </c>
      <c r="Y107" s="292">
        <f t="shared" si="65"/>
        <v>5967</v>
      </c>
      <c r="Z107" s="224">
        <f t="shared" si="55"/>
        <v>0</v>
      </c>
      <c r="AA107" s="224">
        <v>0</v>
      </c>
      <c r="AB107" s="224">
        <v>0</v>
      </c>
      <c r="AC107" s="224">
        <v>120</v>
      </c>
      <c r="AD107" s="224">
        <f t="shared" si="52"/>
        <v>0</v>
      </c>
      <c r="AE107" s="224">
        <v>0</v>
      </c>
      <c r="AF107" s="225">
        <v>1133</v>
      </c>
      <c r="AG107" s="225">
        <v>1133</v>
      </c>
      <c r="AH107" s="292">
        <f t="shared" si="56"/>
        <v>1133</v>
      </c>
      <c r="AI107" s="292">
        <f t="shared" si="66"/>
        <v>1133</v>
      </c>
      <c r="AJ107" s="224">
        <f t="shared" si="83"/>
        <v>7100</v>
      </c>
      <c r="AK107" s="224">
        <f t="shared" si="67"/>
        <v>7100</v>
      </c>
      <c r="AL107" s="226"/>
      <c r="AM107" s="203"/>
      <c r="AN107" s="20" t="str">
        <f t="shared" si="64"/>
        <v>612-PR</v>
      </c>
      <c r="AO107" s="243">
        <f t="shared" si="68"/>
        <v>0</v>
      </c>
      <c r="AP107" s="243">
        <f t="shared" si="69"/>
        <v>0</v>
      </c>
      <c r="AQ107" s="243">
        <v>0</v>
      </c>
      <c r="AR107" s="243">
        <f t="shared" si="70"/>
        <v>0</v>
      </c>
      <c r="AS107" s="243">
        <f t="shared" si="71"/>
        <v>7100</v>
      </c>
      <c r="AT107" s="243">
        <f t="shared" si="72"/>
        <v>0</v>
      </c>
      <c r="AU107" s="243">
        <f t="shared" si="73"/>
        <v>7100</v>
      </c>
      <c r="AV107" s="21"/>
    </row>
    <row r="108" spans="1:48" s="22" customFormat="1" ht="29.25" customHeight="1" x14ac:dyDescent="0.25">
      <c r="A108" s="302" t="s">
        <v>111</v>
      </c>
      <c r="B108" s="303" t="s">
        <v>112</v>
      </c>
      <c r="C108" s="304"/>
      <c r="D108" s="304"/>
      <c r="E108" s="305"/>
      <c r="F108" s="304"/>
      <c r="G108" s="305"/>
      <c r="H108" s="306"/>
      <c r="I108" s="302"/>
      <c r="J108" s="307"/>
      <c r="K108" s="308">
        <f>SUM(K103:K107)</f>
        <v>17</v>
      </c>
      <c r="L108" s="308">
        <f t="shared" ref="L108:AU108" si="94">SUM(L103:L107)</f>
        <v>50</v>
      </c>
      <c r="M108" s="308">
        <f t="shared" si="94"/>
        <v>67</v>
      </c>
      <c r="N108" s="308">
        <f t="shared" si="94"/>
        <v>47967</v>
      </c>
      <c r="O108" s="308">
        <f t="shared" si="94"/>
        <v>47967</v>
      </c>
      <c r="P108" s="308">
        <f t="shared" si="94"/>
        <v>30</v>
      </c>
      <c r="Q108" s="308">
        <f t="shared" si="94"/>
        <v>196</v>
      </c>
      <c r="R108" s="308">
        <f t="shared" si="94"/>
        <v>2</v>
      </c>
      <c r="S108" s="308">
        <f t="shared" si="94"/>
        <v>619.20000000000005</v>
      </c>
      <c r="T108" s="308">
        <f t="shared" si="94"/>
        <v>619.20000000000005</v>
      </c>
      <c r="U108" s="308">
        <f t="shared" si="94"/>
        <v>1200</v>
      </c>
      <c r="V108" s="308">
        <f t="shared" si="94"/>
        <v>26067</v>
      </c>
      <c r="W108" s="308">
        <f t="shared" si="94"/>
        <v>26067</v>
      </c>
      <c r="X108" s="308">
        <f t="shared" si="94"/>
        <v>74653.2</v>
      </c>
      <c r="Y108" s="308">
        <f t="shared" si="94"/>
        <v>74653.2</v>
      </c>
      <c r="Z108" s="308">
        <f t="shared" si="94"/>
        <v>13400</v>
      </c>
      <c r="AA108" s="308">
        <f t="shared" si="94"/>
        <v>13400</v>
      </c>
      <c r="AB108" s="308">
        <f t="shared" si="94"/>
        <v>28</v>
      </c>
      <c r="AC108" s="308">
        <f t="shared" si="94"/>
        <v>822</v>
      </c>
      <c r="AD108" s="308">
        <f t="shared" si="94"/>
        <v>5600</v>
      </c>
      <c r="AE108" s="308">
        <f t="shared" si="94"/>
        <v>3200</v>
      </c>
      <c r="AF108" s="308">
        <f t="shared" si="94"/>
        <v>3093</v>
      </c>
      <c r="AG108" s="308">
        <f t="shared" si="94"/>
        <v>3093</v>
      </c>
      <c r="AH108" s="308">
        <f t="shared" si="94"/>
        <v>22093</v>
      </c>
      <c r="AI108" s="308">
        <f t="shared" si="94"/>
        <v>19693</v>
      </c>
      <c r="AJ108" s="308">
        <f t="shared" si="94"/>
        <v>96746.2</v>
      </c>
      <c r="AK108" s="308">
        <f t="shared" si="94"/>
        <v>94346.2</v>
      </c>
      <c r="AL108" s="308">
        <f t="shared" si="94"/>
        <v>96746.2</v>
      </c>
      <c r="AM108" s="308">
        <f t="shared" si="94"/>
        <v>67</v>
      </c>
      <c r="AN108" s="328" t="s">
        <v>111</v>
      </c>
      <c r="AO108" s="316">
        <f t="shared" si="94"/>
        <v>13400</v>
      </c>
      <c r="AP108" s="316">
        <f t="shared" si="94"/>
        <v>47967</v>
      </c>
      <c r="AQ108" s="316">
        <f t="shared" si="94"/>
        <v>0</v>
      </c>
      <c r="AR108" s="316">
        <f t="shared" si="94"/>
        <v>3819.2</v>
      </c>
      <c r="AS108" s="316">
        <f t="shared" si="94"/>
        <v>29160</v>
      </c>
      <c r="AT108" s="316">
        <f t="shared" si="94"/>
        <v>2400</v>
      </c>
      <c r="AU108" s="316">
        <f t="shared" si="94"/>
        <v>94346.2</v>
      </c>
      <c r="AV108" s="21"/>
    </row>
    <row r="109" spans="1:48" s="22" customFormat="1" ht="47.25" customHeight="1" x14ac:dyDescent="0.25">
      <c r="A109" s="17" t="s">
        <v>122</v>
      </c>
      <c r="B109" s="26" t="s">
        <v>123</v>
      </c>
      <c r="C109" s="23" t="s">
        <v>18</v>
      </c>
      <c r="D109" s="23" t="s">
        <v>31</v>
      </c>
      <c r="E109" s="18" t="s">
        <v>78</v>
      </c>
      <c r="F109" s="23" t="s">
        <v>124</v>
      </c>
      <c r="G109" s="18" t="s">
        <v>126</v>
      </c>
      <c r="H109" s="24">
        <v>45</v>
      </c>
      <c r="I109" s="17" t="s">
        <v>22</v>
      </c>
      <c r="J109" s="19">
        <v>585</v>
      </c>
      <c r="K109" s="25">
        <v>22</v>
      </c>
      <c r="L109" s="25">
        <v>0</v>
      </c>
      <c r="M109" s="25">
        <f t="shared" si="53"/>
        <v>22</v>
      </c>
      <c r="N109" s="224">
        <f t="shared" si="51"/>
        <v>12870</v>
      </c>
      <c r="O109" s="224">
        <v>12870</v>
      </c>
      <c r="P109" s="225">
        <v>30</v>
      </c>
      <c r="Q109" s="225">
        <v>22</v>
      </c>
      <c r="R109" s="225">
        <v>0.4</v>
      </c>
      <c r="S109" s="224">
        <f t="shared" si="60"/>
        <v>264</v>
      </c>
      <c r="T109" s="224">
        <v>264</v>
      </c>
      <c r="U109" s="224">
        <v>0</v>
      </c>
      <c r="V109" s="224">
        <f t="shared" si="61"/>
        <v>0</v>
      </c>
      <c r="W109" s="224">
        <v>0</v>
      </c>
      <c r="X109" s="292">
        <f t="shared" si="82"/>
        <v>13134</v>
      </c>
      <c r="Y109" s="292">
        <f t="shared" si="65"/>
        <v>13134</v>
      </c>
      <c r="Z109" s="224">
        <f t="shared" si="55"/>
        <v>4400</v>
      </c>
      <c r="AA109" s="224">
        <v>4400</v>
      </c>
      <c r="AB109" s="225">
        <v>0</v>
      </c>
      <c r="AC109" s="225">
        <v>120</v>
      </c>
      <c r="AD109" s="225">
        <f t="shared" si="52"/>
        <v>0</v>
      </c>
      <c r="AE109" s="225">
        <v>0</v>
      </c>
      <c r="AF109" s="224">
        <v>0</v>
      </c>
      <c r="AG109" s="224">
        <v>0</v>
      </c>
      <c r="AH109" s="292">
        <f t="shared" si="56"/>
        <v>4400</v>
      </c>
      <c r="AI109" s="292">
        <f t="shared" si="66"/>
        <v>4400</v>
      </c>
      <c r="AJ109" s="224">
        <f t="shared" si="83"/>
        <v>17534</v>
      </c>
      <c r="AK109" s="224">
        <f t="shared" si="67"/>
        <v>17534</v>
      </c>
      <c r="AL109" s="226">
        <f>SUM(AJ109:AJ117)</f>
        <v>142652.4</v>
      </c>
      <c r="AM109" s="203">
        <f>SUM(M109:M117)</f>
        <v>172</v>
      </c>
      <c r="AN109" s="20" t="str">
        <f t="shared" si="64"/>
        <v>613-PR</v>
      </c>
      <c r="AO109" s="243">
        <f t="shared" si="68"/>
        <v>4400</v>
      </c>
      <c r="AP109" s="243">
        <f t="shared" si="69"/>
        <v>12870</v>
      </c>
      <c r="AQ109" s="243">
        <v>0</v>
      </c>
      <c r="AR109" s="243">
        <f t="shared" si="70"/>
        <v>264</v>
      </c>
      <c r="AS109" s="243">
        <f t="shared" si="71"/>
        <v>0</v>
      </c>
      <c r="AT109" s="243">
        <f t="shared" si="72"/>
        <v>0</v>
      </c>
      <c r="AU109" s="243">
        <f t="shared" si="73"/>
        <v>17534</v>
      </c>
      <c r="AV109" s="21"/>
    </row>
    <row r="110" spans="1:48" s="22" customFormat="1" ht="39" customHeight="1" x14ac:dyDescent="0.25">
      <c r="A110" s="17" t="s">
        <v>122</v>
      </c>
      <c r="B110" s="26" t="s">
        <v>123</v>
      </c>
      <c r="C110" s="23" t="s">
        <v>18</v>
      </c>
      <c r="D110" s="23" t="s">
        <v>19</v>
      </c>
      <c r="E110" s="18" t="s">
        <v>58</v>
      </c>
      <c r="F110" s="23" t="s">
        <v>88</v>
      </c>
      <c r="G110" s="18" t="s">
        <v>86</v>
      </c>
      <c r="H110" s="24">
        <v>45</v>
      </c>
      <c r="I110" s="17" t="s">
        <v>77</v>
      </c>
      <c r="J110" s="19">
        <v>585</v>
      </c>
      <c r="K110" s="25">
        <v>22</v>
      </c>
      <c r="L110" s="25">
        <v>0</v>
      </c>
      <c r="M110" s="25">
        <f t="shared" si="53"/>
        <v>22</v>
      </c>
      <c r="N110" s="224">
        <f t="shared" si="51"/>
        <v>12870</v>
      </c>
      <c r="O110" s="224">
        <v>12870</v>
      </c>
      <c r="P110" s="225">
        <v>0</v>
      </c>
      <c r="Q110" s="225">
        <v>0</v>
      </c>
      <c r="R110" s="225">
        <v>0</v>
      </c>
      <c r="S110" s="224">
        <f t="shared" si="60"/>
        <v>0</v>
      </c>
      <c r="T110" s="224">
        <v>0</v>
      </c>
      <c r="U110" s="224">
        <v>0</v>
      </c>
      <c r="V110" s="224">
        <f t="shared" si="61"/>
        <v>0</v>
      </c>
      <c r="W110" s="224">
        <v>0</v>
      </c>
      <c r="X110" s="292">
        <f t="shared" si="82"/>
        <v>12870</v>
      </c>
      <c r="Y110" s="292">
        <f t="shared" si="65"/>
        <v>12870</v>
      </c>
      <c r="Z110" s="224">
        <f t="shared" si="55"/>
        <v>4400</v>
      </c>
      <c r="AA110" s="224">
        <v>4400</v>
      </c>
      <c r="AB110" s="224">
        <v>0</v>
      </c>
      <c r="AC110" s="224">
        <v>0</v>
      </c>
      <c r="AD110" s="224">
        <f t="shared" si="52"/>
        <v>0</v>
      </c>
      <c r="AE110" s="224">
        <v>0</v>
      </c>
      <c r="AF110" s="225">
        <v>0</v>
      </c>
      <c r="AG110" s="225">
        <v>0</v>
      </c>
      <c r="AH110" s="292">
        <f t="shared" si="56"/>
        <v>4400</v>
      </c>
      <c r="AI110" s="292">
        <f t="shared" si="66"/>
        <v>4400</v>
      </c>
      <c r="AJ110" s="224">
        <f t="shared" si="83"/>
        <v>17270</v>
      </c>
      <c r="AK110" s="224">
        <f t="shared" si="67"/>
        <v>17270</v>
      </c>
      <c r="AL110" s="226"/>
      <c r="AM110" s="203"/>
      <c r="AN110" s="20" t="str">
        <f t="shared" si="64"/>
        <v>613-PR</v>
      </c>
      <c r="AO110" s="243">
        <f t="shared" si="68"/>
        <v>4400</v>
      </c>
      <c r="AP110" s="243">
        <f t="shared" si="69"/>
        <v>12870</v>
      </c>
      <c r="AQ110" s="243">
        <v>0</v>
      </c>
      <c r="AR110" s="243">
        <f t="shared" si="70"/>
        <v>0</v>
      </c>
      <c r="AS110" s="243">
        <f t="shared" si="71"/>
        <v>0</v>
      </c>
      <c r="AT110" s="243">
        <f t="shared" si="72"/>
        <v>0</v>
      </c>
      <c r="AU110" s="243">
        <f t="shared" si="73"/>
        <v>17270</v>
      </c>
      <c r="AV110" s="21"/>
    </row>
    <row r="111" spans="1:48" s="22" customFormat="1" ht="51.75" customHeight="1" x14ac:dyDescent="0.25">
      <c r="A111" s="17" t="s">
        <v>122</v>
      </c>
      <c r="B111" s="26" t="s">
        <v>123</v>
      </c>
      <c r="C111" s="23" t="s">
        <v>18</v>
      </c>
      <c r="D111" s="23" t="s">
        <v>19</v>
      </c>
      <c r="E111" s="18" t="s">
        <v>58</v>
      </c>
      <c r="F111" s="23" t="s">
        <v>672</v>
      </c>
      <c r="G111" s="18" t="s">
        <v>673</v>
      </c>
      <c r="H111" s="24">
        <v>45</v>
      </c>
      <c r="I111" s="17" t="s">
        <v>77</v>
      </c>
      <c r="J111" s="19">
        <v>585</v>
      </c>
      <c r="K111" s="25">
        <v>0</v>
      </c>
      <c r="L111" s="25">
        <v>20</v>
      </c>
      <c r="M111" s="25">
        <f t="shared" si="53"/>
        <v>20</v>
      </c>
      <c r="N111" s="224">
        <f t="shared" si="51"/>
        <v>11700</v>
      </c>
      <c r="O111" s="224">
        <v>11700</v>
      </c>
      <c r="P111" s="225">
        <v>0</v>
      </c>
      <c r="Q111" s="225">
        <v>0</v>
      </c>
      <c r="R111" s="225">
        <v>0</v>
      </c>
      <c r="S111" s="224">
        <f t="shared" si="60"/>
        <v>0</v>
      </c>
      <c r="T111" s="224">
        <v>0</v>
      </c>
      <c r="U111" s="224">
        <v>0</v>
      </c>
      <c r="V111" s="224">
        <f t="shared" si="61"/>
        <v>0</v>
      </c>
      <c r="W111" s="224">
        <v>0</v>
      </c>
      <c r="X111" s="292">
        <f t="shared" si="82"/>
        <v>11700</v>
      </c>
      <c r="Y111" s="292">
        <f t="shared" si="65"/>
        <v>11700</v>
      </c>
      <c r="Z111" s="224">
        <f t="shared" si="55"/>
        <v>4000</v>
      </c>
      <c r="AA111" s="224">
        <v>4000</v>
      </c>
      <c r="AB111" s="224">
        <v>0</v>
      </c>
      <c r="AC111" s="224">
        <v>0</v>
      </c>
      <c r="AD111" s="224">
        <f t="shared" si="52"/>
        <v>0</v>
      </c>
      <c r="AE111" s="224">
        <v>0</v>
      </c>
      <c r="AF111" s="225">
        <v>0</v>
      </c>
      <c r="AG111" s="225">
        <v>0</v>
      </c>
      <c r="AH111" s="292">
        <f t="shared" si="56"/>
        <v>4000</v>
      </c>
      <c r="AI111" s="292">
        <f t="shared" si="66"/>
        <v>4000</v>
      </c>
      <c r="AJ111" s="224">
        <f t="shared" si="83"/>
        <v>15700</v>
      </c>
      <c r="AK111" s="224">
        <f t="shared" si="67"/>
        <v>15700</v>
      </c>
      <c r="AL111" s="226"/>
      <c r="AM111" s="203"/>
      <c r="AN111" s="20" t="str">
        <f t="shared" si="64"/>
        <v>613-PR</v>
      </c>
      <c r="AO111" s="243">
        <f t="shared" si="68"/>
        <v>4000</v>
      </c>
      <c r="AP111" s="243">
        <f t="shared" si="69"/>
        <v>11700</v>
      </c>
      <c r="AQ111" s="243">
        <v>0</v>
      </c>
      <c r="AR111" s="243">
        <f t="shared" si="70"/>
        <v>0</v>
      </c>
      <c r="AS111" s="243">
        <f t="shared" si="71"/>
        <v>0</v>
      </c>
      <c r="AT111" s="243">
        <f t="shared" si="72"/>
        <v>0</v>
      </c>
      <c r="AU111" s="243">
        <f t="shared" si="73"/>
        <v>15700</v>
      </c>
      <c r="AV111" s="21"/>
    </row>
    <row r="112" spans="1:48" s="22" customFormat="1" ht="42" customHeight="1" x14ac:dyDescent="0.25">
      <c r="A112" s="17" t="s">
        <v>122</v>
      </c>
      <c r="B112" s="26" t="s">
        <v>123</v>
      </c>
      <c r="C112" s="23" t="s">
        <v>18</v>
      </c>
      <c r="D112" s="23" t="s">
        <v>19</v>
      </c>
      <c r="E112" s="18" t="s">
        <v>58</v>
      </c>
      <c r="F112" s="23" t="s">
        <v>680</v>
      </c>
      <c r="G112" s="18" t="s">
        <v>681</v>
      </c>
      <c r="H112" s="24">
        <v>45</v>
      </c>
      <c r="I112" s="17" t="s">
        <v>38</v>
      </c>
      <c r="J112" s="19">
        <v>1200</v>
      </c>
      <c r="K112" s="25">
        <v>0</v>
      </c>
      <c r="L112" s="25">
        <v>6</v>
      </c>
      <c r="M112" s="25">
        <f t="shared" si="53"/>
        <v>6</v>
      </c>
      <c r="N112" s="224">
        <f t="shared" si="51"/>
        <v>7200</v>
      </c>
      <c r="O112" s="224">
        <v>7200</v>
      </c>
      <c r="P112" s="225">
        <v>0</v>
      </c>
      <c r="Q112" s="225">
        <v>0</v>
      </c>
      <c r="R112" s="225">
        <v>0</v>
      </c>
      <c r="S112" s="224">
        <f t="shared" si="60"/>
        <v>0</v>
      </c>
      <c r="T112" s="224">
        <v>0</v>
      </c>
      <c r="U112" s="224">
        <v>0</v>
      </c>
      <c r="V112" s="224">
        <f t="shared" si="61"/>
        <v>0</v>
      </c>
      <c r="W112" s="224">
        <v>0</v>
      </c>
      <c r="X112" s="292">
        <f t="shared" si="82"/>
        <v>7200</v>
      </c>
      <c r="Y112" s="292">
        <f t="shared" si="65"/>
        <v>7200</v>
      </c>
      <c r="Z112" s="224">
        <f t="shared" si="55"/>
        <v>1200</v>
      </c>
      <c r="AA112" s="224">
        <v>1200</v>
      </c>
      <c r="AB112" s="224">
        <v>0</v>
      </c>
      <c r="AC112" s="224">
        <v>0</v>
      </c>
      <c r="AD112" s="224">
        <f t="shared" si="52"/>
        <v>0</v>
      </c>
      <c r="AE112" s="224">
        <v>0</v>
      </c>
      <c r="AF112" s="225">
        <v>0</v>
      </c>
      <c r="AG112" s="225">
        <v>0</v>
      </c>
      <c r="AH112" s="292">
        <f t="shared" si="56"/>
        <v>1200</v>
      </c>
      <c r="AI112" s="292">
        <f t="shared" si="66"/>
        <v>1200</v>
      </c>
      <c r="AJ112" s="224">
        <f t="shared" si="83"/>
        <v>8400</v>
      </c>
      <c r="AK112" s="224">
        <f t="shared" si="67"/>
        <v>8400</v>
      </c>
      <c r="AL112" s="226"/>
      <c r="AM112" s="203"/>
      <c r="AN112" s="20" t="str">
        <f t="shared" si="64"/>
        <v>613-PR</v>
      </c>
      <c r="AO112" s="243">
        <f t="shared" si="68"/>
        <v>1200</v>
      </c>
      <c r="AP112" s="243">
        <f t="shared" si="69"/>
        <v>7200</v>
      </c>
      <c r="AQ112" s="243">
        <v>0</v>
      </c>
      <c r="AR112" s="243">
        <f t="shared" si="70"/>
        <v>0</v>
      </c>
      <c r="AS112" s="243">
        <f t="shared" si="71"/>
        <v>0</v>
      </c>
      <c r="AT112" s="243">
        <f t="shared" si="72"/>
        <v>0</v>
      </c>
      <c r="AU112" s="243">
        <f t="shared" si="73"/>
        <v>8400</v>
      </c>
      <c r="AV112" s="21"/>
    </row>
    <row r="113" spans="1:48" s="22" customFormat="1" ht="49.15" customHeight="1" x14ac:dyDescent="0.25">
      <c r="A113" s="17" t="s">
        <v>122</v>
      </c>
      <c r="B113" s="26" t="s">
        <v>123</v>
      </c>
      <c r="C113" s="23" t="s">
        <v>18</v>
      </c>
      <c r="D113" s="23" t="s">
        <v>31</v>
      </c>
      <c r="E113" s="18" t="s">
        <v>84</v>
      </c>
      <c r="F113" s="23" t="s">
        <v>124</v>
      </c>
      <c r="G113" s="18" t="s">
        <v>126</v>
      </c>
      <c r="H113" s="24">
        <v>60</v>
      </c>
      <c r="I113" s="17" t="s">
        <v>22</v>
      </c>
      <c r="J113" s="19">
        <v>585</v>
      </c>
      <c r="K113" s="25">
        <v>20</v>
      </c>
      <c r="L113" s="25">
        <v>0</v>
      </c>
      <c r="M113" s="25">
        <f t="shared" si="53"/>
        <v>20</v>
      </c>
      <c r="N113" s="224">
        <f t="shared" si="51"/>
        <v>11700</v>
      </c>
      <c r="O113" s="224">
        <v>11700</v>
      </c>
      <c r="P113" s="225">
        <v>30</v>
      </c>
      <c r="Q113" s="225">
        <v>8</v>
      </c>
      <c r="R113" s="225">
        <v>0.4</v>
      </c>
      <c r="S113" s="224">
        <f t="shared" si="60"/>
        <v>96</v>
      </c>
      <c r="T113" s="224">
        <v>96</v>
      </c>
      <c r="U113" s="224">
        <v>0</v>
      </c>
      <c r="V113" s="224">
        <f t="shared" si="61"/>
        <v>0</v>
      </c>
      <c r="W113" s="224">
        <v>0</v>
      </c>
      <c r="X113" s="292">
        <f t="shared" si="82"/>
        <v>11796</v>
      </c>
      <c r="Y113" s="292">
        <f t="shared" si="65"/>
        <v>11796</v>
      </c>
      <c r="Z113" s="224">
        <f t="shared" si="55"/>
        <v>4000</v>
      </c>
      <c r="AA113" s="224">
        <v>4000</v>
      </c>
      <c r="AB113" s="224">
        <v>6</v>
      </c>
      <c r="AC113" s="224">
        <v>120</v>
      </c>
      <c r="AD113" s="296">
        <f t="shared" si="52"/>
        <v>720</v>
      </c>
      <c r="AE113" s="296">
        <v>0</v>
      </c>
      <c r="AF113" s="225">
        <v>0</v>
      </c>
      <c r="AG113" s="225">
        <v>0</v>
      </c>
      <c r="AH113" s="292">
        <f t="shared" si="56"/>
        <v>4720</v>
      </c>
      <c r="AI113" s="292">
        <f t="shared" si="66"/>
        <v>4000</v>
      </c>
      <c r="AJ113" s="224">
        <f t="shared" si="83"/>
        <v>16516</v>
      </c>
      <c r="AK113" s="224">
        <f t="shared" si="67"/>
        <v>15796</v>
      </c>
      <c r="AL113" s="226"/>
      <c r="AM113" s="203"/>
      <c r="AN113" s="20" t="str">
        <f t="shared" si="64"/>
        <v>613-PR</v>
      </c>
      <c r="AO113" s="243">
        <f t="shared" si="68"/>
        <v>4000</v>
      </c>
      <c r="AP113" s="243">
        <f t="shared" si="69"/>
        <v>11700</v>
      </c>
      <c r="AQ113" s="243">
        <v>0</v>
      </c>
      <c r="AR113" s="243">
        <f t="shared" si="70"/>
        <v>96</v>
      </c>
      <c r="AS113" s="243">
        <f t="shared" si="71"/>
        <v>0</v>
      </c>
      <c r="AT113" s="243">
        <f t="shared" si="72"/>
        <v>720</v>
      </c>
      <c r="AU113" s="243">
        <f t="shared" si="73"/>
        <v>15796</v>
      </c>
      <c r="AV113" s="21"/>
    </row>
    <row r="114" spans="1:48" s="22" customFormat="1" ht="48.75" customHeight="1" x14ac:dyDescent="0.25">
      <c r="A114" s="17" t="s">
        <v>122</v>
      </c>
      <c r="B114" s="26" t="s">
        <v>123</v>
      </c>
      <c r="C114" s="23" t="s">
        <v>18</v>
      </c>
      <c r="D114" s="23" t="s">
        <v>31</v>
      </c>
      <c r="E114" s="18" t="s">
        <v>128</v>
      </c>
      <c r="F114" s="23" t="s">
        <v>124</v>
      </c>
      <c r="G114" s="18" t="s">
        <v>126</v>
      </c>
      <c r="H114" s="24">
        <v>60</v>
      </c>
      <c r="I114" s="17" t="s">
        <v>22</v>
      </c>
      <c r="J114" s="19">
        <v>585</v>
      </c>
      <c r="K114" s="25">
        <v>22</v>
      </c>
      <c r="L114" s="25">
        <v>0</v>
      </c>
      <c r="M114" s="25">
        <f t="shared" si="53"/>
        <v>22</v>
      </c>
      <c r="N114" s="224">
        <f t="shared" si="51"/>
        <v>12870</v>
      </c>
      <c r="O114" s="224">
        <v>12870</v>
      </c>
      <c r="P114" s="225">
        <v>14</v>
      </c>
      <c r="Q114" s="225">
        <v>22</v>
      </c>
      <c r="R114" s="225">
        <v>0.4</v>
      </c>
      <c r="S114" s="224">
        <f t="shared" si="60"/>
        <v>123.20000000000002</v>
      </c>
      <c r="T114" s="224">
        <v>123.20000000000002</v>
      </c>
      <c r="U114" s="224">
        <v>0</v>
      </c>
      <c r="V114" s="224">
        <f t="shared" si="61"/>
        <v>0</v>
      </c>
      <c r="W114" s="224">
        <v>0</v>
      </c>
      <c r="X114" s="292">
        <f t="shared" si="82"/>
        <v>12993.2</v>
      </c>
      <c r="Y114" s="292">
        <f t="shared" si="65"/>
        <v>12993.2</v>
      </c>
      <c r="Z114" s="224">
        <f t="shared" si="55"/>
        <v>4400</v>
      </c>
      <c r="AA114" s="224">
        <v>4400</v>
      </c>
      <c r="AB114" s="224">
        <v>0</v>
      </c>
      <c r="AC114" s="224">
        <v>120</v>
      </c>
      <c r="AD114" s="224">
        <f t="shared" si="52"/>
        <v>0</v>
      </c>
      <c r="AE114" s="224">
        <v>0</v>
      </c>
      <c r="AF114" s="225">
        <v>0</v>
      </c>
      <c r="AG114" s="225">
        <v>0</v>
      </c>
      <c r="AH114" s="292">
        <f t="shared" si="56"/>
        <v>4400</v>
      </c>
      <c r="AI114" s="292">
        <f t="shared" si="66"/>
        <v>4400</v>
      </c>
      <c r="AJ114" s="224">
        <f t="shared" si="83"/>
        <v>17393.2</v>
      </c>
      <c r="AK114" s="224">
        <f t="shared" si="67"/>
        <v>17393.2</v>
      </c>
      <c r="AL114" s="226"/>
      <c r="AM114" s="203"/>
      <c r="AN114" s="20" t="str">
        <f t="shared" si="64"/>
        <v>613-PR</v>
      </c>
      <c r="AO114" s="243">
        <f t="shared" si="68"/>
        <v>4400</v>
      </c>
      <c r="AP114" s="243">
        <f t="shared" si="69"/>
        <v>12870</v>
      </c>
      <c r="AQ114" s="243">
        <v>0</v>
      </c>
      <c r="AR114" s="243">
        <f t="shared" si="70"/>
        <v>123.20000000000002</v>
      </c>
      <c r="AS114" s="243">
        <f t="shared" si="71"/>
        <v>0</v>
      </c>
      <c r="AT114" s="243">
        <f t="shared" si="72"/>
        <v>0</v>
      </c>
      <c r="AU114" s="243">
        <f t="shared" si="73"/>
        <v>17393.2</v>
      </c>
      <c r="AV114" s="21"/>
    </row>
    <row r="115" spans="1:48" s="22" customFormat="1" ht="57" x14ac:dyDescent="0.25">
      <c r="A115" s="17" t="s">
        <v>122</v>
      </c>
      <c r="B115" s="26" t="s">
        <v>123</v>
      </c>
      <c r="C115" s="23" t="s">
        <v>18</v>
      </c>
      <c r="D115" s="23" t="s">
        <v>60</v>
      </c>
      <c r="E115" s="18" t="s">
        <v>100</v>
      </c>
      <c r="F115" s="23" t="s">
        <v>150</v>
      </c>
      <c r="G115" s="18" t="s">
        <v>126</v>
      </c>
      <c r="H115" s="24">
        <v>60</v>
      </c>
      <c r="I115" s="17" t="s">
        <v>22</v>
      </c>
      <c r="J115" s="19">
        <v>585</v>
      </c>
      <c r="K115" s="25">
        <v>0</v>
      </c>
      <c r="L115" s="25">
        <v>20</v>
      </c>
      <c r="M115" s="25">
        <f t="shared" si="53"/>
        <v>20</v>
      </c>
      <c r="N115" s="224">
        <f t="shared" si="51"/>
        <v>11700</v>
      </c>
      <c r="O115" s="224">
        <v>11700</v>
      </c>
      <c r="P115" s="225">
        <v>16</v>
      </c>
      <c r="Q115" s="225">
        <v>132</v>
      </c>
      <c r="R115" s="225">
        <v>0.4</v>
      </c>
      <c r="S115" s="224">
        <f t="shared" si="60"/>
        <v>844.80000000000007</v>
      </c>
      <c r="T115" s="224">
        <v>844.80000000000007</v>
      </c>
      <c r="U115" s="225">
        <v>0</v>
      </c>
      <c r="V115" s="224">
        <f t="shared" si="61"/>
        <v>0</v>
      </c>
      <c r="W115" s="224">
        <v>0</v>
      </c>
      <c r="X115" s="292">
        <f t="shared" si="82"/>
        <v>12544.8</v>
      </c>
      <c r="Y115" s="292">
        <f t="shared" si="65"/>
        <v>12544.8</v>
      </c>
      <c r="Z115" s="224">
        <f t="shared" si="55"/>
        <v>4000</v>
      </c>
      <c r="AA115" s="224">
        <v>4000</v>
      </c>
      <c r="AB115" s="224">
        <v>0</v>
      </c>
      <c r="AC115" s="224">
        <v>395</v>
      </c>
      <c r="AD115" s="224">
        <f t="shared" si="52"/>
        <v>0</v>
      </c>
      <c r="AE115" s="224">
        <v>0</v>
      </c>
      <c r="AF115" s="225">
        <v>0</v>
      </c>
      <c r="AG115" s="225">
        <v>0</v>
      </c>
      <c r="AH115" s="292">
        <f t="shared" si="56"/>
        <v>4000</v>
      </c>
      <c r="AI115" s="292">
        <f t="shared" si="66"/>
        <v>4000</v>
      </c>
      <c r="AJ115" s="224">
        <f t="shared" si="83"/>
        <v>16544.8</v>
      </c>
      <c r="AK115" s="224">
        <f t="shared" si="67"/>
        <v>16544.8</v>
      </c>
      <c r="AL115" s="226"/>
      <c r="AM115" s="203"/>
      <c r="AN115" s="20" t="str">
        <f t="shared" si="64"/>
        <v>613-PR</v>
      </c>
      <c r="AO115" s="243">
        <f t="shared" si="68"/>
        <v>4000</v>
      </c>
      <c r="AP115" s="243">
        <f t="shared" si="69"/>
        <v>11700</v>
      </c>
      <c r="AQ115" s="243">
        <v>0</v>
      </c>
      <c r="AR115" s="243">
        <f t="shared" si="70"/>
        <v>844.80000000000007</v>
      </c>
      <c r="AS115" s="243">
        <f t="shared" si="71"/>
        <v>0</v>
      </c>
      <c r="AT115" s="243">
        <f t="shared" si="72"/>
        <v>0</v>
      </c>
      <c r="AU115" s="243">
        <f t="shared" si="73"/>
        <v>16544.8</v>
      </c>
      <c r="AV115" s="21"/>
    </row>
    <row r="116" spans="1:48" s="22" customFormat="1" ht="57" customHeight="1" x14ac:dyDescent="0.25">
      <c r="A116" s="17" t="s">
        <v>122</v>
      </c>
      <c r="B116" s="26" t="s">
        <v>123</v>
      </c>
      <c r="C116" s="23" t="s">
        <v>18</v>
      </c>
      <c r="D116" s="23" t="s">
        <v>60</v>
      </c>
      <c r="E116" s="18" t="s">
        <v>695</v>
      </c>
      <c r="F116" s="23" t="s">
        <v>150</v>
      </c>
      <c r="G116" s="18" t="s">
        <v>126</v>
      </c>
      <c r="H116" s="24">
        <v>60</v>
      </c>
      <c r="I116" s="17" t="s">
        <v>22</v>
      </c>
      <c r="J116" s="19">
        <v>585</v>
      </c>
      <c r="K116" s="25">
        <v>0</v>
      </c>
      <c r="L116" s="25">
        <v>20</v>
      </c>
      <c r="M116" s="25">
        <f t="shared" si="53"/>
        <v>20</v>
      </c>
      <c r="N116" s="224">
        <f t="shared" si="51"/>
        <v>11700</v>
      </c>
      <c r="O116" s="224">
        <v>11700</v>
      </c>
      <c r="P116" s="225">
        <v>16</v>
      </c>
      <c r="Q116" s="225">
        <v>148</v>
      </c>
      <c r="R116" s="225">
        <v>0.4</v>
      </c>
      <c r="S116" s="224">
        <f t="shared" si="60"/>
        <v>947.2</v>
      </c>
      <c r="T116" s="224">
        <v>947.2</v>
      </c>
      <c r="U116" s="225">
        <v>0</v>
      </c>
      <c r="V116" s="224">
        <f t="shared" si="61"/>
        <v>0</v>
      </c>
      <c r="W116" s="224">
        <v>0</v>
      </c>
      <c r="X116" s="292">
        <f t="shared" si="82"/>
        <v>12647.2</v>
      </c>
      <c r="Y116" s="292">
        <f t="shared" si="65"/>
        <v>12647.2</v>
      </c>
      <c r="Z116" s="224">
        <f t="shared" si="55"/>
        <v>4000</v>
      </c>
      <c r="AA116" s="224">
        <v>4000</v>
      </c>
      <c r="AB116" s="224">
        <v>0</v>
      </c>
      <c r="AC116" s="224">
        <v>395</v>
      </c>
      <c r="AD116" s="224">
        <f t="shared" si="52"/>
        <v>0</v>
      </c>
      <c r="AE116" s="224">
        <v>0</v>
      </c>
      <c r="AF116" s="225">
        <v>0</v>
      </c>
      <c r="AG116" s="225">
        <v>0</v>
      </c>
      <c r="AH116" s="292">
        <f t="shared" si="56"/>
        <v>4000</v>
      </c>
      <c r="AI116" s="292">
        <f t="shared" si="66"/>
        <v>4000</v>
      </c>
      <c r="AJ116" s="224">
        <f t="shared" si="83"/>
        <v>16647.2</v>
      </c>
      <c r="AK116" s="224">
        <f t="shared" si="67"/>
        <v>16647.2</v>
      </c>
      <c r="AL116" s="226"/>
      <c r="AM116" s="203"/>
      <c r="AN116" s="20" t="str">
        <f t="shared" si="64"/>
        <v>613-PR</v>
      </c>
      <c r="AO116" s="243">
        <f t="shared" si="68"/>
        <v>4000</v>
      </c>
      <c r="AP116" s="243">
        <f t="shared" si="69"/>
        <v>11700</v>
      </c>
      <c r="AQ116" s="243">
        <v>0</v>
      </c>
      <c r="AR116" s="243">
        <f t="shared" si="70"/>
        <v>947.2</v>
      </c>
      <c r="AS116" s="243">
        <f t="shared" si="71"/>
        <v>0</v>
      </c>
      <c r="AT116" s="243">
        <f t="shared" si="72"/>
        <v>0</v>
      </c>
      <c r="AU116" s="243">
        <f t="shared" si="73"/>
        <v>16647.2</v>
      </c>
      <c r="AV116" s="21"/>
    </row>
    <row r="117" spans="1:48" s="22" customFormat="1" ht="48" customHeight="1" x14ac:dyDescent="0.25">
      <c r="A117" s="17" t="s">
        <v>122</v>
      </c>
      <c r="B117" s="26" t="s">
        <v>123</v>
      </c>
      <c r="C117" s="23" t="s">
        <v>18</v>
      </c>
      <c r="D117" s="23" t="s">
        <v>60</v>
      </c>
      <c r="E117" s="18" t="s">
        <v>695</v>
      </c>
      <c r="F117" s="23" t="s">
        <v>150</v>
      </c>
      <c r="G117" s="18" t="s">
        <v>126</v>
      </c>
      <c r="H117" s="24">
        <v>45</v>
      </c>
      <c r="I117" s="17" t="s">
        <v>22</v>
      </c>
      <c r="J117" s="19">
        <v>585</v>
      </c>
      <c r="K117" s="25">
        <v>0</v>
      </c>
      <c r="L117" s="25">
        <v>20</v>
      </c>
      <c r="M117" s="25">
        <f t="shared" si="53"/>
        <v>20</v>
      </c>
      <c r="N117" s="224">
        <f t="shared" si="51"/>
        <v>11700</v>
      </c>
      <c r="O117" s="224">
        <v>11700</v>
      </c>
      <c r="P117" s="225">
        <v>16</v>
      </c>
      <c r="Q117" s="225">
        <v>148</v>
      </c>
      <c r="R117" s="225">
        <v>0.4</v>
      </c>
      <c r="S117" s="224">
        <f t="shared" si="60"/>
        <v>947.2</v>
      </c>
      <c r="T117" s="224">
        <v>947.2</v>
      </c>
      <c r="U117" s="225">
        <v>0</v>
      </c>
      <c r="V117" s="224">
        <f t="shared" si="61"/>
        <v>0</v>
      </c>
      <c r="W117" s="224">
        <v>0</v>
      </c>
      <c r="X117" s="292">
        <f t="shared" si="82"/>
        <v>12647.2</v>
      </c>
      <c r="Y117" s="292">
        <f t="shared" si="65"/>
        <v>12647.2</v>
      </c>
      <c r="Z117" s="224">
        <f t="shared" si="55"/>
        <v>4000</v>
      </c>
      <c r="AA117" s="224">
        <v>4000</v>
      </c>
      <c r="AB117" s="224">
        <v>0</v>
      </c>
      <c r="AC117" s="224">
        <v>395</v>
      </c>
      <c r="AD117" s="224">
        <f t="shared" si="52"/>
        <v>0</v>
      </c>
      <c r="AE117" s="224">
        <v>0</v>
      </c>
      <c r="AF117" s="225">
        <v>0</v>
      </c>
      <c r="AG117" s="225">
        <v>0</v>
      </c>
      <c r="AH117" s="292">
        <f t="shared" si="56"/>
        <v>4000</v>
      </c>
      <c r="AI117" s="292">
        <f t="shared" si="66"/>
        <v>4000</v>
      </c>
      <c r="AJ117" s="224">
        <f t="shared" si="83"/>
        <v>16647.2</v>
      </c>
      <c r="AK117" s="224">
        <f t="shared" si="67"/>
        <v>16647.2</v>
      </c>
      <c r="AL117" s="226"/>
      <c r="AM117" s="203"/>
      <c r="AN117" s="20" t="str">
        <f t="shared" si="64"/>
        <v>613-PR</v>
      </c>
      <c r="AO117" s="243">
        <f t="shared" si="68"/>
        <v>4000</v>
      </c>
      <c r="AP117" s="243">
        <f t="shared" si="69"/>
        <v>11700</v>
      </c>
      <c r="AQ117" s="243">
        <v>0</v>
      </c>
      <c r="AR117" s="243">
        <f t="shared" si="70"/>
        <v>947.2</v>
      </c>
      <c r="AS117" s="243">
        <f t="shared" si="71"/>
        <v>0</v>
      </c>
      <c r="AT117" s="243">
        <f t="shared" si="72"/>
        <v>0</v>
      </c>
      <c r="AU117" s="243">
        <f t="shared" si="73"/>
        <v>16647.2</v>
      </c>
      <c r="AV117" s="21"/>
    </row>
    <row r="118" spans="1:48" s="22" customFormat="1" ht="48" customHeight="1" x14ac:dyDescent="0.25">
      <c r="A118" s="302" t="s">
        <v>122</v>
      </c>
      <c r="B118" s="303" t="s">
        <v>123</v>
      </c>
      <c r="C118" s="304"/>
      <c r="D118" s="304"/>
      <c r="E118" s="305"/>
      <c r="F118" s="304"/>
      <c r="G118" s="305"/>
      <c r="H118" s="306"/>
      <c r="I118" s="302"/>
      <c r="J118" s="307"/>
      <c r="K118" s="308">
        <f>SUM(K109:K117)</f>
        <v>86</v>
      </c>
      <c r="L118" s="308">
        <f t="shared" ref="L118:AU118" si="95">SUM(L109:L117)</f>
        <v>86</v>
      </c>
      <c r="M118" s="308">
        <f t="shared" si="95"/>
        <v>172</v>
      </c>
      <c r="N118" s="308">
        <f t="shared" si="95"/>
        <v>104310</v>
      </c>
      <c r="O118" s="308">
        <f t="shared" si="95"/>
        <v>104310</v>
      </c>
      <c r="P118" s="308">
        <f t="shared" si="95"/>
        <v>122</v>
      </c>
      <c r="Q118" s="308">
        <f t="shared" si="95"/>
        <v>480</v>
      </c>
      <c r="R118" s="308">
        <f t="shared" si="95"/>
        <v>2.4</v>
      </c>
      <c r="S118" s="308">
        <f t="shared" si="95"/>
        <v>3222.3999999999996</v>
      </c>
      <c r="T118" s="308">
        <f t="shared" si="95"/>
        <v>3222.3999999999996</v>
      </c>
      <c r="U118" s="308">
        <f t="shared" si="95"/>
        <v>0</v>
      </c>
      <c r="V118" s="308">
        <f t="shared" si="95"/>
        <v>0</v>
      </c>
      <c r="W118" s="308">
        <f t="shared" si="95"/>
        <v>0</v>
      </c>
      <c r="X118" s="308">
        <f t="shared" si="95"/>
        <v>107532.4</v>
      </c>
      <c r="Y118" s="308">
        <f t="shared" si="95"/>
        <v>107532.4</v>
      </c>
      <c r="Z118" s="308">
        <f t="shared" si="95"/>
        <v>34400</v>
      </c>
      <c r="AA118" s="308">
        <f t="shared" si="95"/>
        <v>34400</v>
      </c>
      <c r="AB118" s="308">
        <f t="shared" si="95"/>
        <v>6</v>
      </c>
      <c r="AC118" s="308">
        <f t="shared" si="95"/>
        <v>1545</v>
      </c>
      <c r="AD118" s="308">
        <f t="shared" si="95"/>
        <v>720</v>
      </c>
      <c r="AE118" s="308">
        <f t="shared" si="95"/>
        <v>0</v>
      </c>
      <c r="AF118" s="308">
        <f t="shared" si="95"/>
        <v>0</v>
      </c>
      <c r="AG118" s="308">
        <f t="shared" si="95"/>
        <v>0</v>
      </c>
      <c r="AH118" s="308">
        <f t="shared" si="95"/>
        <v>35120</v>
      </c>
      <c r="AI118" s="308">
        <f t="shared" si="95"/>
        <v>34400</v>
      </c>
      <c r="AJ118" s="308">
        <f t="shared" si="95"/>
        <v>142652.4</v>
      </c>
      <c r="AK118" s="308">
        <f t="shared" si="95"/>
        <v>141932.4</v>
      </c>
      <c r="AL118" s="308">
        <f t="shared" si="95"/>
        <v>142652.4</v>
      </c>
      <c r="AM118" s="308">
        <f t="shared" si="95"/>
        <v>172</v>
      </c>
      <c r="AN118" s="318" t="str">
        <f t="shared" si="64"/>
        <v>613-PR</v>
      </c>
      <c r="AO118" s="316">
        <f t="shared" si="95"/>
        <v>34400</v>
      </c>
      <c r="AP118" s="316">
        <f t="shared" si="95"/>
        <v>104310</v>
      </c>
      <c r="AQ118" s="316">
        <f t="shared" si="95"/>
        <v>0</v>
      </c>
      <c r="AR118" s="316">
        <f t="shared" si="95"/>
        <v>3222.3999999999996</v>
      </c>
      <c r="AS118" s="316">
        <f t="shared" si="95"/>
        <v>0</v>
      </c>
      <c r="AT118" s="316">
        <f t="shared" si="95"/>
        <v>720</v>
      </c>
      <c r="AU118" s="316">
        <f t="shared" si="95"/>
        <v>141932.4</v>
      </c>
      <c r="AV118" s="21"/>
    </row>
    <row r="119" spans="1:48" s="22" customFormat="1" ht="49.5" customHeight="1" x14ac:dyDescent="0.25">
      <c r="A119" s="17" t="s">
        <v>129</v>
      </c>
      <c r="B119" s="26" t="s">
        <v>130</v>
      </c>
      <c r="C119" s="23" t="s">
        <v>18</v>
      </c>
      <c r="D119" s="23" t="s">
        <v>31</v>
      </c>
      <c r="E119" s="18" t="s">
        <v>79</v>
      </c>
      <c r="F119" s="23" t="s">
        <v>131</v>
      </c>
      <c r="G119" s="18" t="s">
        <v>83</v>
      </c>
      <c r="H119" s="24">
        <v>45</v>
      </c>
      <c r="I119" s="17" t="s">
        <v>38</v>
      </c>
      <c r="J119" s="19">
        <v>1200</v>
      </c>
      <c r="K119" s="25">
        <v>0</v>
      </c>
      <c r="L119" s="25">
        <v>17</v>
      </c>
      <c r="M119" s="25">
        <f t="shared" si="53"/>
        <v>17</v>
      </c>
      <c r="N119" s="224">
        <f t="shared" si="51"/>
        <v>20400</v>
      </c>
      <c r="O119" s="224">
        <v>20400</v>
      </c>
      <c r="P119" s="225">
        <v>12</v>
      </c>
      <c r="Q119" s="225">
        <v>16</v>
      </c>
      <c r="R119" s="225">
        <v>0.4</v>
      </c>
      <c r="S119" s="225">
        <f t="shared" si="60"/>
        <v>76.800000000000011</v>
      </c>
      <c r="T119" s="225">
        <v>76.800000000000011</v>
      </c>
      <c r="U119" s="225">
        <v>0</v>
      </c>
      <c r="V119" s="224">
        <f t="shared" si="61"/>
        <v>0</v>
      </c>
      <c r="W119" s="224">
        <v>0</v>
      </c>
      <c r="X119" s="292">
        <f t="shared" si="82"/>
        <v>20476.8</v>
      </c>
      <c r="Y119" s="292">
        <f t="shared" si="65"/>
        <v>20476.8</v>
      </c>
      <c r="Z119" s="224">
        <f t="shared" si="55"/>
        <v>3400</v>
      </c>
      <c r="AA119" s="224">
        <v>3400</v>
      </c>
      <c r="AB119" s="224">
        <v>0</v>
      </c>
      <c r="AC119" s="224">
        <v>120</v>
      </c>
      <c r="AD119" s="224">
        <f t="shared" si="52"/>
        <v>0</v>
      </c>
      <c r="AE119" s="224">
        <v>0</v>
      </c>
      <c r="AF119" s="225">
        <v>0</v>
      </c>
      <c r="AG119" s="225">
        <v>0</v>
      </c>
      <c r="AH119" s="292">
        <f t="shared" si="56"/>
        <v>3400</v>
      </c>
      <c r="AI119" s="292">
        <f t="shared" si="66"/>
        <v>3400</v>
      </c>
      <c r="AJ119" s="224">
        <f t="shared" si="83"/>
        <v>23876.799999999999</v>
      </c>
      <c r="AK119" s="224">
        <f t="shared" si="67"/>
        <v>23876.799999999999</v>
      </c>
      <c r="AL119" s="226">
        <f>SUM(AJ119:AJ122)</f>
        <v>60961.8</v>
      </c>
      <c r="AM119" s="203">
        <f>SUM(M119:M122)</f>
        <v>44</v>
      </c>
      <c r="AN119" s="20" t="str">
        <f t="shared" si="64"/>
        <v>615-PR</v>
      </c>
      <c r="AO119" s="243">
        <f t="shared" si="68"/>
        <v>3400</v>
      </c>
      <c r="AP119" s="243">
        <f t="shared" si="69"/>
        <v>20400</v>
      </c>
      <c r="AQ119" s="243">
        <v>0</v>
      </c>
      <c r="AR119" s="243">
        <f t="shared" si="70"/>
        <v>76.800000000000011</v>
      </c>
      <c r="AS119" s="243">
        <f t="shared" si="71"/>
        <v>0</v>
      </c>
      <c r="AT119" s="243">
        <f t="shared" si="72"/>
        <v>0</v>
      </c>
      <c r="AU119" s="243">
        <f t="shared" si="73"/>
        <v>23876.799999999999</v>
      </c>
      <c r="AV119" s="21"/>
    </row>
    <row r="120" spans="1:48" s="22" customFormat="1" ht="36.6" customHeight="1" x14ac:dyDescent="0.25">
      <c r="A120" s="17" t="s">
        <v>129</v>
      </c>
      <c r="B120" s="26" t="s">
        <v>130</v>
      </c>
      <c r="C120" s="23" t="s">
        <v>18</v>
      </c>
      <c r="D120" s="23" t="s">
        <v>31</v>
      </c>
      <c r="E120" s="18" t="s">
        <v>128</v>
      </c>
      <c r="F120" s="23" t="s">
        <v>131</v>
      </c>
      <c r="G120" s="18" t="s">
        <v>83</v>
      </c>
      <c r="H120" s="24">
        <v>45</v>
      </c>
      <c r="I120" s="17" t="s">
        <v>77</v>
      </c>
      <c r="J120" s="19">
        <v>585</v>
      </c>
      <c r="K120" s="25">
        <v>0</v>
      </c>
      <c r="L120" s="25">
        <v>0</v>
      </c>
      <c r="M120" s="25">
        <f t="shared" si="53"/>
        <v>0</v>
      </c>
      <c r="N120" s="224">
        <f t="shared" si="51"/>
        <v>0</v>
      </c>
      <c r="O120" s="224">
        <v>0</v>
      </c>
      <c r="P120" s="225">
        <v>0</v>
      </c>
      <c r="Q120" s="225">
        <v>22</v>
      </c>
      <c r="R120" s="225">
        <v>0.4</v>
      </c>
      <c r="S120" s="225">
        <f t="shared" si="60"/>
        <v>0</v>
      </c>
      <c r="T120" s="225">
        <v>0</v>
      </c>
      <c r="U120" s="225">
        <v>300</v>
      </c>
      <c r="V120" s="224">
        <v>6490</v>
      </c>
      <c r="W120" s="224">
        <v>6490</v>
      </c>
      <c r="X120" s="292">
        <f t="shared" si="82"/>
        <v>6490</v>
      </c>
      <c r="Y120" s="292">
        <f t="shared" si="65"/>
        <v>6490</v>
      </c>
      <c r="Z120" s="224">
        <f t="shared" si="55"/>
        <v>0</v>
      </c>
      <c r="AA120" s="224">
        <v>0</v>
      </c>
      <c r="AB120" s="224">
        <v>0</v>
      </c>
      <c r="AC120" s="224">
        <v>120</v>
      </c>
      <c r="AD120" s="21"/>
      <c r="AE120" s="21"/>
      <c r="AF120" s="224">
        <v>1467</v>
      </c>
      <c r="AG120" s="224">
        <v>1467</v>
      </c>
      <c r="AH120" s="292">
        <f t="shared" ref="AH120" si="96">Z120+AD120+AF120</f>
        <v>1467</v>
      </c>
      <c r="AI120" s="292">
        <f t="shared" ref="AI120" si="97">SUM(AA120+AE120+AG120)</f>
        <v>1467</v>
      </c>
      <c r="AJ120" s="224">
        <f t="shared" si="83"/>
        <v>7957</v>
      </c>
      <c r="AK120" s="224">
        <f t="shared" si="67"/>
        <v>7957</v>
      </c>
      <c r="AL120" s="226"/>
      <c r="AM120" s="203"/>
      <c r="AN120" s="20" t="str">
        <f t="shared" si="64"/>
        <v>615-PR</v>
      </c>
      <c r="AO120" s="243">
        <f t="shared" ref="AO120:AO122" si="98">SUM(AA120)</f>
        <v>0</v>
      </c>
      <c r="AP120" s="243">
        <f t="shared" ref="AP120:AP122" si="99">SUM(O120)</f>
        <v>0</v>
      </c>
      <c r="AQ120" s="243">
        <v>0</v>
      </c>
      <c r="AR120" s="243">
        <f t="shared" ref="AR120:AR122" si="100">SUM(T120+AE120)</f>
        <v>0</v>
      </c>
      <c r="AS120" s="243">
        <f t="shared" ref="AS120:AS122" si="101">SUM(W120+AG120)</f>
        <v>7957</v>
      </c>
      <c r="AT120" s="243">
        <f t="shared" ref="AT120:AT122" si="102">SUM(AJ120-AK120)</f>
        <v>0</v>
      </c>
      <c r="AU120" s="243">
        <f t="shared" ref="AU120:AU123" si="103">SUM(AO120:AS120)</f>
        <v>7957</v>
      </c>
      <c r="AV120" s="21"/>
    </row>
    <row r="121" spans="1:48" s="22" customFormat="1" ht="48.75" customHeight="1" x14ac:dyDescent="0.25">
      <c r="A121" s="17" t="s">
        <v>129</v>
      </c>
      <c r="B121" s="26" t="s">
        <v>130</v>
      </c>
      <c r="C121" s="23" t="s">
        <v>18</v>
      </c>
      <c r="D121" s="23" t="s">
        <v>31</v>
      </c>
      <c r="E121" s="18" t="s">
        <v>79</v>
      </c>
      <c r="F121" s="23" t="s">
        <v>132</v>
      </c>
      <c r="G121" s="18" t="s">
        <v>534</v>
      </c>
      <c r="H121" s="24">
        <v>45</v>
      </c>
      <c r="I121" s="17" t="s">
        <v>38</v>
      </c>
      <c r="J121" s="19">
        <v>1200</v>
      </c>
      <c r="K121" s="25">
        <v>0</v>
      </c>
      <c r="L121" s="25">
        <v>0</v>
      </c>
      <c r="M121" s="25">
        <f t="shared" si="53"/>
        <v>0</v>
      </c>
      <c r="N121" s="224">
        <f t="shared" si="51"/>
        <v>0</v>
      </c>
      <c r="O121" s="224">
        <v>0</v>
      </c>
      <c r="P121" s="225">
        <v>0</v>
      </c>
      <c r="Q121" s="225">
        <v>0</v>
      </c>
      <c r="R121" s="225">
        <v>0.4</v>
      </c>
      <c r="S121" s="225">
        <f t="shared" si="60"/>
        <v>0</v>
      </c>
      <c r="T121" s="225">
        <v>0</v>
      </c>
      <c r="U121" s="225">
        <v>0</v>
      </c>
      <c r="V121" s="224">
        <v>6800</v>
      </c>
      <c r="W121" s="224">
        <v>6800</v>
      </c>
      <c r="X121" s="292">
        <f t="shared" si="82"/>
        <v>6800</v>
      </c>
      <c r="Y121" s="292">
        <f t="shared" si="65"/>
        <v>6800</v>
      </c>
      <c r="Z121" s="224">
        <f t="shared" si="55"/>
        <v>0</v>
      </c>
      <c r="AA121" s="224">
        <v>0</v>
      </c>
      <c r="AB121" s="224">
        <v>0</v>
      </c>
      <c r="AC121" s="224">
        <v>120</v>
      </c>
      <c r="AD121" s="21"/>
      <c r="AE121" s="21"/>
      <c r="AF121" s="224">
        <v>1133</v>
      </c>
      <c r="AG121" s="224">
        <v>1133</v>
      </c>
      <c r="AH121" s="292">
        <f t="shared" ref="AH121" si="104">Z121+AD121+AF121</f>
        <v>1133</v>
      </c>
      <c r="AI121" s="292">
        <f t="shared" ref="AI121" si="105">SUM(AA121+AE121+AG121)</f>
        <v>1133</v>
      </c>
      <c r="AJ121" s="224">
        <f t="shared" si="83"/>
        <v>7933</v>
      </c>
      <c r="AK121" s="224">
        <f t="shared" si="67"/>
        <v>7933</v>
      </c>
      <c r="AL121" s="226"/>
      <c r="AM121" s="203"/>
      <c r="AN121" s="20" t="str">
        <f t="shared" si="64"/>
        <v>615-PR</v>
      </c>
      <c r="AO121" s="243">
        <f t="shared" si="98"/>
        <v>0</v>
      </c>
      <c r="AP121" s="243">
        <f t="shared" si="99"/>
        <v>0</v>
      </c>
      <c r="AQ121" s="243">
        <v>0</v>
      </c>
      <c r="AR121" s="243">
        <f t="shared" si="100"/>
        <v>0</v>
      </c>
      <c r="AS121" s="243">
        <f t="shared" si="101"/>
        <v>7933</v>
      </c>
      <c r="AT121" s="243">
        <f t="shared" si="102"/>
        <v>0</v>
      </c>
      <c r="AU121" s="243">
        <f t="shared" si="103"/>
        <v>7933</v>
      </c>
      <c r="AV121" s="21"/>
    </row>
    <row r="122" spans="1:48" s="36" customFormat="1" ht="42" customHeight="1" x14ac:dyDescent="0.25">
      <c r="A122" s="17" t="s">
        <v>129</v>
      </c>
      <c r="B122" s="26" t="s">
        <v>130</v>
      </c>
      <c r="C122" s="23" t="s">
        <v>18</v>
      </c>
      <c r="D122" s="23" t="s">
        <v>60</v>
      </c>
      <c r="E122" s="18" t="s">
        <v>677</v>
      </c>
      <c r="F122" s="23" t="s">
        <v>537</v>
      </c>
      <c r="G122" s="18" t="s">
        <v>696</v>
      </c>
      <c r="H122" s="24">
        <v>45</v>
      </c>
      <c r="I122" s="17" t="s">
        <v>77</v>
      </c>
      <c r="J122" s="19">
        <v>585</v>
      </c>
      <c r="K122" s="25">
        <v>0</v>
      </c>
      <c r="L122" s="25">
        <v>27</v>
      </c>
      <c r="M122" s="25">
        <f t="shared" ref="M122:M195" si="106">K122+L122</f>
        <v>27</v>
      </c>
      <c r="N122" s="224">
        <f t="shared" ref="N122:N139" si="107">(J122*M122)</f>
        <v>15795</v>
      </c>
      <c r="O122" s="224">
        <v>15795</v>
      </c>
      <c r="P122" s="225">
        <v>0</v>
      </c>
      <c r="Q122" s="225">
        <v>0</v>
      </c>
      <c r="R122" s="225">
        <v>0.4</v>
      </c>
      <c r="S122" s="225">
        <f t="shared" si="60"/>
        <v>0</v>
      </c>
      <c r="T122" s="225">
        <v>0</v>
      </c>
      <c r="U122" s="225">
        <v>0</v>
      </c>
      <c r="V122" s="224">
        <f t="shared" si="61"/>
        <v>0</v>
      </c>
      <c r="W122" s="224">
        <v>0</v>
      </c>
      <c r="X122" s="292">
        <f t="shared" si="82"/>
        <v>15795</v>
      </c>
      <c r="Y122" s="292">
        <f t="shared" si="65"/>
        <v>15795</v>
      </c>
      <c r="Z122" s="224">
        <f t="shared" ref="Z122:Z139" si="108">M122*200</f>
        <v>5400</v>
      </c>
      <c r="AA122" s="224">
        <v>5400</v>
      </c>
      <c r="AB122" s="224">
        <v>0</v>
      </c>
      <c r="AC122" s="224">
        <v>0</v>
      </c>
      <c r="AD122" s="224">
        <f t="shared" ref="AD122:AD134" si="109">SUM(AC122*AB122)</f>
        <v>0</v>
      </c>
      <c r="AE122" s="224">
        <v>0</v>
      </c>
      <c r="AF122" s="225">
        <v>0</v>
      </c>
      <c r="AG122" s="225">
        <v>0</v>
      </c>
      <c r="AH122" s="292">
        <f t="shared" ref="AH122:AH195" si="110">Z122+AD122+AF122</f>
        <v>5400</v>
      </c>
      <c r="AI122" s="292">
        <f t="shared" si="66"/>
        <v>5400</v>
      </c>
      <c r="AJ122" s="224">
        <f t="shared" si="83"/>
        <v>21195</v>
      </c>
      <c r="AK122" s="224">
        <f t="shared" si="67"/>
        <v>21195</v>
      </c>
      <c r="AL122" s="226"/>
      <c r="AM122" s="203"/>
      <c r="AN122" s="20" t="str">
        <f t="shared" si="64"/>
        <v>615-PR</v>
      </c>
      <c r="AO122" s="243">
        <f t="shared" si="98"/>
        <v>5400</v>
      </c>
      <c r="AP122" s="243">
        <f t="shared" si="99"/>
        <v>15795</v>
      </c>
      <c r="AQ122" s="243">
        <v>0</v>
      </c>
      <c r="AR122" s="243">
        <f t="shared" si="100"/>
        <v>0</v>
      </c>
      <c r="AS122" s="243">
        <f t="shared" si="101"/>
        <v>0</v>
      </c>
      <c r="AT122" s="243">
        <f t="shared" si="102"/>
        <v>0</v>
      </c>
      <c r="AU122" s="243">
        <f t="shared" si="103"/>
        <v>21195</v>
      </c>
      <c r="AV122" s="239"/>
    </row>
    <row r="123" spans="1:48" s="36" customFormat="1" ht="42" customHeight="1" x14ac:dyDescent="0.25">
      <c r="A123" s="302" t="s">
        <v>129</v>
      </c>
      <c r="B123" s="303" t="s">
        <v>130</v>
      </c>
      <c r="C123" s="304"/>
      <c r="D123" s="304"/>
      <c r="E123" s="305"/>
      <c r="F123" s="304"/>
      <c r="G123" s="305"/>
      <c r="H123" s="306"/>
      <c r="I123" s="302"/>
      <c r="J123" s="307"/>
      <c r="K123" s="308">
        <f>SUM(K119:K122)</f>
        <v>0</v>
      </c>
      <c r="L123" s="308">
        <f t="shared" ref="L123:AT123" si="111">SUM(L119:L122)</f>
        <v>44</v>
      </c>
      <c r="M123" s="308">
        <f t="shared" si="111"/>
        <v>44</v>
      </c>
      <c r="N123" s="308">
        <f t="shared" si="111"/>
        <v>36195</v>
      </c>
      <c r="O123" s="308">
        <f t="shared" si="111"/>
        <v>36195</v>
      </c>
      <c r="P123" s="308">
        <f t="shared" si="111"/>
        <v>12</v>
      </c>
      <c r="Q123" s="308">
        <f t="shared" si="111"/>
        <v>38</v>
      </c>
      <c r="R123" s="308">
        <f t="shared" si="111"/>
        <v>1.6</v>
      </c>
      <c r="S123" s="308">
        <f t="shared" si="111"/>
        <v>76.800000000000011</v>
      </c>
      <c r="T123" s="308">
        <f t="shared" si="111"/>
        <v>76.800000000000011</v>
      </c>
      <c r="U123" s="308">
        <f t="shared" si="111"/>
        <v>300</v>
      </c>
      <c r="V123" s="308">
        <f t="shared" si="111"/>
        <v>13290</v>
      </c>
      <c r="W123" s="308">
        <f t="shared" si="111"/>
        <v>13290</v>
      </c>
      <c r="X123" s="308">
        <f t="shared" si="111"/>
        <v>49561.8</v>
      </c>
      <c r="Y123" s="308">
        <f t="shared" si="111"/>
        <v>49561.8</v>
      </c>
      <c r="Z123" s="308">
        <f t="shared" si="111"/>
        <v>8800</v>
      </c>
      <c r="AA123" s="308">
        <f t="shared" si="111"/>
        <v>8800</v>
      </c>
      <c r="AB123" s="308">
        <f t="shared" si="111"/>
        <v>0</v>
      </c>
      <c r="AC123" s="308">
        <f t="shared" si="111"/>
        <v>360</v>
      </c>
      <c r="AD123" s="308">
        <f t="shared" si="111"/>
        <v>0</v>
      </c>
      <c r="AE123" s="308">
        <f t="shared" si="111"/>
        <v>0</v>
      </c>
      <c r="AF123" s="308">
        <f t="shared" si="111"/>
        <v>2600</v>
      </c>
      <c r="AG123" s="308">
        <f t="shared" si="111"/>
        <v>2600</v>
      </c>
      <c r="AH123" s="308">
        <f t="shared" si="111"/>
        <v>11400</v>
      </c>
      <c r="AI123" s="308">
        <f t="shared" si="111"/>
        <v>11400</v>
      </c>
      <c r="AJ123" s="308">
        <f t="shared" si="111"/>
        <v>60961.8</v>
      </c>
      <c r="AK123" s="308">
        <f t="shared" si="111"/>
        <v>60961.8</v>
      </c>
      <c r="AL123" s="308">
        <f t="shared" si="111"/>
        <v>60961.8</v>
      </c>
      <c r="AM123" s="308">
        <f t="shared" si="111"/>
        <v>44</v>
      </c>
      <c r="AN123" s="318" t="str">
        <f t="shared" si="64"/>
        <v>615-PR</v>
      </c>
      <c r="AO123" s="316">
        <f t="shared" si="111"/>
        <v>8800</v>
      </c>
      <c r="AP123" s="316">
        <f t="shared" si="111"/>
        <v>36195</v>
      </c>
      <c r="AQ123" s="316">
        <f t="shared" si="111"/>
        <v>0</v>
      </c>
      <c r="AR123" s="316">
        <f t="shared" si="111"/>
        <v>76.800000000000011</v>
      </c>
      <c r="AS123" s="316">
        <f t="shared" si="111"/>
        <v>15890</v>
      </c>
      <c r="AT123" s="316">
        <f t="shared" si="111"/>
        <v>0</v>
      </c>
      <c r="AU123" s="317">
        <f t="shared" si="103"/>
        <v>60961.8</v>
      </c>
      <c r="AV123" s="239"/>
    </row>
    <row r="124" spans="1:48" s="22" customFormat="1" ht="44.25" customHeight="1" x14ac:dyDescent="0.25">
      <c r="A124" s="302" t="s">
        <v>535</v>
      </c>
      <c r="B124" s="303" t="s">
        <v>536</v>
      </c>
      <c r="C124" s="304" t="s">
        <v>18</v>
      </c>
      <c r="D124" s="304" t="s">
        <v>19</v>
      </c>
      <c r="E124" s="305" t="s">
        <v>20</v>
      </c>
      <c r="F124" s="304" t="s">
        <v>227</v>
      </c>
      <c r="G124" s="305" t="s">
        <v>228</v>
      </c>
      <c r="H124" s="306">
        <v>45</v>
      </c>
      <c r="I124" s="302" t="s">
        <v>38</v>
      </c>
      <c r="J124" s="307">
        <v>1200</v>
      </c>
      <c r="K124" s="308">
        <v>0</v>
      </c>
      <c r="L124" s="308">
        <v>23</v>
      </c>
      <c r="M124" s="308">
        <f t="shared" si="106"/>
        <v>23</v>
      </c>
      <c r="N124" s="309">
        <f t="shared" si="107"/>
        <v>27600</v>
      </c>
      <c r="O124" s="309">
        <v>27600</v>
      </c>
      <c r="P124" s="310">
        <v>14</v>
      </c>
      <c r="Q124" s="310">
        <v>130</v>
      </c>
      <c r="R124" s="310">
        <v>0.4</v>
      </c>
      <c r="S124" s="310">
        <f t="shared" si="60"/>
        <v>728</v>
      </c>
      <c r="T124" s="310">
        <v>728</v>
      </c>
      <c r="U124" s="310">
        <v>0</v>
      </c>
      <c r="V124" s="309">
        <f t="shared" si="61"/>
        <v>0</v>
      </c>
      <c r="W124" s="309">
        <v>0</v>
      </c>
      <c r="X124" s="309">
        <f t="shared" si="82"/>
        <v>28328</v>
      </c>
      <c r="Y124" s="309">
        <f t="shared" si="65"/>
        <v>28328</v>
      </c>
      <c r="Z124" s="309">
        <f t="shared" si="108"/>
        <v>4600</v>
      </c>
      <c r="AA124" s="309">
        <v>4600</v>
      </c>
      <c r="AB124" s="309">
        <v>0</v>
      </c>
      <c r="AC124" s="309">
        <v>0</v>
      </c>
      <c r="AD124" s="309">
        <f t="shared" si="109"/>
        <v>0</v>
      </c>
      <c r="AE124" s="309">
        <v>0</v>
      </c>
      <c r="AF124" s="310">
        <v>0</v>
      </c>
      <c r="AG124" s="310">
        <v>0</v>
      </c>
      <c r="AH124" s="309">
        <f t="shared" si="110"/>
        <v>4600</v>
      </c>
      <c r="AI124" s="309">
        <f t="shared" si="66"/>
        <v>4600</v>
      </c>
      <c r="AJ124" s="309">
        <f t="shared" si="83"/>
        <v>32928</v>
      </c>
      <c r="AK124" s="309">
        <f t="shared" si="67"/>
        <v>32928</v>
      </c>
      <c r="AL124" s="311">
        <f>SUM(AJ124:AJ124)</f>
        <v>32928</v>
      </c>
      <c r="AM124" s="312">
        <f>SUM(M124:M124)</f>
        <v>23</v>
      </c>
      <c r="AN124" s="318" t="str">
        <f t="shared" si="64"/>
        <v>616-PR</v>
      </c>
      <c r="AO124" s="317">
        <f t="shared" si="68"/>
        <v>4600</v>
      </c>
      <c r="AP124" s="317">
        <f t="shared" si="69"/>
        <v>27600</v>
      </c>
      <c r="AQ124" s="317">
        <v>0</v>
      </c>
      <c r="AR124" s="317">
        <f t="shared" si="70"/>
        <v>728</v>
      </c>
      <c r="AS124" s="317">
        <f t="shared" si="71"/>
        <v>0</v>
      </c>
      <c r="AT124" s="317">
        <f t="shared" si="72"/>
        <v>0</v>
      </c>
      <c r="AU124" s="317">
        <f t="shared" si="73"/>
        <v>32928</v>
      </c>
      <c r="AV124" s="21"/>
    </row>
    <row r="125" spans="1:48" s="41" customFormat="1" ht="45" customHeight="1" x14ac:dyDescent="0.25">
      <c r="A125" s="17" t="s">
        <v>138</v>
      </c>
      <c r="B125" s="26" t="s">
        <v>139</v>
      </c>
      <c r="C125" s="32" t="s">
        <v>18</v>
      </c>
      <c r="D125" s="32" t="s">
        <v>60</v>
      </c>
      <c r="E125" s="33" t="s">
        <v>141</v>
      </c>
      <c r="F125" s="32" t="s">
        <v>140</v>
      </c>
      <c r="G125" s="33" t="s">
        <v>67</v>
      </c>
      <c r="H125" s="24">
        <v>60</v>
      </c>
      <c r="I125" s="34" t="s">
        <v>22</v>
      </c>
      <c r="J125" s="19">
        <v>585</v>
      </c>
      <c r="K125" s="25">
        <v>20</v>
      </c>
      <c r="L125" s="25">
        <v>0</v>
      </c>
      <c r="M125" s="25">
        <f t="shared" si="106"/>
        <v>20</v>
      </c>
      <c r="N125" s="224">
        <f t="shared" si="107"/>
        <v>11700</v>
      </c>
      <c r="O125" s="224">
        <v>11700</v>
      </c>
      <c r="P125" s="225">
        <v>0</v>
      </c>
      <c r="Q125" s="225">
        <v>0</v>
      </c>
      <c r="R125" s="225">
        <v>0.4</v>
      </c>
      <c r="S125" s="225">
        <f t="shared" si="60"/>
        <v>0</v>
      </c>
      <c r="T125" s="225">
        <v>0</v>
      </c>
      <c r="U125" s="225">
        <v>300</v>
      </c>
      <c r="V125" s="224">
        <f t="shared" si="61"/>
        <v>6000</v>
      </c>
      <c r="W125" s="224">
        <v>6000</v>
      </c>
      <c r="X125" s="292">
        <f t="shared" si="82"/>
        <v>17700</v>
      </c>
      <c r="Y125" s="292">
        <f t="shared" si="65"/>
        <v>17700</v>
      </c>
      <c r="Z125" s="224">
        <f t="shared" si="108"/>
        <v>4000</v>
      </c>
      <c r="AA125" s="224">
        <v>4000</v>
      </c>
      <c r="AB125" s="224">
        <v>0</v>
      </c>
      <c r="AC125" s="224">
        <v>0</v>
      </c>
      <c r="AD125" s="224">
        <f t="shared" si="109"/>
        <v>0</v>
      </c>
      <c r="AE125" s="224">
        <v>0</v>
      </c>
      <c r="AF125" s="225">
        <v>0</v>
      </c>
      <c r="AG125" s="225">
        <v>0</v>
      </c>
      <c r="AH125" s="292">
        <f t="shared" si="110"/>
        <v>4000</v>
      </c>
      <c r="AI125" s="292">
        <f t="shared" si="66"/>
        <v>4000</v>
      </c>
      <c r="AJ125" s="224">
        <f t="shared" si="83"/>
        <v>21700</v>
      </c>
      <c r="AK125" s="224">
        <f t="shared" si="67"/>
        <v>21700</v>
      </c>
      <c r="AL125" s="226">
        <f>SUM(AJ125:AJ128)</f>
        <v>104097.4</v>
      </c>
      <c r="AM125" s="203">
        <f>SUM(M125:M128)</f>
        <v>74</v>
      </c>
      <c r="AN125" s="20" t="s">
        <v>138</v>
      </c>
      <c r="AO125" s="243">
        <f t="shared" si="68"/>
        <v>4000</v>
      </c>
      <c r="AP125" s="243">
        <f t="shared" si="69"/>
        <v>11700</v>
      </c>
      <c r="AQ125" s="243">
        <v>0</v>
      </c>
      <c r="AR125" s="243">
        <f t="shared" si="70"/>
        <v>0</v>
      </c>
      <c r="AS125" s="243">
        <f t="shared" si="71"/>
        <v>6000</v>
      </c>
      <c r="AT125" s="243">
        <f t="shared" si="72"/>
        <v>0</v>
      </c>
      <c r="AU125" s="243">
        <f t="shared" si="73"/>
        <v>21700</v>
      </c>
      <c r="AV125" s="240"/>
    </row>
    <row r="126" spans="1:48" s="41" customFormat="1" ht="45" customHeight="1" x14ac:dyDescent="0.25">
      <c r="A126" s="17" t="s">
        <v>138</v>
      </c>
      <c r="B126" s="26" t="s">
        <v>139</v>
      </c>
      <c r="C126" s="32" t="s">
        <v>18</v>
      </c>
      <c r="D126" s="32" t="s">
        <v>25</v>
      </c>
      <c r="E126" s="33" t="s">
        <v>692</v>
      </c>
      <c r="F126" s="32" t="s">
        <v>136</v>
      </c>
      <c r="G126" s="33" t="s">
        <v>67</v>
      </c>
      <c r="H126" s="24">
        <v>60</v>
      </c>
      <c r="I126" s="34" t="s">
        <v>22</v>
      </c>
      <c r="J126" s="19">
        <v>585</v>
      </c>
      <c r="K126" s="25">
        <v>0</v>
      </c>
      <c r="L126" s="25">
        <v>17</v>
      </c>
      <c r="M126" s="25">
        <f t="shared" si="106"/>
        <v>17</v>
      </c>
      <c r="N126" s="224">
        <f t="shared" si="107"/>
        <v>9945</v>
      </c>
      <c r="O126" s="224">
        <v>9945</v>
      </c>
      <c r="P126" s="225">
        <v>0</v>
      </c>
      <c r="Q126" s="225">
        <v>98</v>
      </c>
      <c r="R126" s="225">
        <v>0.4</v>
      </c>
      <c r="S126" s="225">
        <f t="shared" si="60"/>
        <v>0</v>
      </c>
      <c r="T126" s="225">
        <v>0</v>
      </c>
      <c r="U126" s="225">
        <v>300</v>
      </c>
      <c r="V126" s="224">
        <f t="shared" si="61"/>
        <v>5100</v>
      </c>
      <c r="W126" s="224">
        <v>5100</v>
      </c>
      <c r="X126" s="292">
        <f t="shared" si="82"/>
        <v>15045</v>
      </c>
      <c r="Y126" s="292">
        <f t="shared" si="65"/>
        <v>15045</v>
      </c>
      <c r="Z126" s="224">
        <f t="shared" si="108"/>
        <v>3400</v>
      </c>
      <c r="AA126" s="224">
        <v>3400</v>
      </c>
      <c r="AB126" s="224">
        <v>0</v>
      </c>
      <c r="AC126" s="224">
        <v>500</v>
      </c>
      <c r="AD126" s="224">
        <f t="shared" si="109"/>
        <v>0</v>
      </c>
      <c r="AE126" s="224">
        <v>0</v>
      </c>
      <c r="AF126" s="225">
        <v>0</v>
      </c>
      <c r="AG126" s="225">
        <v>0</v>
      </c>
      <c r="AH126" s="292">
        <f t="shared" si="110"/>
        <v>3400</v>
      </c>
      <c r="AI126" s="292">
        <f t="shared" si="66"/>
        <v>3400</v>
      </c>
      <c r="AJ126" s="224">
        <f t="shared" si="83"/>
        <v>18445</v>
      </c>
      <c r="AK126" s="224">
        <f t="shared" si="67"/>
        <v>18445</v>
      </c>
      <c r="AL126" s="226"/>
      <c r="AM126" s="203"/>
      <c r="AN126" s="20" t="s">
        <v>138</v>
      </c>
      <c r="AO126" s="243">
        <f t="shared" si="68"/>
        <v>3400</v>
      </c>
      <c r="AP126" s="243">
        <f t="shared" si="69"/>
        <v>9945</v>
      </c>
      <c r="AQ126" s="243">
        <v>0</v>
      </c>
      <c r="AR126" s="243">
        <f t="shared" si="70"/>
        <v>0</v>
      </c>
      <c r="AS126" s="243">
        <f t="shared" si="71"/>
        <v>5100</v>
      </c>
      <c r="AT126" s="243">
        <f t="shared" si="72"/>
        <v>0</v>
      </c>
      <c r="AU126" s="243">
        <f t="shared" si="73"/>
        <v>18445</v>
      </c>
      <c r="AV126" s="240"/>
    </row>
    <row r="127" spans="1:48" s="41" customFormat="1" ht="45" customHeight="1" x14ac:dyDescent="0.25">
      <c r="A127" s="17" t="s">
        <v>138</v>
      </c>
      <c r="B127" s="26" t="s">
        <v>139</v>
      </c>
      <c r="C127" s="32" t="s">
        <v>18</v>
      </c>
      <c r="D127" s="32" t="s">
        <v>19</v>
      </c>
      <c r="E127" s="18" t="s">
        <v>58</v>
      </c>
      <c r="F127" s="32" t="s">
        <v>66</v>
      </c>
      <c r="G127" s="33" t="s">
        <v>67</v>
      </c>
      <c r="H127" s="24">
        <v>60</v>
      </c>
      <c r="I127" s="34" t="s">
        <v>38</v>
      </c>
      <c r="J127" s="19">
        <v>1200</v>
      </c>
      <c r="K127" s="25">
        <v>17</v>
      </c>
      <c r="L127" s="25">
        <v>0</v>
      </c>
      <c r="M127" s="25">
        <f t="shared" si="106"/>
        <v>17</v>
      </c>
      <c r="N127" s="224">
        <f t="shared" si="107"/>
        <v>20400</v>
      </c>
      <c r="O127" s="224">
        <v>20400</v>
      </c>
      <c r="P127" s="225">
        <v>12</v>
      </c>
      <c r="Q127" s="225">
        <v>88</v>
      </c>
      <c r="R127" s="225">
        <v>0.4</v>
      </c>
      <c r="S127" s="225">
        <f t="shared" si="60"/>
        <v>422.40000000000003</v>
      </c>
      <c r="T127" s="225">
        <v>422.40000000000003</v>
      </c>
      <c r="U127" s="225">
        <v>300</v>
      </c>
      <c r="V127" s="224">
        <f t="shared" si="61"/>
        <v>5100</v>
      </c>
      <c r="W127" s="224">
        <v>5100</v>
      </c>
      <c r="X127" s="292">
        <f t="shared" si="82"/>
        <v>25922.400000000001</v>
      </c>
      <c r="Y127" s="292">
        <f t="shared" si="65"/>
        <v>25922.400000000001</v>
      </c>
      <c r="Z127" s="224">
        <f t="shared" si="108"/>
        <v>3400</v>
      </c>
      <c r="AA127" s="224">
        <v>3400</v>
      </c>
      <c r="AB127" s="224">
        <v>15</v>
      </c>
      <c r="AC127" s="224">
        <v>442</v>
      </c>
      <c r="AD127" s="224">
        <f t="shared" si="109"/>
        <v>6630</v>
      </c>
      <c r="AE127" s="224">
        <v>6630</v>
      </c>
      <c r="AF127" s="225">
        <v>0</v>
      </c>
      <c r="AG127" s="225">
        <v>0</v>
      </c>
      <c r="AH127" s="292">
        <f t="shared" si="110"/>
        <v>10030</v>
      </c>
      <c r="AI127" s="292">
        <f t="shared" si="66"/>
        <v>10030</v>
      </c>
      <c r="AJ127" s="224">
        <f t="shared" si="83"/>
        <v>35952.400000000001</v>
      </c>
      <c r="AK127" s="224">
        <f t="shared" si="67"/>
        <v>35952.400000000001</v>
      </c>
      <c r="AL127" s="226"/>
      <c r="AM127" s="203"/>
      <c r="AN127" s="20" t="s">
        <v>138</v>
      </c>
      <c r="AO127" s="243">
        <f t="shared" si="68"/>
        <v>3400</v>
      </c>
      <c r="AP127" s="243">
        <f t="shared" si="69"/>
        <v>20400</v>
      </c>
      <c r="AQ127" s="243">
        <v>0</v>
      </c>
      <c r="AR127" s="243">
        <f t="shared" si="70"/>
        <v>7052.4</v>
      </c>
      <c r="AS127" s="243">
        <f t="shared" si="71"/>
        <v>5100</v>
      </c>
      <c r="AT127" s="243">
        <f t="shared" si="72"/>
        <v>0</v>
      </c>
      <c r="AU127" s="243">
        <f t="shared" si="73"/>
        <v>35952.400000000001</v>
      </c>
      <c r="AV127" s="240"/>
    </row>
    <row r="128" spans="1:48" s="41" customFormat="1" ht="45" customHeight="1" x14ac:dyDescent="0.25">
      <c r="A128" s="17" t="s">
        <v>138</v>
      </c>
      <c r="B128" s="26" t="s">
        <v>139</v>
      </c>
      <c r="C128" s="32" t="s">
        <v>18</v>
      </c>
      <c r="D128" s="32" t="s">
        <v>19</v>
      </c>
      <c r="E128" s="18" t="s">
        <v>20</v>
      </c>
      <c r="F128" s="32" t="s">
        <v>66</v>
      </c>
      <c r="G128" s="33" t="s">
        <v>67</v>
      </c>
      <c r="H128" s="24">
        <v>60</v>
      </c>
      <c r="I128" s="34" t="s">
        <v>38</v>
      </c>
      <c r="J128" s="19">
        <v>1200</v>
      </c>
      <c r="K128" s="25">
        <v>0</v>
      </c>
      <c r="L128" s="25">
        <v>20</v>
      </c>
      <c r="M128" s="25">
        <f t="shared" si="106"/>
        <v>20</v>
      </c>
      <c r="N128" s="224">
        <f t="shared" si="107"/>
        <v>24000</v>
      </c>
      <c r="O128" s="224">
        <v>24000</v>
      </c>
      <c r="P128" s="225">
        <v>0</v>
      </c>
      <c r="Q128" s="225">
        <v>130</v>
      </c>
      <c r="R128" s="225">
        <v>0.4</v>
      </c>
      <c r="S128" s="225">
        <f t="shared" si="60"/>
        <v>0</v>
      </c>
      <c r="T128" s="225">
        <v>0</v>
      </c>
      <c r="U128" s="225">
        <v>0</v>
      </c>
      <c r="V128" s="224">
        <f t="shared" si="61"/>
        <v>0</v>
      </c>
      <c r="W128" s="224">
        <v>0</v>
      </c>
      <c r="X128" s="292">
        <f t="shared" si="82"/>
        <v>24000</v>
      </c>
      <c r="Y128" s="292">
        <f t="shared" si="65"/>
        <v>24000</v>
      </c>
      <c r="Z128" s="224">
        <f t="shared" si="108"/>
        <v>4000</v>
      </c>
      <c r="AA128" s="224">
        <v>4000</v>
      </c>
      <c r="AB128" s="224">
        <v>0</v>
      </c>
      <c r="AC128" s="224">
        <v>220</v>
      </c>
      <c r="AD128" s="224">
        <f t="shared" si="109"/>
        <v>0</v>
      </c>
      <c r="AE128" s="224">
        <v>0</v>
      </c>
      <c r="AF128" s="225">
        <v>0</v>
      </c>
      <c r="AG128" s="225">
        <v>0</v>
      </c>
      <c r="AH128" s="292">
        <f t="shared" si="110"/>
        <v>4000</v>
      </c>
      <c r="AI128" s="292">
        <f t="shared" si="66"/>
        <v>4000</v>
      </c>
      <c r="AJ128" s="224">
        <f t="shared" si="83"/>
        <v>28000</v>
      </c>
      <c r="AK128" s="224">
        <f t="shared" si="67"/>
        <v>28000</v>
      </c>
      <c r="AL128" s="226"/>
      <c r="AM128" s="203"/>
      <c r="AN128" s="20" t="s">
        <v>138</v>
      </c>
      <c r="AO128" s="243">
        <f t="shared" si="68"/>
        <v>4000</v>
      </c>
      <c r="AP128" s="243">
        <f t="shared" si="69"/>
        <v>24000</v>
      </c>
      <c r="AQ128" s="243">
        <v>0</v>
      </c>
      <c r="AR128" s="243">
        <f t="shared" si="70"/>
        <v>0</v>
      </c>
      <c r="AS128" s="243">
        <f t="shared" si="71"/>
        <v>0</v>
      </c>
      <c r="AT128" s="243">
        <f t="shared" si="72"/>
        <v>0</v>
      </c>
      <c r="AU128" s="243">
        <f t="shared" si="73"/>
        <v>28000</v>
      </c>
      <c r="AV128" s="240"/>
    </row>
    <row r="129" spans="1:48" s="41" customFormat="1" ht="45" customHeight="1" x14ac:dyDescent="0.25">
      <c r="A129" s="302" t="s">
        <v>138</v>
      </c>
      <c r="B129" s="303" t="s">
        <v>139</v>
      </c>
      <c r="C129" s="320"/>
      <c r="D129" s="320"/>
      <c r="E129" s="305"/>
      <c r="F129" s="320"/>
      <c r="G129" s="321"/>
      <c r="H129" s="306"/>
      <c r="I129" s="322"/>
      <c r="J129" s="307"/>
      <c r="K129" s="308">
        <f>SUM(K125:K128)</f>
        <v>37</v>
      </c>
      <c r="L129" s="308">
        <f t="shared" ref="L129:AU129" si="112">SUM(L125:L128)</f>
        <v>37</v>
      </c>
      <c r="M129" s="308">
        <f t="shared" si="112"/>
        <v>74</v>
      </c>
      <c r="N129" s="308">
        <f t="shared" si="112"/>
        <v>66045</v>
      </c>
      <c r="O129" s="308">
        <f t="shared" si="112"/>
        <v>66045</v>
      </c>
      <c r="P129" s="308">
        <f t="shared" si="112"/>
        <v>12</v>
      </c>
      <c r="Q129" s="308">
        <f t="shared" si="112"/>
        <v>316</v>
      </c>
      <c r="R129" s="308">
        <f t="shared" si="112"/>
        <v>1.6</v>
      </c>
      <c r="S129" s="308">
        <f t="shared" si="112"/>
        <v>422.40000000000003</v>
      </c>
      <c r="T129" s="308">
        <f t="shared" si="112"/>
        <v>422.40000000000003</v>
      </c>
      <c r="U129" s="308">
        <f t="shared" si="112"/>
        <v>900</v>
      </c>
      <c r="V129" s="308">
        <f t="shared" si="112"/>
        <v>16200</v>
      </c>
      <c r="W129" s="308">
        <f t="shared" si="112"/>
        <v>16200</v>
      </c>
      <c r="X129" s="308">
        <f t="shared" si="112"/>
        <v>82667.399999999994</v>
      </c>
      <c r="Y129" s="308">
        <f t="shared" si="112"/>
        <v>82667.399999999994</v>
      </c>
      <c r="Z129" s="308">
        <f t="shared" si="112"/>
        <v>14800</v>
      </c>
      <c r="AA129" s="308">
        <f t="shared" si="112"/>
        <v>14800</v>
      </c>
      <c r="AB129" s="308">
        <f t="shared" si="112"/>
        <v>15</v>
      </c>
      <c r="AC129" s="308">
        <f t="shared" si="112"/>
        <v>1162</v>
      </c>
      <c r="AD129" s="308">
        <f t="shared" si="112"/>
        <v>6630</v>
      </c>
      <c r="AE129" s="308">
        <f t="shared" si="112"/>
        <v>6630</v>
      </c>
      <c r="AF129" s="308">
        <f t="shared" si="112"/>
        <v>0</v>
      </c>
      <c r="AG129" s="308">
        <f t="shared" si="112"/>
        <v>0</v>
      </c>
      <c r="AH129" s="308">
        <f t="shared" si="112"/>
        <v>21430</v>
      </c>
      <c r="AI129" s="308">
        <f t="shared" si="112"/>
        <v>21430</v>
      </c>
      <c r="AJ129" s="308">
        <f t="shared" si="112"/>
        <v>104097.4</v>
      </c>
      <c r="AK129" s="308">
        <f t="shared" si="112"/>
        <v>104097.4</v>
      </c>
      <c r="AL129" s="308">
        <f t="shared" si="112"/>
        <v>104097.4</v>
      </c>
      <c r="AM129" s="308">
        <f t="shared" si="112"/>
        <v>74</v>
      </c>
      <c r="AN129" s="318" t="s">
        <v>138</v>
      </c>
      <c r="AO129" s="316">
        <f t="shared" si="112"/>
        <v>14800</v>
      </c>
      <c r="AP129" s="316">
        <f t="shared" si="112"/>
        <v>66045</v>
      </c>
      <c r="AQ129" s="316">
        <f t="shared" si="112"/>
        <v>0</v>
      </c>
      <c r="AR129" s="316">
        <f t="shared" si="112"/>
        <v>7052.4</v>
      </c>
      <c r="AS129" s="316">
        <f t="shared" si="112"/>
        <v>16200</v>
      </c>
      <c r="AT129" s="316">
        <f t="shared" si="112"/>
        <v>0</v>
      </c>
      <c r="AU129" s="316">
        <f t="shared" si="112"/>
        <v>104097.4</v>
      </c>
      <c r="AV129" s="240"/>
    </row>
    <row r="130" spans="1:48" s="41" customFormat="1" ht="42.75" customHeight="1" x14ac:dyDescent="0.25">
      <c r="A130" s="31" t="s">
        <v>133</v>
      </c>
      <c r="B130" s="26" t="s">
        <v>134</v>
      </c>
      <c r="C130" s="32" t="s">
        <v>18</v>
      </c>
      <c r="D130" s="32" t="s">
        <v>60</v>
      </c>
      <c r="E130" s="33" t="s">
        <v>135</v>
      </c>
      <c r="F130" s="32" t="s">
        <v>136</v>
      </c>
      <c r="G130" s="33" t="s">
        <v>67</v>
      </c>
      <c r="H130" s="24">
        <v>60</v>
      </c>
      <c r="I130" s="34" t="s">
        <v>22</v>
      </c>
      <c r="J130" s="19">
        <v>585</v>
      </c>
      <c r="K130" s="25">
        <v>20</v>
      </c>
      <c r="L130" s="25">
        <v>0</v>
      </c>
      <c r="M130" s="25">
        <f t="shared" si="106"/>
        <v>20</v>
      </c>
      <c r="N130" s="224">
        <f t="shared" si="107"/>
        <v>11700</v>
      </c>
      <c r="O130" s="224">
        <v>11700</v>
      </c>
      <c r="P130" s="225">
        <v>8</v>
      </c>
      <c r="Q130" s="225">
        <v>154</v>
      </c>
      <c r="R130" s="225">
        <v>0.4</v>
      </c>
      <c r="S130" s="225">
        <f t="shared" si="60"/>
        <v>492.8</v>
      </c>
      <c r="T130" s="225">
        <v>492.8</v>
      </c>
      <c r="U130" s="225">
        <v>300</v>
      </c>
      <c r="V130" s="224">
        <f t="shared" si="61"/>
        <v>6000</v>
      </c>
      <c r="W130" s="224">
        <v>6000</v>
      </c>
      <c r="X130" s="292">
        <f t="shared" si="82"/>
        <v>18192.8</v>
      </c>
      <c r="Y130" s="292">
        <f t="shared" si="65"/>
        <v>18192.8</v>
      </c>
      <c r="Z130" s="224">
        <f t="shared" si="108"/>
        <v>4000</v>
      </c>
      <c r="AA130" s="224">
        <v>4000</v>
      </c>
      <c r="AB130" s="224">
        <v>0</v>
      </c>
      <c r="AC130" s="224">
        <v>0</v>
      </c>
      <c r="AD130" s="224">
        <f t="shared" si="109"/>
        <v>0</v>
      </c>
      <c r="AE130" s="224">
        <v>0</v>
      </c>
      <c r="AF130" s="225">
        <v>0</v>
      </c>
      <c r="AG130" s="225">
        <v>0</v>
      </c>
      <c r="AH130" s="292">
        <f t="shared" si="110"/>
        <v>4000</v>
      </c>
      <c r="AI130" s="292">
        <f t="shared" si="66"/>
        <v>4000</v>
      </c>
      <c r="AJ130" s="224">
        <f t="shared" si="83"/>
        <v>22192.799999999999</v>
      </c>
      <c r="AK130" s="224">
        <f t="shared" si="67"/>
        <v>22192.799999999999</v>
      </c>
      <c r="AL130" s="226">
        <f>SUM(AJ130:AJ132)</f>
        <v>68637.8</v>
      </c>
      <c r="AM130" s="203">
        <f>SUM(M130:M132)</f>
        <v>47</v>
      </c>
      <c r="AN130" s="20" t="str">
        <f t="shared" ref="AN130:AN154" si="113">A130</f>
        <v>617-SH</v>
      </c>
      <c r="AO130" s="243">
        <f t="shared" si="68"/>
        <v>4000</v>
      </c>
      <c r="AP130" s="243">
        <f t="shared" si="69"/>
        <v>11700</v>
      </c>
      <c r="AQ130" s="243">
        <v>0</v>
      </c>
      <c r="AR130" s="243">
        <f t="shared" si="70"/>
        <v>492.8</v>
      </c>
      <c r="AS130" s="243">
        <f t="shared" si="71"/>
        <v>6000</v>
      </c>
      <c r="AT130" s="243">
        <f t="shared" si="72"/>
        <v>0</v>
      </c>
      <c r="AU130" s="243">
        <f t="shared" si="73"/>
        <v>22192.799999999999</v>
      </c>
      <c r="AV130" s="240"/>
    </row>
    <row r="131" spans="1:48" s="41" customFormat="1" ht="39" customHeight="1" x14ac:dyDescent="0.25">
      <c r="A131" s="17" t="s">
        <v>133</v>
      </c>
      <c r="B131" s="26" t="s">
        <v>134</v>
      </c>
      <c r="C131" s="23" t="s">
        <v>18</v>
      </c>
      <c r="D131" s="23" t="s">
        <v>19</v>
      </c>
      <c r="E131" s="18" t="s">
        <v>90</v>
      </c>
      <c r="F131" s="23" t="s">
        <v>697</v>
      </c>
      <c r="G131" s="33" t="s">
        <v>67</v>
      </c>
      <c r="H131" s="24">
        <v>60</v>
      </c>
      <c r="I131" s="17" t="s">
        <v>22</v>
      </c>
      <c r="J131" s="19">
        <v>585</v>
      </c>
      <c r="K131" s="25">
        <v>0</v>
      </c>
      <c r="L131" s="25">
        <v>17</v>
      </c>
      <c r="M131" s="25">
        <f t="shared" si="106"/>
        <v>17</v>
      </c>
      <c r="N131" s="224">
        <f t="shared" si="107"/>
        <v>9945</v>
      </c>
      <c r="O131" s="224">
        <v>9945</v>
      </c>
      <c r="P131" s="225">
        <v>0</v>
      </c>
      <c r="Q131" s="225">
        <v>214</v>
      </c>
      <c r="R131" s="225">
        <v>0.4</v>
      </c>
      <c r="S131" s="225">
        <f t="shared" si="60"/>
        <v>0</v>
      </c>
      <c r="T131" s="225">
        <v>0</v>
      </c>
      <c r="U131" s="225">
        <v>300</v>
      </c>
      <c r="V131" s="224">
        <f t="shared" si="61"/>
        <v>5100</v>
      </c>
      <c r="W131" s="224">
        <v>5100</v>
      </c>
      <c r="X131" s="292">
        <f t="shared" si="82"/>
        <v>15045</v>
      </c>
      <c r="Y131" s="292">
        <f t="shared" si="65"/>
        <v>15045</v>
      </c>
      <c r="Z131" s="224">
        <f t="shared" si="108"/>
        <v>3400</v>
      </c>
      <c r="AA131" s="224">
        <v>3400</v>
      </c>
      <c r="AB131" s="224">
        <v>0</v>
      </c>
      <c r="AC131" s="224">
        <v>0</v>
      </c>
      <c r="AD131" s="224">
        <f t="shared" si="109"/>
        <v>0</v>
      </c>
      <c r="AE131" s="224">
        <v>0</v>
      </c>
      <c r="AF131" s="225">
        <v>0</v>
      </c>
      <c r="AG131" s="225">
        <v>0</v>
      </c>
      <c r="AH131" s="292">
        <f t="shared" si="110"/>
        <v>3400</v>
      </c>
      <c r="AI131" s="292">
        <f t="shared" si="66"/>
        <v>3400</v>
      </c>
      <c r="AJ131" s="224">
        <f t="shared" si="83"/>
        <v>18445</v>
      </c>
      <c r="AK131" s="224">
        <f t="shared" si="67"/>
        <v>18445</v>
      </c>
      <c r="AL131" s="226"/>
      <c r="AM131" s="203"/>
      <c r="AN131" s="20" t="str">
        <f t="shared" si="113"/>
        <v>617-SH</v>
      </c>
      <c r="AO131" s="243">
        <f t="shared" si="68"/>
        <v>3400</v>
      </c>
      <c r="AP131" s="243">
        <f t="shared" si="69"/>
        <v>9945</v>
      </c>
      <c r="AQ131" s="243">
        <v>0</v>
      </c>
      <c r="AR131" s="243">
        <f t="shared" si="70"/>
        <v>0</v>
      </c>
      <c r="AS131" s="243">
        <f t="shared" si="71"/>
        <v>5100</v>
      </c>
      <c r="AT131" s="243">
        <f t="shared" si="72"/>
        <v>0</v>
      </c>
      <c r="AU131" s="243">
        <f t="shared" si="73"/>
        <v>18445</v>
      </c>
      <c r="AV131" s="240"/>
    </row>
    <row r="132" spans="1:48" s="22" customFormat="1" ht="39" customHeight="1" x14ac:dyDescent="0.25">
      <c r="A132" s="17" t="s">
        <v>133</v>
      </c>
      <c r="B132" s="26" t="s">
        <v>134</v>
      </c>
      <c r="C132" s="23" t="s">
        <v>18</v>
      </c>
      <c r="D132" s="32" t="s">
        <v>264</v>
      </c>
      <c r="E132" s="18" t="s">
        <v>137</v>
      </c>
      <c r="F132" s="32" t="s">
        <v>698</v>
      </c>
      <c r="G132" s="33" t="s">
        <v>699</v>
      </c>
      <c r="H132" s="24">
        <v>60</v>
      </c>
      <c r="I132" s="17" t="s">
        <v>38</v>
      </c>
      <c r="J132" s="19">
        <v>1200</v>
      </c>
      <c r="K132" s="25">
        <v>0</v>
      </c>
      <c r="L132" s="25">
        <v>10</v>
      </c>
      <c r="M132" s="25">
        <f t="shared" si="106"/>
        <v>10</v>
      </c>
      <c r="N132" s="224">
        <f t="shared" si="107"/>
        <v>12000</v>
      </c>
      <c r="O132" s="224">
        <v>12000</v>
      </c>
      <c r="P132" s="224">
        <v>0</v>
      </c>
      <c r="Q132" s="224">
        <v>0</v>
      </c>
      <c r="R132" s="224">
        <v>0</v>
      </c>
      <c r="S132" s="224">
        <f t="shared" si="60"/>
        <v>0</v>
      </c>
      <c r="T132" s="224">
        <v>0</v>
      </c>
      <c r="U132" s="224">
        <v>1200</v>
      </c>
      <c r="V132" s="224">
        <f t="shared" si="61"/>
        <v>12000</v>
      </c>
      <c r="W132" s="224">
        <v>12000</v>
      </c>
      <c r="X132" s="292">
        <f t="shared" si="82"/>
        <v>24000</v>
      </c>
      <c r="Y132" s="292">
        <f t="shared" si="65"/>
        <v>24000</v>
      </c>
      <c r="Z132" s="224">
        <f t="shared" si="108"/>
        <v>2000</v>
      </c>
      <c r="AA132" s="224">
        <v>2000</v>
      </c>
      <c r="AB132" s="224">
        <v>0</v>
      </c>
      <c r="AC132" s="224">
        <v>700</v>
      </c>
      <c r="AD132" s="224">
        <f t="shared" si="109"/>
        <v>0</v>
      </c>
      <c r="AE132" s="224">
        <v>0</v>
      </c>
      <c r="AF132" s="224">
        <v>2000</v>
      </c>
      <c r="AG132" s="224">
        <v>2000</v>
      </c>
      <c r="AH132" s="292">
        <f t="shared" si="110"/>
        <v>4000</v>
      </c>
      <c r="AI132" s="292">
        <f t="shared" si="66"/>
        <v>4000</v>
      </c>
      <c r="AJ132" s="224">
        <f t="shared" si="83"/>
        <v>28000</v>
      </c>
      <c r="AK132" s="224">
        <f t="shared" si="67"/>
        <v>28000</v>
      </c>
      <c r="AL132" s="230"/>
      <c r="AM132" s="208"/>
      <c r="AN132" s="20" t="str">
        <f t="shared" si="113"/>
        <v>617-SH</v>
      </c>
      <c r="AO132" s="243">
        <f t="shared" si="68"/>
        <v>2000</v>
      </c>
      <c r="AP132" s="243">
        <f t="shared" si="69"/>
        <v>12000</v>
      </c>
      <c r="AQ132" s="243">
        <v>0</v>
      </c>
      <c r="AR132" s="243">
        <f t="shared" si="70"/>
        <v>0</v>
      </c>
      <c r="AS132" s="243">
        <f t="shared" si="71"/>
        <v>14000</v>
      </c>
      <c r="AT132" s="243">
        <f t="shared" si="72"/>
        <v>0</v>
      </c>
      <c r="AU132" s="243">
        <f t="shared" si="73"/>
        <v>28000</v>
      </c>
      <c r="AV132" s="21"/>
    </row>
    <row r="133" spans="1:48" s="22" customFormat="1" ht="39" customHeight="1" x14ac:dyDescent="0.25">
      <c r="A133" s="302" t="s">
        <v>133</v>
      </c>
      <c r="B133" s="303" t="s">
        <v>134</v>
      </c>
      <c r="C133" s="304"/>
      <c r="D133" s="320"/>
      <c r="E133" s="305"/>
      <c r="F133" s="320"/>
      <c r="G133" s="321"/>
      <c r="H133" s="306"/>
      <c r="I133" s="302"/>
      <c r="J133" s="307"/>
      <c r="K133" s="308">
        <f>SUM(K130:K132)</f>
        <v>20</v>
      </c>
      <c r="L133" s="308">
        <f t="shared" ref="L133:AU134" si="114">SUM(L130:L132)</f>
        <v>27</v>
      </c>
      <c r="M133" s="308">
        <f t="shared" si="114"/>
        <v>47</v>
      </c>
      <c r="N133" s="308">
        <f t="shared" si="114"/>
        <v>33645</v>
      </c>
      <c r="O133" s="308">
        <f t="shared" si="114"/>
        <v>33645</v>
      </c>
      <c r="P133" s="308">
        <f t="shared" si="114"/>
        <v>8</v>
      </c>
      <c r="Q133" s="308">
        <f t="shared" si="114"/>
        <v>368</v>
      </c>
      <c r="R133" s="308">
        <f t="shared" si="114"/>
        <v>0.8</v>
      </c>
      <c r="S133" s="308">
        <f t="shared" si="114"/>
        <v>492.8</v>
      </c>
      <c r="T133" s="308">
        <f t="shared" si="114"/>
        <v>492.8</v>
      </c>
      <c r="U133" s="308">
        <f t="shared" si="114"/>
        <v>1800</v>
      </c>
      <c r="V133" s="308">
        <f t="shared" si="114"/>
        <v>23100</v>
      </c>
      <c r="W133" s="308">
        <f t="shared" si="114"/>
        <v>23100</v>
      </c>
      <c r="X133" s="308">
        <f t="shared" si="114"/>
        <v>57237.8</v>
      </c>
      <c r="Y133" s="308">
        <f t="shared" si="114"/>
        <v>57237.8</v>
      </c>
      <c r="Z133" s="308">
        <f t="shared" si="114"/>
        <v>9400</v>
      </c>
      <c r="AA133" s="308">
        <f t="shared" si="114"/>
        <v>9400</v>
      </c>
      <c r="AB133" s="308">
        <f t="shared" si="114"/>
        <v>0</v>
      </c>
      <c r="AC133" s="308">
        <f t="shared" si="114"/>
        <v>700</v>
      </c>
      <c r="AD133" s="308">
        <f t="shared" si="114"/>
        <v>0</v>
      </c>
      <c r="AE133" s="308">
        <f t="shared" si="114"/>
        <v>0</v>
      </c>
      <c r="AF133" s="308">
        <f t="shared" si="114"/>
        <v>2000</v>
      </c>
      <c r="AG133" s="308">
        <f t="shared" si="114"/>
        <v>2000</v>
      </c>
      <c r="AH133" s="308">
        <f t="shared" si="114"/>
        <v>11400</v>
      </c>
      <c r="AI133" s="308">
        <f t="shared" si="114"/>
        <v>11400</v>
      </c>
      <c r="AJ133" s="308">
        <f t="shared" si="114"/>
        <v>68637.8</v>
      </c>
      <c r="AK133" s="308">
        <f t="shared" si="114"/>
        <v>68637.8</v>
      </c>
      <c r="AL133" s="308">
        <f t="shared" si="114"/>
        <v>68637.8</v>
      </c>
      <c r="AM133" s="308">
        <f t="shared" si="114"/>
        <v>47</v>
      </c>
      <c r="AN133" s="318" t="str">
        <f t="shared" si="113"/>
        <v>617-SH</v>
      </c>
      <c r="AO133" s="316">
        <f t="shared" si="114"/>
        <v>9400</v>
      </c>
      <c r="AP133" s="316">
        <f t="shared" si="114"/>
        <v>33645</v>
      </c>
      <c r="AQ133" s="316">
        <f t="shared" si="114"/>
        <v>0</v>
      </c>
      <c r="AR133" s="316">
        <f t="shared" si="114"/>
        <v>492.8</v>
      </c>
      <c r="AS133" s="316">
        <f t="shared" si="114"/>
        <v>25100</v>
      </c>
      <c r="AT133" s="316">
        <f t="shared" si="114"/>
        <v>0</v>
      </c>
      <c r="AU133" s="316">
        <f t="shared" si="114"/>
        <v>68637.8</v>
      </c>
      <c r="AV133" s="21"/>
    </row>
    <row r="134" spans="1:48" s="22" customFormat="1" ht="39" customHeight="1" x14ac:dyDescent="0.25">
      <c r="A134" s="302" t="s">
        <v>538</v>
      </c>
      <c r="B134" s="303" t="s">
        <v>143</v>
      </c>
      <c r="C134" s="304" t="s">
        <v>18</v>
      </c>
      <c r="D134" s="304" t="s">
        <v>19</v>
      </c>
      <c r="E134" s="305" t="s">
        <v>144</v>
      </c>
      <c r="F134" s="304" t="s">
        <v>700</v>
      </c>
      <c r="G134" s="305" t="s">
        <v>530</v>
      </c>
      <c r="H134" s="306">
        <v>45</v>
      </c>
      <c r="I134" s="302" t="s">
        <v>22</v>
      </c>
      <c r="J134" s="307">
        <v>585</v>
      </c>
      <c r="K134" s="308">
        <v>0</v>
      </c>
      <c r="L134" s="308">
        <v>0</v>
      </c>
      <c r="M134" s="308">
        <f t="shared" si="106"/>
        <v>0</v>
      </c>
      <c r="N134" s="309">
        <f t="shared" si="107"/>
        <v>0</v>
      </c>
      <c r="O134" s="309">
        <v>0</v>
      </c>
      <c r="P134" s="310">
        <v>0</v>
      </c>
      <c r="Q134" s="310">
        <v>200</v>
      </c>
      <c r="R134" s="310">
        <v>0.4</v>
      </c>
      <c r="S134" s="310">
        <f t="shared" ref="S134:S198" si="115">SUM(Q134*R134*P134)</f>
        <v>0</v>
      </c>
      <c r="T134" s="310">
        <v>0</v>
      </c>
      <c r="U134" s="310">
        <v>0</v>
      </c>
      <c r="V134" s="309">
        <v>5207</v>
      </c>
      <c r="W134" s="309">
        <v>5207</v>
      </c>
      <c r="X134" s="309">
        <f t="shared" si="82"/>
        <v>5207</v>
      </c>
      <c r="Y134" s="309">
        <f t="shared" si="65"/>
        <v>5207</v>
      </c>
      <c r="Z134" s="308">
        <v>0</v>
      </c>
      <c r="AA134" s="21">
        <v>0</v>
      </c>
      <c r="AB134" s="309">
        <v>0</v>
      </c>
      <c r="AC134" s="309">
        <v>600</v>
      </c>
      <c r="AD134" s="309">
        <f t="shared" si="109"/>
        <v>0</v>
      </c>
      <c r="AE134" s="309">
        <v>0</v>
      </c>
      <c r="AF134" s="309">
        <v>1467</v>
      </c>
      <c r="AG134" s="309">
        <v>1467</v>
      </c>
      <c r="AH134" s="308">
        <f t="shared" si="114"/>
        <v>18800</v>
      </c>
      <c r="AI134" s="308">
        <f t="shared" si="114"/>
        <v>18800</v>
      </c>
      <c r="AJ134" s="309">
        <f t="shared" si="83"/>
        <v>24007</v>
      </c>
      <c r="AK134" s="309">
        <f t="shared" si="67"/>
        <v>24007</v>
      </c>
      <c r="AL134" s="311">
        <f>SUM(AJ134:AJ134)</f>
        <v>24007</v>
      </c>
      <c r="AM134" s="312">
        <f>SUM(M134:M134)</f>
        <v>0</v>
      </c>
      <c r="AN134" s="315" t="str">
        <f t="shared" si="113"/>
        <v>618-PR</v>
      </c>
      <c r="AO134" s="316">
        <f>SUM(AA134)</f>
        <v>0</v>
      </c>
      <c r="AP134" s="317">
        <f t="shared" si="69"/>
        <v>0</v>
      </c>
      <c r="AQ134" s="317">
        <v>0</v>
      </c>
      <c r="AR134" s="317">
        <f t="shared" si="70"/>
        <v>0</v>
      </c>
      <c r="AS134" s="317">
        <f>SUM(W134+AG134)</f>
        <v>6674</v>
      </c>
      <c r="AT134" s="317">
        <f t="shared" si="72"/>
        <v>0</v>
      </c>
      <c r="AU134" s="317">
        <f t="shared" si="73"/>
        <v>6674</v>
      </c>
      <c r="AV134" s="21"/>
    </row>
    <row r="135" spans="1:48" s="22" customFormat="1" ht="41.25" customHeight="1" x14ac:dyDescent="0.25">
      <c r="A135" s="17" t="s">
        <v>146</v>
      </c>
      <c r="B135" s="26" t="s">
        <v>701</v>
      </c>
      <c r="C135" s="23" t="s">
        <v>43</v>
      </c>
      <c r="D135" s="23" t="s">
        <v>60</v>
      </c>
      <c r="E135" s="18" t="s">
        <v>147</v>
      </c>
      <c r="F135" s="23" t="s">
        <v>148</v>
      </c>
      <c r="G135" s="18" t="s">
        <v>149</v>
      </c>
      <c r="H135" s="24">
        <v>42</v>
      </c>
      <c r="I135" s="17" t="s">
        <v>22</v>
      </c>
      <c r="J135" s="19">
        <v>585</v>
      </c>
      <c r="K135" s="25">
        <v>0</v>
      </c>
      <c r="L135" s="25">
        <v>15</v>
      </c>
      <c r="M135" s="25">
        <f t="shared" si="106"/>
        <v>15</v>
      </c>
      <c r="N135" s="224">
        <f t="shared" si="107"/>
        <v>8775</v>
      </c>
      <c r="O135" s="224">
        <v>8775</v>
      </c>
      <c r="P135" s="225">
        <v>10</v>
      </c>
      <c r="Q135" s="225">
        <v>18</v>
      </c>
      <c r="R135" s="225">
        <v>0.4</v>
      </c>
      <c r="S135" s="225">
        <f t="shared" si="115"/>
        <v>72</v>
      </c>
      <c r="T135" s="225">
        <v>72</v>
      </c>
      <c r="U135" s="225">
        <v>0</v>
      </c>
      <c r="V135" s="224">
        <f t="shared" ref="V135:V140" si="116">(M135*U135)</f>
        <v>0</v>
      </c>
      <c r="W135" s="224">
        <v>0</v>
      </c>
      <c r="X135" s="292">
        <f t="shared" si="82"/>
        <v>8847</v>
      </c>
      <c r="Y135" s="292">
        <f t="shared" si="65"/>
        <v>8847</v>
      </c>
      <c r="Z135" s="224">
        <f t="shared" si="108"/>
        <v>3000</v>
      </c>
      <c r="AA135" s="224">
        <v>3000</v>
      </c>
      <c r="AB135" s="224">
        <v>0</v>
      </c>
      <c r="AC135" s="224">
        <v>0</v>
      </c>
      <c r="AD135" s="224">
        <v>0</v>
      </c>
      <c r="AE135" s="224">
        <v>0</v>
      </c>
      <c r="AF135" s="225">
        <v>0</v>
      </c>
      <c r="AG135" s="225">
        <v>0</v>
      </c>
      <c r="AH135" s="292">
        <f t="shared" si="110"/>
        <v>3000</v>
      </c>
      <c r="AI135" s="292">
        <f t="shared" si="66"/>
        <v>3000</v>
      </c>
      <c r="AJ135" s="224">
        <f t="shared" si="83"/>
        <v>11847</v>
      </c>
      <c r="AK135" s="224">
        <f t="shared" si="67"/>
        <v>11847</v>
      </c>
      <c r="AL135" s="226">
        <f>SUM(AJ135:AJ136)</f>
        <v>25977</v>
      </c>
      <c r="AM135" s="203">
        <f>SUM(M135+M136)</f>
        <v>33</v>
      </c>
      <c r="AN135" s="20" t="str">
        <f t="shared" si="113"/>
        <v>626-SH</v>
      </c>
      <c r="AO135" s="243">
        <f t="shared" si="68"/>
        <v>3000</v>
      </c>
      <c r="AP135" s="243">
        <f t="shared" si="69"/>
        <v>8775</v>
      </c>
      <c r="AQ135" s="243">
        <v>0</v>
      </c>
      <c r="AR135" s="243">
        <f t="shared" si="70"/>
        <v>72</v>
      </c>
      <c r="AS135" s="243">
        <f t="shared" si="71"/>
        <v>0</v>
      </c>
      <c r="AT135" s="243">
        <f t="shared" si="72"/>
        <v>0</v>
      </c>
      <c r="AU135" s="243">
        <f t="shared" si="73"/>
        <v>11847</v>
      </c>
      <c r="AV135" s="21"/>
    </row>
    <row r="136" spans="1:48" s="22" customFormat="1" ht="34.5" x14ac:dyDescent="0.25">
      <c r="A136" s="17" t="s">
        <v>146</v>
      </c>
      <c r="B136" s="26" t="s">
        <v>701</v>
      </c>
      <c r="C136" s="23" t="s">
        <v>43</v>
      </c>
      <c r="D136" s="23" t="s">
        <v>60</v>
      </c>
      <c r="E136" s="33" t="s">
        <v>151</v>
      </c>
      <c r="F136" s="23" t="s">
        <v>167</v>
      </c>
      <c r="G136" s="18" t="s">
        <v>47</v>
      </c>
      <c r="H136" s="24">
        <v>42</v>
      </c>
      <c r="I136" s="17" t="s">
        <v>22</v>
      </c>
      <c r="J136" s="19">
        <v>585</v>
      </c>
      <c r="K136" s="25">
        <v>0</v>
      </c>
      <c r="L136" s="25">
        <v>18</v>
      </c>
      <c r="M136" s="25">
        <f t="shared" si="106"/>
        <v>18</v>
      </c>
      <c r="N136" s="224">
        <f t="shared" si="107"/>
        <v>10530</v>
      </c>
      <c r="O136" s="224">
        <v>10530</v>
      </c>
      <c r="P136" s="225">
        <v>0</v>
      </c>
      <c r="Q136" s="225">
        <v>0</v>
      </c>
      <c r="R136" s="225">
        <v>0.4</v>
      </c>
      <c r="S136" s="225">
        <f t="shared" si="115"/>
        <v>0</v>
      </c>
      <c r="T136" s="225">
        <v>0</v>
      </c>
      <c r="U136" s="225">
        <v>0</v>
      </c>
      <c r="V136" s="224">
        <f t="shared" si="116"/>
        <v>0</v>
      </c>
      <c r="W136" s="224">
        <v>0</v>
      </c>
      <c r="X136" s="292">
        <f t="shared" si="82"/>
        <v>10530</v>
      </c>
      <c r="Y136" s="292">
        <f t="shared" si="65"/>
        <v>10530</v>
      </c>
      <c r="Z136" s="224">
        <f t="shared" si="108"/>
        <v>3600</v>
      </c>
      <c r="AA136" s="224">
        <v>3600</v>
      </c>
      <c r="AB136" s="224">
        <v>0</v>
      </c>
      <c r="AC136" s="224">
        <v>204</v>
      </c>
      <c r="AD136" s="224">
        <f t="shared" ref="AD136:AD139" si="117">SUM(AC136*AB136)</f>
        <v>0</v>
      </c>
      <c r="AE136" s="224">
        <v>0</v>
      </c>
      <c r="AF136" s="225">
        <v>0</v>
      </c>
      <c r="AG136" s="225">
        <v>0</v>
      </c>
      <c r="AH136" s="292">
        <f t="shared" si="110"/>
        <v>3600</v>
      </c>
      <c r="AI136" s="292">
        <f t="shared" si="66"/>
        <v>3600</v>
      </c>
      <c r="AJ136" s="224">
        <f t="shared" si="83"/>
        <v>14130</v>
      </c>
      <c r="AK136" s="224">
        <f t="shared" si="67"/>
        <v>14130</v>
      </c>
      <c r="AL136" s="226"/>
      <c r="AM136" s="203"/>
      <c r="AN136" s="20" t="str">
        <f t="shared" si="113"/>
        <v>626-SH</v>
      </c>
      <c r="AO136" s="243">
        <f t="shared" si="68"/>
        <v>3600</v>
      </c>
      <c r="AP136" s="243">
        <f t="shared" si="69"/>
        <v>10530</v>
      </c>
      <c r="AQ136" s="243">
        <v>0</v>
      </c>
      <c r="AR136" s="243">
        <f t="shared" si="70"/>
        <v>0</v>
      </c>
      <c r="AS136" s="243">
        <f t="shared" si="71"/>
        <v>0</v>
      </c>
      <c r="AT136" s="243">
        <f t="shared" si="72"/>
        <v>0</v>
      </c>
      <c r="AU136" s="243">
        <f t="shared" si="73"/>
        <v>14130</v>
      </c>
      <c r="AV136" s="21"/>
    </row>
    <row r="137" spans="1:48" s="22" customFormat="1" ht="36" customHeight="1" x14ac:dyDescent="0.25">
      <c r="A137" s="302" t="s">
        <v>146</v>
      </c>
      <c r="B137" s="303" t="s">
        <v>701</v>
      </c>
      <c r="C137" s="304"/>
      <c r="D137" s="304"/>
      <c r="E137" s="321"/>
      <c r="F137" s="304"/>
      <c r="G137" s="305"/>
      <c r="H137" s="306"/>
      <c r="I137" s="302"/>
      <c r="J137" s="307"/>
      <c r="K137" s="308">
        <f>SUM(K135:K136)</f>
        <v>0</v>
      </c>
      <c r="L137" s="308">
        <f t="shared" ref="L137:N137" si="118">SUM(L135:L136)</f>
        <v>33</v>
      </c>
      <c r="M137" s="308">
        <f t="shared" si="118"/>
        <v>33</v>
      </c>
      <c r="N137" s="308">
        <f t="shared" si="118"/>
        <v>19305</v>
      </c>
      <c r="O137" s="308">
        <f t="shared" ref="O137" si="119">SUM(O135:O136)</f>
        <v>19305</v>
      </c>
      <c r="P137" s="308">
        <f t="shared" ref="P137:Q137" si="120">SUM(P135:P136)</f>
        <v>10</v>
      </c>
      <c r="Q137" s="308">
        <f t="shared" si="120"/>
        <v>18</v>
      </c>
      <c r="R137" s="308">
        <f t="shared" ref="R137" si="121">SUM(R135:R136)</f>
        <v>0.8</v>
      </c>
      <c r="S137" s="308">
        <f t="shared" ref="S137:T137" si="122">SUM(S135:S136)</f>
        <v>72</v>
      </c>
      <c r="T137" s="308">
        <f t="shared" si="122"/>
        <v>72</v>
      </c>
      <c r="U137" s="308">
        <f t="shared" ref="U137" si="123">SUM(U135:U136)</f>
        <v>0</v>
      </c>
      <c r="V137" s="308">
        <f t="shared" ref="V137:W137" si="124">SUM(V135:V136)</f>
        <v>0</v>
      </c>
      <c r="W137" s="308">
        <f t="shared" si="124"/>
        <v>0</v>
      </c>
      <c r="X137" s="308">
        <f t="shared" ref="X137" si="125">SUM(X135:X136)</f>
        <v>19377</v>
      </c>
      <c r="Y137" s="308">
        <f t="shared" ref="Y137:Z137" si="126">SUM(Y135:Y136)</f>
        <v>19377</v>
      </c>
      <c r="Z137" s="308">
        <f t="shared" si="126"/>
        <v>6600</v>
      </c>
      <c r="AA137" s="308">
        <f t="shared" ref="AA137" si="127">SUM(AA135:AA136)</f>
        <v>6600</v>
      </c>
      <c r="AB137" s="308">
        <f t="shared" ref="AB137:AC137" si="128">SUM(AB135:AB136)</f>
        <v>0</v>
      </c>
      <c r="AC137" s="308">
        <f t="shared" si="128"/>
        <v>204</v>
      </c>
      <c r="AD137" s="308">
        <f t="shared" ref="AD137" si="129">SUM(AD135:AD136)</f>
        <v>0</v>
      </c>
      <c r="AE137" s="308">
        <f t="shared" ref="AE137:AF137" si="130">SUM(AE135:AE136)</f>
        <v>0</v>
      </c>
      <c r="AF137" s="308">
        <f t="shared" si="130"/>
        <v>0</v>
      </c>
      <c r="AG137" s="308">
        <f t="shared" ref="AG137" si="131">SUM(AG135:AG136)</f>
        <v>0</v>
      </c>
      <c r="AH137" s="308">
        <f t="shared" ref="AH137:AI137" si="132">SUM(AH135:AH136)</f>
        <v>6600</v>
      </c>
      <c r="AI137" s="308">
        <f t="shared" si="132"/>
        <v>6600</v>
      </c>
      <c r="AJ137" s="308">
        <f t="shared" ref="AJ137" si="133">SUM(AJ135:AJ136)</f>
        <v>25977</v>
      </c>
      <c r="AK137" s="308">
        <f t="shared" ref="AK137:AL137" si="134">SUM(AK135:AK136)</f>
        <v>25977</v>
      </c>
      <c r="AL137" s="308">
        <f t="shared" si="134"/>
        <v>25977</v>
      </c>
      <c r="AM137" s="308">
        <f t="shared" ref="AM137" si="135">SUM(AM135:AM136)</f>
        <v>33</v>
      </c>
      <c r="AN137" s="315" t="str">
        <f t="shared" si="113"/>
        <v>626-SH</v>
      </c>
      <c r="AO137" s="316">
        <f t="shared" ref="AO137" si="136">SUM(AO135:AO136)</f>
        <v>6600</v>
      </c>
      <c r="AP137" s="316">
        <f t="shared" ref="AP137" si="137">SUM(AP135:AP136)</f>
        <v>19305</v>
      </c>
      <c r="AQ137" s="316">
        <f t="shared" ref="AQ137:AR137" si="138">SUM(AQ135:AQ136)</f>
        <v>0</v>
      </c>
      <c r="AR137" s="316">
        <f t="shared" si="138"/>
        <v>72</v>
      </c>
      <c r="AS137" s="316">
        <f t="shared" ref="AS137" si="139">SUM(AS135:AS136)</f>
        <v>0</v>
      </c>
      <c r="AT137" s="316">
        <f t="shared" ref="AT137:AU137" si="140">SUM(AT135:AT136)</f>
        <v>0</v>
      </c>
      <c r="AU137" s="316">
        <f t="shared" si="140"/>
        <v>25977</v>
      </c>
      <c r="AV137" s="21"/>
    </row>
    <row r="138" spans="1:48" s="36" customFormat="1" ht="49.5" customHeight="1" x14ac:dyDescent="0.25">
      <c r="A138" s="302" t="s">
        <v>152</v>
      </c>
      <c r="B138" s="303" t="s">
        <v>153</v>
      </c>
      <c r="C138" s="304" t="s">
        <v>18</v>
      </c>
      <c r="D138" s="304" t="s">
        <v>31</v>
      </c>
      <c r="E138" s="305" t="s">
        <v>142</v>
      </c>
      <c r="F138" s="304" t="s">
        <v>68</v>
      </c>
      <c r="G138" s="305" t="s">
        <v>671</v>
      </c>
      <c r="H138" s="306">
        <v>45</v>
      </c>
      <c r="I138" s="302" t="s">
        <v>38</v>
      </c>
      <c r="J138" s="307">
        <v>1200</v>
      </c>
      <c r="K138" s="308">
        <v>17</v>
      </c>
      <c r="L138" s="308">
        <v>0</v>
      </c>
      <c r="M138" s="308">
        <f t="shared" si="106"/>
        <v>17</v>
      </c>
      <c r="N138" s="309">
        <f t="shared" si="107"/>
        <v>20400</v>
      </c>
      <c r="O138" s="309">
        <v>20400</v>
      </c>
      <c r="P138" s="310">
        <v>7</v>
      </c>
      <c r="Q138" s="310">
        <v>72</v>
      </c>
      <c r="R138" s="309">
        <v>0.4</v>
      </c>
      <c r="S138" s="309">
        <f t="shared" si="115"/>
        <v>201.6</v>
      </c>
      <c r="T138" s="309">
        <v>201.6</v>
      </c>
      <c r="U138" s="310">
        <v>300</v>
      </c>
      <c r="V138" s="309">
        <f>(M138*U138)+500</f>
        <v>5600</v>
      </c>
      <c r="W138" s="309">
        <v>5600</v>
      </c>
      <c r="X138" s="309">
        <f t="shared" si="82"/>
        <v>26201.599999999999</v>
      </c>
      <c r="Y138" s="309">
        <f t="shared" si="65"/>
        <v>26201.599999999999</v>
      </c>
      <c r="Z138" s="309">
        <f t="shared" si="108"/>
        <v>3400</v>
      </c>
      <c r="AA138" s="309">
        <v>3400</v>
      </c>
      <c r="AB138" s="309">
        <v>0</v>
      </c>
      <c r="AC138" s="309">
        <v>0</v>
      </c>
      <c r="AD138" s="309">
        <f t="shared" si="117"/>
        <v>0</v>
      </c>
      <c r="AE138" s="309">
        <v>0</v>
      </c>
      <c r="AF138" s="310">
        <v>0</v>
      </c>
      <c r="AG138" s="310">
        <v>0</v>
      </c>
      <c r="AH138" s="309">
        <f t="shared" si="110"/>
        <v>3400</v>
      </c>
      <c r="AI138" s="309">
        <f t="shared" si="66"/>
        <v>3400</v>
      </c>
      <c r="AJ138" s="309">
        <f t="shared" si="83"/>
        <v>29601.599999999999</v>
      </c>
      <c r="AK138" s="309">
        <f t="shared" si="67"/>
        <v>29601.599999999999</v>
      </c>
      <c r="AL138" s="311">
        <f>SUM(AJ138)</f>
        <v>29601.599999999999</v>
      </c>
      <c r="AM138" s="312">
        <f>SUM(M138)</f>
        <v>17</v>
      </c>
      <c r="AN138" s="318" t="str">
        <f t="shared" si="113"/>
        <v>628-PR</v>
      </c>
      <c r="AO138" s="317">
        <f t="shared" si="68"/>
        <v>3400</v>
      </c>
      <c r="AP138" s="317">
        <f t="shared" si="69"/>
        <v>20400</v>
      </c>
      <c r="AQ138" s="317">
        <v>0</v>
      </c>
      <c r="AR138" s="317">
        <f t="shared" si="70"/>
        <v>201.6</v>
      </c>
      <c r="AS138" s="317">
        <f t="shared" si="71"/>
        <v>5600</v>
      </c>
      <c r="AT138" s="317">
        <f t="shared" si="72"/>
        <v>0</v>
      </c>
      <c r="AU138" s="317">
        <f t="shared" si="73"/>
        <v>29601.599999999999</v>
      </c>
      <c r="AV138" s="239"/>
    </row>
    <row r="139" spans="1:48" s="22" customFormat="1" ht="52.5" customHeight="1" x14ac:dyDescent="0.25">
      <c r="A139" s="302" t="s">
        <v>154</v>
      </c>
      <c r="B139" s="303" t="s">
        <v>155</v>
      </c>
      <c r="C139" s="304" t="s">
        <v>43</v>
      </c>
      <c r="D139" s="304" t="s">
        <v>57</v>
      </c>
      <c r="E139" s="305" t="s">
        <v>105</v>
      </c>
      <c r="F139" s="304" t="s">
        <v>702</v>
      </c>
      <c r="G139" s="304" t="s">
        <v>703</v>
      </c>
      <c r="H139" s="306">
        <v>56</v>
      </c>
      <c r="I139" s="302" t="s">
        <v>22</v>
      </c>
      <c r="J139" s="307">
        <v>585</v>
      </c>
      <c r="K139" s="308">
        <v>0</v>
      </c>
      <c r="L139" s="308">
        <v>0</v>
      </c>
      <c r="M139" s="308">
        <f t="shared" si="106"/>
        <v>0</v>
      </c>
      <c r="N139" s="309">
        <f t="shared" si="107"/>
        <v>0</v>
      </c>
      <c r="O139" s="309">
        <v>0</v>
      </c>
      <c r="P139" s="310">
        <v>0</v>
      </c>
      <c r="Q139" s="310">
        <v>12</v>
      </c>
      <c r="R139" s="310">
        <v>0.4</v>
      </c>
      <c r="S139" s="310">
        <f t="shared" si="115"/>
        <v>0</v>
      </c>
      <c r="T139" s="310">
        <v>0</v>
      </c>
      <c r="U139" s="310">
        <v>0</v>
      </c>
      <c r="V139" s="309">
        <v>3970.46</v>
      </c>
      <c r="W139" s="309">
        <v>3970.46</v>
      </c>
      <c r="X139" s="309">
        <f t="shared" si="82"/>
        <v>3970.46</v>
      </c>
      <c r="Y139" s="309">
        <f t="shared" si="65"/>
        <v>3970.46</v>
      </c>
      <c r="Z139" s="310">
        <f t="shared" si="108"/>
        <v>0</v>
      </c>
      <c r="AA139" s="310">
        <v>0</v>
      </c>
      <c r="AB139" s="310">
        <v>0</v>
      </c>
      <c r="AC139" s="310">
        <v>135</v>
      </c>
      <c r="AD139" s="309">
        <f t="shared" si="117"/>
        <v>0</v>
      </c>
      <c r="AE139" s="309">
        <v>0</v>
      </c>
      <c r="AF139" s="310">
        <v>0</v>
      </c>
      <c r="AG139" s="310">
        <v>0</v>
      </c>
      <c r="AH139" s="309">
        <f t="shared" si="110"/>
        <v>0</v>
      </c>
      <c r="AI139" s="309">
        <f t="shared" si="66"/>
        <v>0</v>
      </c>
      <c r="AJ139" s="309">
        <f t="shared" si="83"/>
        <v>3970.46</v>
      </c>
      <c r="AK139" s="309">
        <f t="shared" si="67"/>
        <v>3970.46</v>
      </c>
      <c r="AL139" s="311">
        <f>SUM(AJ139)</f>
        <v>3970.46</v>
      </c>
      <c r="AM139" s="312">
        <f>SUM(M139)</f>
        <v>0</v>
      </c>
      <c r="AN139" s="318" t="str">
        <f t="shared" si="113"/>
        <v>629-PR</v>
      </c>
      <c r="AO139" s="317">
        <f t="shared" si="68"/>
        <v>0</v>
      </c>
      <c r="AP139" s="317">
        <f t="shared" si="69"/>
        <v>0</v>
      </c>
      <c r="AQ139" s="317">
        <v>0</v>
      </c>
      <c r="AR139" s="317">
        <f t="shared" si="70"/>
        <v>0</v>
      </c>
      <c r="AS139" s="317">
        <f t="shared" si="71"/>
        <v>3970.46</v>
      </c>
      <c r="AT139" s="317">
        <f t="shared" si="72"/>
        <v>0</v>
      </c>
      <c r="AU139" s="317">
        <f t="shared" si="73"/>
        <v>3970.46</v>
      </c>
      <c r="AV139" s="21"/>
    </row>
    <row r="140" spans="1:48" s="22" customFormat="1" ht="32.25" customHeight="1" x14ac:dyDescent="0.25">
      <c r="A140" s="17" t="s">
        <v>156</v>
      </c>
      <c r="B140" s="26" t="s">
        <v>704</v>
      </c>
      <c r="C140" s="23" t="s">
        <v>43</v>
      </c>
      <c r="D140" s="23" t="s">
        <v>57</v>
      </c>
      <c r="E140" s="18" t="s">
        <v>58</v>
      </c>
      <c r="F140" s="43" t="s">
        <v>62</v>
      </c>
      <c r="G140" s="18" t="s">
        <v>157</v>
      </c>
      <c r="H140" s="24">
        <v>0</v>
      </c>
      <c r="I140" s="17" t="s">
        <v>38</v>
      </c>
      <c r="J140" s="19">
        <v>175</v>
      </c>
      <c r="K140" s="25">
        <v>0</v>
      </c>
      <c r="L140" s="25">
        <v>7</v>
      </c>
      <c r="M140" s="25">
        <f t="shared" si="106"/>
        <v>7</v>
      </c>
      <c r="N140" s="224">
        <f t="shared" ref="N140:N144" si="141">SUM(M140*175)</f>
        <v>1225</v>
      </c>
      <c r="O140" s="224">
        <v>1225</v>
      </c>
      <c r="P140" s="225">
        <v>0</v>
      </c>
      <c r="Q140" s="225">
        <v>0</v>
      </c>
      <c r="R140" s="225">
        <v>0.4</v>
      </c>
      <c r="S140" s="225">
        <f t="shared" si="115"/>
        <v>0</v>
      </c>
      <c r="T140" s="225">
        <v>0</v>
      </c>
      <c r="U140" s="225">
        <v>0</v>
      </c>
      <c r="V140" s="224">
        <f t="shared" si="116"/>
        <v>0</v>
      </c>
      <c r="W140" s="224">
        <v>0</v>
      </c>
      <c r="X140" s="292">
        <f t="shared" si="82"/>
        <v>1225</v>
      </c>
      <c r="Y140" s="292">
        <f t="shared" si="65"/>
        <v>1225</v>
      </c>
      <c r="Z140" s="225">
        <f t="shared" ref="Z140:Z144" si="142">SUM(M140*400)</f>
        <v>2800</v>
      </c>
      <c r="AA140" s="225">
        <v>2800</v>
      </c>
      <c r="AB140" s="225">
        <v>0</v>
      </c>
      <c r="AC140" s="225">
        <v>0</v>
      </c>
      <c r="AD140" s="224">
        <v>0</v>
      </c>
      <c r="AE140" s="224">
        <v>0</v>
      </c>
      <c r="AF140" s="225">
        <v>0</v>
      </c>
      <c r="AG140" s="225">
        <v>0</v>
      </c>
      <c r="AH140" s="292">
        <f t="shared" si="110"/>
        <v>2800</v>
      </c>
      <c r="AI140" s="292">
        <f t="shared" si="66"/>
        <v>2800</v>
      </c>
      <c r="AJ140" s="224">
        <f t="shared" si="83"/>
        <v>4025</v>
      </c>
      <c r="AK140" s="224">
        <f t="shared" si="67"/>
        <v>4025</v>
      </c>
      <c r="AL140" s="226">
        <f>SUM(AJ140:AJ144)</f>
        <v>190926</v>
      </c>
      <c r="AM140" s="203">
        <f>SUM(M140:M144)</f>
        <v>60</v>
      </c>
      <c r="AN140" s="20" t="str">
        <f t="shared" si="113"/>
        <v>631-OY-DUR</v>
      </c>
      <c r="AO140" s="243">
        <f t="shared" si="68"/>
        <v>2800</v>
      </c>
      <c r="AP140" s="243">
        <f t="shared" si="69"/>
        <v>1225</v>
      </c>
      <c r="AQ140" s="243">
        <v>0</v>
      </c>
      <c r="AR140" s="243">
        <f t="shared" si="70"/>
        <v>0</v>
      </c>
      <c r="AS140" s="243">
        <f t="shared" si="71"/>
        <v>0</v>
      </c>
      <c r="AT140" s="243">
        <f t="shared" si="72"/>
        <v>0</v>
      </c>
      <c r="AU140" s="243">
        <f t="shared" si="73"/>
        <v>4025</v>
      </c>
      <c r="AV140" s="21"/>
    </row>
    <row r="141" spans="1:48" s="22" customFormat="1" ht="35.25" customHeight="1" x14ac:dyDescent="0.25">
      <c r="A141" s="17" t="s">
        <v>156</v>
      </c>
      <c r="B141" s="26" t="s">
        <v>704</v>
      </c>
      <c r="C141" s="23" t="s">
        <v>43</v>
      </c>
      <c r="D141" s="23" t="s">
        <v>60</v>
      </c>
      <c r="E141" s="18" t="s">
        <v>58</v>
      </c>
      <c r="F141" s="43" t="s">
        <v>62</v>
      </c>
      <c r="G141" s="18" t="s">
        <v>157</v>
      </c>
      <c r="H141" s="24">
        <v>0</v>
      </c>
      <c r="I141" s="17" t="s">
        <v>38</v>
      </c>
      <c r="J141" s="19">
        <v>175</v>
      </c>
      <c r="K141" s="25">
        <v>0</v>
      </c>
      <c r="L141" s="25">
        <v>36</v>
      </c>
      <c r="M141" s="25">
        <f t="shared" si="106"/>
        <v>36</v>
      </c>
      <c r="N141" s="224">
        <f t="shared" si="141"/>
        <v>6300</v>
      </c>
      <c r="O141" s="224">
        <v>6300</v>
      </c>
      <c r="P141" s="225">
        <v>0</v>
      </c>
      <c r="Q141" s="225">
        <v>0</v>
      </c>
      <c r="R141" s="225">
        <v>0.4</v>
      </c>
      <c r="S141" s="225">
        <f t="shared" si="115"/>
        <v>0</v>
      </c>
      <c r="T141" s="225">
        <v>0</v>
      </c>
      <c r="U141" s="225">
        <v>0</v>
      </c>
      <c r="V141" s="224">
        <f>(M141*U141)</f>
        <v>0</v>
      </c>
      <c r="W141" s="224">
        <v>0</v>
      </c>
      <c r="X141" s="292">
        <f t="shared" si="82"/>
        <v>6300</v>
      </c>
      <c r="Y141" s="292">
        <f t="shared" si="65"/>
        <v>6300</v>
      </c>
      <c r="Z141" s="225">
        <f t="shared" si="142"/>
        <v>14400</v>
      </c>
      <c r="AA141" s="225">
        <v>14400</v>
      </c>
      <c r="AB141" s="225">
        <v>0</v>
      </c>
      <c r="AC141" s="225">
        <v>0</v>
      </c>
      <c r="AD141" s="296">
        <v>8805</v>
      </c>
      <c r="AE141" s="296">
        <v>2034.95</v>
      </c>
      <c r="AF141" s="225">
        <v>775</v>
      </c>
      <c r="AG141" s="225">
        <v>775</v>
      </c>
      <c r="AH141" s="292">
        <f t="shared" si="110"/>
        <v>23980</v>
      </c>
      <c r="AI141" s="292">
        <f t="shared" si="66"/>
        <v>17209.95</v>
      </c>
      <c r="AJ141" s="224">
        <f t="shared" si="83"/>
        <v>30280</v>
      </c>
      <c r="AK141" s="224">
        <f t="shared" si="67"/>
        <v>23509.95</v>
      </c>
      <c r="AL141" s="226"/>
      <c r="AM141" s="203"/>
      <c r="AN141" s="20" t="str">
        <f t="shared" si="113"/>
        <v>631-OY-DUR</v>
      </c>
      <c r="AO141" s="243">
        <f t="shared" si="68"/>
        <v>14400</v>
      </c>
      <c r="AP141" s="243">
        <f t="shared" si="69"/>
        <v>6300</v>
      </c>
      <c r="AQ141" s="243">
        <v>0</v>
      </c>
      <c r="AR141" s="243">
        <f t="shared" si="70"/>
        <v>2034.95</v>
      </c>
      <c r="AS141" s="243">
        <f t="shared" si="71"/>
        <v>775</v>
      </c>
      <c r="AT141" s="243">
        <f t="shared" si="72"/>
        <v>6770.0499999999993</v>
      </c>
      <c r="AU141" s="243">
        <f t="shared" si="73"/>
        <v>23509.95</v>
      </c>
      <c r="AV141" s="21"/>
    </row>
    <row r="142" spans="1:48" s="22" customFormat="1" ht="34.9" customHeight="1" x14ac:dyDescent="0.25">
      <c r="A142" s="17" t="s">
        <v>156</v>
      </c>
      <c r="B142" s="26" t="s">
        <v>704</v>
      </c>
      <c r="C142" s="23" t="s">
        <v>43</v>
      </c>
      <c r="D142" s="23" t="s">
        <v>31</v>
      </c>
      <c r="E142" s="18" t="s">
        <v>58</v>
      </c>
      <c r="F142" s="43" t="s">
        <v>62</v>
      </c>
      <c r="G142" s="18" t="s">
        <v>157</v>
      </c>
      <c r="H142" s="24">
        <v>0</v>
      </c>
      <c r="I142" s="17" t="s">
        <v>38</v>
      </c>
      <c r="J142" s="19">
        <v>175</v>
      </c>
      <c r="K142" s="25">
        <v>0</v>
      </c>
      <c r="L142" s="25">
        <v>11</v>
      </c>
      <c r="M142" s="25">
        <f t="shared" si="106"/>
        <v>11</v>
      </c>
      <c r="N142" s="224">
        <f t="shared" si="141"/>
        <v>1925</v>
      </c>
      <c r="O142" s="224">
        <v>1925</v>
      </c>
      <c r="P142" s="225">
        <v>0</v>
      </c>
      <c r="Q142" s="225">
        <v>0</v>
      </c>
      <c r="R142" s="225">
        <v>0.4</v>
      </c>
      <c r="S142" s="225">
        <f t="shared" si="115"/>
        <v>0</v>
      </c>
      <c r="T142" s="225">
        <v>0</v>
      </c>
      <c r="U142" s="225">
        <v>0</v>
      </c>
      <c r="V142" s="224">
        <v>0</v>
      </c>
      <c r="W142" s="224">
        <v>0</v>
      </c>
      <c r="X142" s="292">
        <f t="shared" si="82"/>
        <v>1925</v>
      </c>
      <c r="Y142" s="292">
        <f t="shared" si="65"/>
        <v>1925</v>
      </c>
      <c r="Z142" s="225">
        <f t="shared" si="142"/>
        <v>4400</v>
      </c>
      <c r="AA142" s="225">
        <v>4400</v>
      </c>
      <c r="AB142" s="225">
        <v>0</v>
      </c>
      <c r="AC142" s="225">
        <v>0</v>
      </c>
      <c r="AD142" s="224">
        <v>4195</v>
      </c>
      <c r="AE142" s="224">
        <v>4195</v>
      </c>
      <c r="AF142" s="225">
        <v>1238</v>
      </c>
      <c r="AG142" s="225">
        <v>1238</v>
      </c>
      <c r="AH142" s="292">
        <f t="shared" si="110"/>
        <v>9833</v>
      </c>
      <c r="AI142" s="292">
        <f t="shared" si="66"/>
        <v>9833</v>
      </c>
      <c r="AJ142" s="224">
        <f t="shared" si="83"/>
        <v>11758</v>
      </c>
      <c r="AK142" s="224">
        <f t="shared" si="67"/>
        <v>11758</v>
      </c>
      <c r="AL142" s="226"/>
      <c r="AM142" s="203"/>
      <c r="AN142" s="20" t="str">
        <f t="shared" si="113"/>
        <v>631-OY-DUR</v>
      </c>
      <c r="AO142" s="243">
        <f t="shared" si="68"/>
        <v>4400</v>
      </c>
      <c r="AP142" s="243">
        <f t="shared" si="69"/>
        <v>1925</v>
      </c>
      <c r="AQ142" s="243">
        <v>0</v>
      </c>
      <c r="AR142" s="243">
        <f t="shared" si="70"/>
        <v>4195</v>
      </c>
      <c r="AS142" s="243">
        <f t="shared" si="71"/>
        <v>1238</v>
      </c>
      <c r="AT142" s="243">
        <f t="shared" si="72"/>
        <v>0</v>
      </c>
      <c r="AU142" s="243">
        <f t="shared" si="73"/>
        <v>11758</v>
      </c>
      <c r="AV142" s="21"/>
    </row>
    <row r="143" spans="1:48" s="22" customFormat="1" ht="41.25" customHeight="1" x14ac:dyDescent="0.25">
      <c r="A143" s="17" t="s">
        <v>156</v>
      </c>
      <c r="B143" s="26" t="s">
        <v>704</v>
      </c>
      <c r="C143" s="23" t="s">
        <v>43</v>
      </c>
      <c r="D143" s="23" t="s">
        <v>25</v>
      </c>
      <c r="E143" s="18" t="s">
        <v>58</v>
      </c>
      <c r="F143" s="43" t="s">
        <v>62</v>
      </c>
      <c r="G143" s="18" t="s">
        <v>157</v>
      </c>
      <c r="H143" s="24">
        <v>0</v>
      </c>
      <c r="I143" s="17" t="s">
        <v>38</v>
      </c>
      <c r="J143" s="19">
        <v>175</v>
      </c>
      <c r="K143" s="25">
        <v>0</v>
      </c>
      <c r="L143" s="25">
        <v>6</v>
      </c>
      <c r="M143" s="25">
        <f t="shared" si="106"/>
        <v>6</v>
      </c>
      <c r="N143" s="224">
        <f t="shared" si="141"/>
        <v>1050</v>
      </c>
      <c r="O143" s="224">
        <v>1050</v>
      </c>
      <c r="P143" s="225">
        <v>0</v>
      </c>
      <c r="Q143" s="225">
        <v>0</v>
      </c>
      <c r="R143" s="225"/>
      <c r="S143" s="225">
        <f t="shared" si="115"/>
        <v>0</v>
      </c>
      <c r="T143" s="225">
        <v>0</v>
      </c>
      <c r="U143" s="225">
        <v>0</v>
      </c>
      <c r="V143" s="224">
        <f t="shared" ref="V143:V144" si="143">(M143*U143)</f>
        <v>0</v>
      </c>
      <c r="W143" s="224">
        <v>0</v>
      </c>
      <c r="X143" s="292">
        <f t="shared" si="82"/>
        <v>1050</v>
      </c>
      <c r="Y143" s="292">
        <f t="shared" si="65"/>
        <v>1050</v>
      </c>
      <c r="Z143" s="225">
        <f t="shared" si="142"/>
        <v>2400</v>
      </c>
      <c r="AA143" s="225">
        <v>2400</v>
      </c>
      <c r="AB143" s="225">
        <v>0</v>
      </c>
      <c r="AC143" s="225">
        <v>0</v>
      </c>
      <c r="AD143" s="296">
        <v>120092</v>
      </c>
      <c r="AE143" s="296">
        <v>93536.4</v>
      </c>
      <c r="AF143" s="297">
        <v>602</v>
      </c>
      <c r="AG143" s="297">
        <v>565.58000000000004</v>
      </c>
      <c r="AH143" s="292">
        <f t="shared" si="110"/>
        <v>123094</v>
      </c>
      <c r="AI143" s="292">
        <f t="shared" si="66"/>
        <v>96501.98</v>
      </c>
      <c r="AJ143" s="224">
        <f t="shared" si="83"/>
        <v>124144</v>
      </c>
      <c r="AK143" s="224">
        <f t="shared" si="67"/>
        <v>97551.98</v>
      </c>
      <c r="AL143" s="226"/>
      <c r="AM143" s="203"/>
      <c r="AN143" s="20" t="str">
        <f t="shared" si="113"/>
        <v>631-OY-DUR</v>
      </c>
      <c r="AO143" s="243">
        <f t="shared" si="68"/>
        <v>2400</v>
      </c>
      <c r="AP143" s="243">
        <f t="shared" si="69"/>
        <v>1050</v>
      </c>
      <c r="AQ143" s="243">
        <v>0</v>
      </c>
      <c r="AR143" s="243">
        <f t="shared" si="70"/>
        <v>93536.4</v>
      </c>
      <c r="AS143" s="243">
        <f t="shared" si="71"/>
        <v>565.58000000000004</v>
      </c>
      <c r="AT143" s="243">
        <f t="shared" si="72"/>
        <v>26592.020000000004</v>
      </c>
      <c r="AU143" s="243">
        <f t="shared" si="73"/>
        <v>97551.98</v>
      </c>
      <c r="AV143" s="21"/>
    </row>
    <row r="144" spans="1:48" s="22" customFormat="1" ht="34.5" x14ac:dyDescent="0.25">
      <c r="A144" s="17" t="s">
        <v>156</v>
      </c>
      <c r="B144" s="26" t="s">
        <v>704</v>
      </c>
      <c r="C144" s="23" t="s">
        <v>43</v>
      </c>
      <c r="D144" s="23" t="s">
        <v>19</v>
      </c>
      <c r="E144" s="18" t="s">
        <v>58</v>
      </c>
      <c r="F144" s="43" t="s">
        <v>62</v>
      </c>
      <c r="G144" s="18" t="s">
        <v>157</v>
      </c>
      <c r="H144" s="24">
        <v>0</v>
      </c>
      <c r="I144" s="17" t="s">
        <v>38</v>
      </c>
      <c r="J144" s="19">
        <v>175</v>
      </c>
      <c r="K144" s="25">
        <v>0</v>
      </c>
      <c r="L144" s="25">
        <v>0</v>
      </c>
      <c r="M144" s="25">
        <f t="shared" si="106"/>
        <v>0</v>
      </c>
      <c r="N144" s="224">
        <f t="shared" si="141"/>
        <v>0</v>
      </c>
      <c r="O144" s="224">
        <v>0</v>
      </c>
      <c r="P144" s="225">
        <v>0</v>
      </c>
      <c r="Q144" s="225">
        <v>0</v>
      </c>
      <c r="R144" s="225"/>
      <c r="S144" s="225">
        <f t="shared" si="115"/>
        <v>0</v>
      </c>
      <c r="T144" s="225">
        <v>0</v>
      </c>
      <c r="U144" s="225">
        <v>0</v>
      </c>
      <c r="V144" s="224">
        <f t="shared" si="143"/>
        <v>0</v>
      </c>
      <c r="W144" s="224">
        <v>0</v>
      </c>
      <c r="X144" s="292">
        <f t="shared" si="82"/>
        <v>0</v>
      </c>
      <c r="Y144" s="292">
        <f t="shared" ref="Y144:Y216" si="144">SUM(O144+T144+W144)</f>
        <v>0</v>
      </c>
      <c r="Z144" s="225">
        <f t="shared" si="142"/>
        <v>0</v>
      </c>
      <c r="AA144" s="225">
        <v>0</v>
      </c>
      <c r="AB144" s="225">
        <v>0</v>
      </c>
      <c r="AC144" s="225">
        <v>0</v>
      </c>
      <c r="AD144" s="296">
        <v>20000</v>
      </c>
      <c r="AE144" s="296">
        <v>11641.85</v>
      </c>
      <c r="AF144" s="225">
        <v>719</v>
      </c>
      <c r="AG144" s="225">
        <v>719</v>
      </c>
      <c r="AH144" s="292">
        <f t="shared" si="110"/>
        <v>20719</v>
      </c>
      <c r="AI144" s="292">
        <f t="shared" ref="AI144:AI216" si="145">SUM(AA144+AE144+AG144)</f>
        <v>12360.85</v>
      </c>
      <c r="AJ144" s="224">
        <f t="shared" si="83"/>
        <v>20719</v>
      </c>
      <c r="AK144" s="224">
        <f t="shared" ref="AK144:AK216" si="146">SUM(Y144+AI144)</f>
        <v>12360.85</v>
      </c>
      <c r="AL144" s="226"/>
      <c r="AM144" s="203"/>
      <c r="AN144" s="20" t="str">
        <f t="shared" si="113"/>
        <v>631-OY-DUR</v>
      </c>
      <c r="AO144" s="243">
        <f t="shared" ref="AO144:AO216" si="147">SUM(AA144)</f>
        <v>0</v>
      </c>
      <c r="AP144" s="243">
        <f t="shared" ref="AP144:AP216" si="148">SUM(O144)</f>
        <v>0</v>
      </c>
      <c r="AQ144" s="243">
        <v>0</v>
      </c>
      <c r="AR144" s="243">
        <f t="shared" ref="AR144:AR216" si="149">SUM(T144+AE144)</f>
        <v>11641.85</v>
      </c>
      <c r="AS144" s="243">
        <f t="shared" ref="AS144:AS216" si="150">SUM(W144+AG144)</f>
        <v>719</v>
      </c>
      <c r="AT144" s="243">
        <f t="shared" ref="AT144:AT216" si="151">SUM(AJ144-AK144)</f>
        <v>8358.15</v>
      </c>
      <c r="AU144" s="243">
        <f t="shared" ref="AU144:AU216" si="152">SUM(AO144:AS144)</f>
        <v>12360.85</v>
      </c>
      <c r="AV144" s="21"/>
    </row>
    <row r="145" spans="1:48" s="22" customFormat="1" ht="38.25" customHeight="1" x14ac:dyDescent="0.25">
      <c r="A145" s="302" t="s">
        <v>156</v>
      </c>
      <c r="B145" s="303" t="s">
        <v>704</v>
      </c>
      <c r="C145" s="304"/>
      <c r="D145" s="304"/>
      <c r="E145" s="305"/>
      <c r="F145" s="330"/>
      <c r="G145" s="305"/>
      <c r="H145" s="306"/>
      <c r="I145" s="302"/>
      <c r="J145" s="307"/>
      <c r="K145" s="308">
        <f>SUM(K140:K144)</f>
        <v>0</v>
      </c>
      <c r="L145" s="308">
        <f t="shared" ref="L145:AU145" si="153">SUM(L140:L144)</f>
        <v>60</v>
      </c>
      <c r="M145" s="308">
        <f t="shared" si="153"/>
        <v>60</v>
      </c>
      <c r="N145" s="308">
        <f t="shared" si="153"/>
        <v>10500</v>
      </c>
      <c r="O145" s="308">
        <f t="shared" si="153"/>
        <v>10500</v>
      </c>
      <c r="P145" s="308">
        <f t="shared" si="153"/>
        <v>0</v>
      </c>
      <c r="Q145" s="308">
        <f t="shared" si="153"/>
        <v>0</v>
      </c>
      <c r="R145" s="308">
        <f t="shared" si="153"/>
        <v>1.2000000000000002</v>
      </c>
      <c r="S145" s="308">
        <f t="shared" si="153"/>
        <v>0</v>
      </c>
      <c r="T145" s="308">
        <f t="shared" si="153"/>
        <v>0</v>
      </c>
      <c r="U145" s="308">
        <f t="shared" si="153"/>
        <v>0</v>
      </c>
      <c r="V145" s="308">
        <f t="shared" si="153"/>
        <v>0</v>
      </c>
      <c r="W145" s="308">
        <f t="shared" si="153"/>
        <v>0</v>
      </c>
      <c r="X145" s="308">
        <f t="shared" si="153"/>
        <v>10500</v>
      </c>
      <c r="Y145" s="308">
        <f t="shared" si="153"/>
        <v>10500</v>
      </c>
      <c r="Z145" s="308">
        <f t="shared" si="153"/>
        <v>24000</v>
      </c>
      <c r="AA145" s="308">
        <f t="shared" si="153"/>
        <v>24000</v>
      </c>
      <c r="AB145" s="308">
        <f t="shared" si="153"/>
        <v>0</v>
      </c>
      <c r="AC145" s="308">
        <f t="shared" si="153"/>
        <v>0</v>
      </c>
      <c r="AD145" s="308">
        <f t="shared" si="153"/>
        <v>153092</v>
      </c>
      <c r="AE145" s="308">
        <f t="shared" si="153"/>
        <v>111408.2</v>
      </c>
      <c r="AF145" s="308">
        <f t="shared" si="153"/>
        <v>3334</v>
      </c>
      <c r="AG145" s="308">
        <f t="shared" si="153"/>
        <v>3297.58</v>
      </c>
      <c r="AH145" s="308">
        <f t="shared" si="153"/>
        <v>180426</v>
      </c>
      <c r="AI145" s="308">
        <f t="shared" si="153"/>
        <v>138705.78</v>
      </c>
      <c r="AJ145" s="308">
        <f t="shared" si="153"/>
        <v>190926</v>
      </c>
      <c r="AK145" s="308">
        <f t="shared" si="153"/>
        <v>149205.78</v>
      </c>
      <c r="AL145" s="308">
        <f t="shared" si="153"/>
        <v>190926</v>
      </c>
      <c r="AM145" s="308">
        <f t="shared" si="153"/>
        <v>60</v>
      </c>
      <c r="AN145" s="318" t="str">
        <f t="shared" si="113"/>
        <v>631-OY-DUR</v>
      </c>
      <c r="AO145" s="316">
        <f t="shared" si="153"/>
        <v>24000</v>
      </c>
      <c r="AP145" s="316">
        <f t="shared" si="153"/>
        <v>10500</v>
      </c>
      <c r="AQ145" s="316">
        <f t="shared" si="153"/>
        <v>0</v>
      </c>
      <c r="AR145" s="316">
        <f t="shared" si="153"/>
        <v>111408.2</v>
      </c>
      <c r="AS145" s="316">
        <f t="shared" si="153"/>
        <v>3297.58</v>
      </c>
      <c r="AT145" s="316">
        <f t="shared" si="153"/>
        <v>41720.220000000008</v>
      </c>
      <c r="AU145" s="316">
        <f t="shared" si="153"/>
        <v>149205.78</v>
      </c>
      <c r="AV145" s="21"/>
    </row>
    <row r="146" spans="1:48" s="36" customFormat="1" ht="34.5" customHeight="1" x14ac:dyDescent="0.25">
      <c r="A146" s="17" t="s">
        <v>158</v>
      </c>
      <c r="B146" s="26" t="s">
        <v>705</v>
      </c>
      <c r="C146" s="23" t="s">
        <v>18</v>
      </c>
      <c r="D146" s="23" t="s">
        <v>57</v>
      </c>
      <c r="E146" s="18" t="s">
        <v>58</v>
      </c>
      <c r="F146" s="43" t="s">
        <v>62</v>
      </c>
      <c r="G146" s="18" t="s">
        <v>157</v>
      </c>
      <c r="H146" s="24">
        <v>0</v>
      </c>
      <c r="I146" s="17" t="s">
        <v>38</v>
      </c>
      <c r="J146" s="19">
        <v>175</v>
      </c>
      <c r="K146" s="25">
        <v>0</v>
      </c>
      <c r="L146" s="25">
        <v>0</v>
      </c>
      <c r="M146" s="25">
        <f t="shared" si="106"/>
        <v>0</v>
      </c>
      <c r="N146" s="224">
        <f>SUM(M146*175)</f>
        <v>0</v>
      </c>
      <c r="O146" s="224">
        <v>0</v>
      </c>
      <c r="P146" s="225">
        <v>0</v>
      </c>
      <c r="Q146" s="225">
        <v>0</v>
      </c>
      <c r="R146" s="225"/>
      <c r="S146" s="225">
        <f>SUM(Q146*R146*P146)</f>
        <v>0</v>
      </c>
      <c r="T146" s="225">
        <v>0</v>
      </c>
      <c r="U146" s="225">
        <v>0</v>
      </c>
      <c r="V146" s="224">
        <f>(M146*U146)</f>
        <v>0</v>
      </c>
      <c r="W146" s="224">
        <v>0</v>
      </c>
      <c r="X146" s="292">
        <f>N146+S146+V146</f>
        <v>0</v>
      </c>
      <c r="Y146" s="292">
        <f t="shared" si="144"/>
        <v>0</v>
      </c>
      <c r="Z146" s="225">
        <f>SUM(M146*400)</f>
        <v>0</v>
      </c>
      <c r="AA146" s="225">
        <v>0</v>
      </c>
      <c r="AB146" s="225">
        <v>0</v>
      </c>
      <c r="AC146" s="225">
        <v>0</v>
      </c>
      <c r="AD146" s="224">
        <v>0</v>
      </c>
      <c r="AE146" s="224">
        <v>0</v>
      </c>
      <c r="AF146" s="225">
        <v>0</v>
      </c>
      <c r="AG146" s="225">
        <v>0</v>
      </c>
      <c r="AH146" s="292">
        <f>Z146+AD146+AF146</f>
        <v>0</v>
      </c>
      <c r="AI146" s="292">
        <f t="shared" si="145"/>
        <v>0</v>
      </c>
      <c r="AJ146" s="224">
        <f>AH146+X146</f>
        <v>0</v>
      </c>
      <c r="AK146" s="224">
        <f t="shared" si="146"/>
        <v>0</v>
      </c>
      <c r="AL146" s="226">
        <f>SUM(AJ146:AJ150)</f>
        <v>10350</v>
      </c>
      <c r="AM146" s="203">
        <f>SUM(M146:M150)</f>
        <v>18</v>
      </c>
      <c r="AN146" s="20" t="str">
        <f t="shared" si="113"/>
        <v>631-OY FLE</v>
      </c>
      <c r="AO146" s="243">
        <f t="shared" si="147"/>
        <v>0</v>
      </c>
      <c r="AP146" s="243">
        <f t="shared" si="148"/>
        <v>0</v>
      </c>
      <c r="AQ146" s="243">
        <v>0</v>
      </c>
      <c r="AR146" s="243">
        <f t="shared" si="149"/>
        <v>0</v>
      </c>
      <c r="AS146" s="243">
        <f t="shared" si="150"/>
        <v>0</v>
      </c>
      <c r="AT146" s="243">
        <f t="shared" si="151"/>
        <v>0</v>
      </c>
      <c r="AU146" s="243">
        <f t="shared" si="152"/>
        <v>0</v>
      </c>
      <c r="AV146" s="239"/>
    </row>
    <row r="147" spans="1:48" s="22" customFormat="1" ht="24.6" customHeight="1" x14ac:dyDescent="0.25">
      <c r="A147" s="17" t="s">
        <v>158</v>
      </c>
      <c r="B147" s="26" t="s">
        <v>705</v>
      </c>
      <c r="C147" s="23" t="s">
        <v>18</v>
      </c>
      <c r="D147" s="23" t="s">
        <v>60</v>
      </c>
      <c r="E147" s="18" t="s">
        <v>58</v>
      </c>
      <c r="F147" s="43" t="s">
        <v>62</v>
      </c>
      <c r="G147" s="18" t="s">
        <v>157</v>
      </c>
      <c r="H147" s="24">
        <v>0</v>
      </c>
      <c r="I147" s="17" t="s">
        <v>38</v>
      </c>
      <c r="J147" s="19">
        <v>175</v>
      </c>
      <c r="K147" s="25">
        <v>0</v>
      </c>
      <c r="L147" s="25">
        <v>2</v>
      </c>
      <c r="M147" s="25">
        <f>K147+L147</f>
        <v>2</v>
      </c>
      <c r="N147" s="224">
        <f>SUM(M147*175)</f>
        <v>350</v>
      </c>
      <c r="O147" s="224">
        <v>350</v>
      </c>
      <c r="P147" s="225">
        <v>0</v>
      </c>
      <c r="Q147" s="225">
        <v>0</v>
      </c>
      <c r="R147" s="225"/>
      <c r="S147" s="225">
        <f>SUM(Q147*R147*P147)</f>
        <v>0</v>
      </c>
      <c r="T147" s="225">
        <v>0</v>
      </c>
      <c r="U147" s="225">
        <v>0</v>
      </c>
      <c r="V147" s="224">
        <f>(M147*U147)</f>
        <v>0</v>
      </c>
      <c r="W147" s="224">
        <v>0</v>
      </c>
      <c r="X147" s="292">
        <f>N147+S147+V147</f>
        <v>350</v>
      </c>
      <c r="Y147" s="292">
        <f t="shared" si="144"/>
        <v>350</v>
      </c>
      <c r="Z147" s="225">
        <f>SUM(M147*400)</f>
        <v>800</v>
      </c>
      <c r="AA147" s="225">
        <v>800</v>
      </c>
      <c r="AB147" s="225">
        <v>0</v>
      </c>
      <c r="AC147" s="225">
        <v>0</v>
      </c>
      <c r="AD147" s="224">
        <v>0</v>
      </c>
      <c r="AE147" s="224">
        <v>0</v>
      </c>
      <c r="AF147" s="225">
        <v>0</v>
      </c>
      <c r="AG147" s="225">
        <v>0</v>
      </c>
      <c r="AH147" s="292">
        <f>Z147+AD147+AF147</f>
        <v>800</v>
      </c>
      <c r="AI147" s="292">
        <f t="shared" si="145"/>
        <v>800</v>
      </c>
      <c r="AJ147" s="224">
        <f>AH147+X147</f>
        <v>1150</v>
      </c>
      <c r="AK147" s="224">
        <f t="shared" si="146"/>
        <v>1150</v>
      </c>
      <c r="AL147" s="226"/>
      <c r="AM147" s="203"/>
      <c r="AN147" s="20" t="str">
        <f t="shared" si="113"/>
        <v>631-OY FLE</v>
      </c>
      <c r="AO147" s="243">
        <f t="shared" si="147"/>
        <v>800</v>
      </c>
      <c r="AP147" s="243">
        <f t="shared" si="148"/>
        <v>350</v>
      </c>
      <c r="AQ147" s="243">
        <v>0</v>
      </c>
      <c r="AR147" s="243">
        <f t="shared" si="149"/>
        <v>0</v>
      </c>
      <c r="AS147" s="243">
        <f t="shared" si="150"/>
        <v>0</v>
      </c>
      <c r="AT147" s="243">
        <f t="shared" si="151"/>
        <v>0</v>
      </c>
      <c r="AU147" s="243">
        <f t="shared" si="152"/>
        <v>1150</v>
      </c>
      <c r="AV147" s="21"/>
    </row>
    <row r="148" spans="1:48" s="22" customFormat="1" ht="34.35" customHeight="1" x14ac:dyDescent="0.25">
      <c r="A148" s="17" t="s">
        <v>158</v>
      </c>
      <c r="B148" s="26" t="s">
        <v>705</v>
      </c>
      <c r="C148" s="23" t="s">
        <v>18</v>
      </c>
      <c r="D148" s="23" t="s">
        <v>31</v>
      </c>
      <c r="E148" s="18" t="s">
        <v>58</v>
      </c>
      <c r="F148" s="43" t="s">
        <v>62</v>
      </c>
      <c r="G148" s="18" t="s">
        <v>157</v>
      </c>
      <c r="H148" s="24">
        <v>0</v>
      </c>
      <c r="I148" s="17" t="s">
        <v>38</v>
      </c>
      <c r="J148" s="19">
        <v>175</v>
      </c>
      <c r="K148" s="25">
        <v>0</v>
      </c>
      <c r="L148" s="25">
        <v>7</v>
      </c>
      <c r="M148" s="25">
        <f>K148+L148</f>
        <v>7</v>
      </c>
      <c r="N148" s="224">
        <f>SUM(M148*175)</f>
        <v>1225</v>
      </c>
      <c r="O148" s="224">
        <v>1225</v>
      </c>
      <c r="P148" s="225">
        <v>0</v>
      </c>
      <c r="Q148" s="225">
        <v>0</v>
      </c>
      <c r="R148" s="225"/>
      <c r="S148" s="225">
        <f>SUM(Q148*R148*P148)</f>
        <v>0</v>
      </c>
      <c r="T148" s="225">
        <v>0</v>
      </c>
      <c r="U148" s="225">
        <v>0</v>
      </c>
      <c r="V148" s="224">
        <v>0</v>
      </c>
      <c r="W148" s="224">
        <v>0</v>
      </c>
      <c r="X148" s="292">
        <f>N148+S148+V148</f>
        <v>1225</v>
      </c>
      <c r="Y148" s="292">
        <f t="shared" si="144"/>
        <v>1225</v>
      </c>
      <c r="Z148" s="225">
        <f>SUM(M148*400)</f>
        <v>2800</v>
      </c>
      <c r="AA148" s="225">
        <v>2800</v>
      </c>
      <c r="AB148" s="225">
        <v>0</v>
      </c>
      <c r="AC148" s="225">
        <v>0</v>
      </c>
      <c r="AD148" s="224">
        <v>0</v>
      </c>
      <c r="AE148" s="224">
        <v>0</v>
      </c>
      <c r="AF148" s="225">
        <v>0</v>
      </c>
      <c r="AG148" s="225">
        <v>0</v>
      </c>
      <c r="AH148" s="292">
        <f>Z148+AD148+AF148</f>
        <v>2800</v>
      </c>
      <c r="AI148" s="292">
        <f t="shared" si="145"/>
        <v>2800</v>
      </c>
      <c r="AJ148" s="224">
        <f>AH148+X148</f>
        <v>4025</v>
      </c>
      <c r="AK148" s="224">
        <f t="shared" si="146"/>
        <v>4025</v>
      </c>
      <c r="AL148" s="226"/>
      <c r="AM148" s="203"/>
      <c r="AN148" s="20" t="str">
        <f t="shared" si="113"/>
        <v>631-OY FLE</v>
      </c>
      <c r="AO148" s="243">
        <f t="shared" si="147"/>
        <v>2800</v>
      </c>
      <c r="AP148" s="243">
        <f t="shared" si="148"/>
        <v>1225</v>
      </c>
      <c r="AQ148" s="243">
        <v>0</v>
      </c>
      <c r="AR148" s="243">
        <f t="shared" si="149"/>
        <v>0</v>
      </c>
      <c r="AS148" s="243">
        <f t="shared" si="150"/>
        <v>0</v>
      </c>
      <c r="AT148" s="243">
        <f t="shared" si="151"/>
        <v>0</v>
      </c>
      <c r="AU148" s="243">
        <f t="shared" si="152"/>
        <v>4025</v>
      </c>
      <c r="AV148" s="21"/>
    </row>
    <row r="149" spans="1:48" s="22" customFormat="1" ht="33.6" customHeight="1" x14ac:dyDescent="0.25">
      <c r="A149" s="17" t="s">
        <v>158</v>
      </c>
      <c r="B149" s="26" t="s">
        <v>705</v>
      </c>
      <c r="C149" s="23" t="s">
        <v>18</v>
      </c>
      <c r="D149" s="23" t="s">
        <v>25</v>
      </c>
      <c r="E149" s="18" t="s">
        <v>58</v>
      </c>
      <c r="F149" s="43" t="s">
        <v>62</v>
      </c>
      <c r="G149" s="18" t="s">
        <v>157</v>
      </c>
      <c r="H149" s="24">
        <v>0</v>
      </c>
      <c r="I149" s="17" t="s">
        <v>38</v>
      </c>
      <c r="J149" s="19">
        <v>175</v>
      </c>
      <c r="K149" s="25">
        <v>0</v>
      </c>
      <c r="L149" s="25">
        <v>4</v>
      </c>
      <c r="M149" s="25">
        <f>K149+L149</f>
        <v>4</v>
      </c>
      <c r="N149" s="224">
        <f>SUM(M149*175)</f>
        <v>700</v>
      </c>
      <c r="O149" s="224">
        <v>700</v>
      </c>
      <c r="P149" s="225">
        <v>0</v>
      </c>
      <c r="Q149" s="225">
        <v>0</v>
      </c>
      <c r="R149" s="225"/>
      <c r="S149" s="225">
        <f>SUM(Q149*R149*P149)</f>
        <v>0</v>
      </c>
      <c r="T149" s="225">
        <v>0</v>
      </c>
      <c r="U149" s="225">
        <v>0</v>
      </c>
      <c r="V149" s="224">
        <f>(M149*U149)</f>
        <v>0</v>
      </c>
      <c r="W149" s="224">
        <v>0</v>
      </c>
      <c r="X149" s="292">
        <f>N149+S149+V149</f>
        <v>700</v>
      </c>
      <c r="Y149" s="292">
        <f t="shared" si="144"/>
        <v>700</v>
      </c>
      <c r="Z149" s="225">
        <f>SUM(M149*400)</f>
        <v>1600</v>
      </c>
      <c r="AA149" s="225">
        <v>1600</v>
      </c>
      <c r="AB149" s="225">
        <v>0</v>
      </c>
      <c r="AC149" s="225">
        <v>0</v>
      </c>
      <c r="AD149" s="224">
        <v>0</v>
      </c>
      <c r="AE149" s="224">
        <v>0</v>
      </c>
      <c r="AF149" s="225">
        <v>0</v>
      </c>
      <c r="AG149" s="225">
        <v>0</v>
      </c>
      <c r="AH149" s="292">
        <f>Z149+AD149+AF149</f>
        <v>1600</v>
      </c>
      <c r="AI149" s="292">
        <f t="shared" si="145"/>
        <v>1600</v>
      </c>
      <c r="AJ149" s="224">
        <f>AH149+X149</f>
        <v>2300</v>
      </c>
      <c r="AK149" s="224">
        <f t="shared" si="146"/>
        <v>2300</v>
      </c>
      <c r="AL149" s="226"/>
      <c r="AM149" s="203"/>
      <c r="AN149" s="20" t="str">
        <f t="shared" si="113"/>
        <v>631-OY FLE</v>
      </c>
      <c r="AO149" s="243">
        <f t="shared" si="147"/>
        <v>1600</v>
      </c>
      <c r="AP149" s="243">
        <f t="shared" si="148"/>
        <v>700</v>
      </c>
      <c r="AQ149" s="243">
        <v>0</v>
      </c>
      <c r="AR149" s="243">
        <f t="shared" si="149"/>
        <v>0</v>
      </c>
      <c r="AS149" s="243">
        <f t="shared" si="150"/>
        <v>0</v>
      </c>
      <c r="AT149" s="243">
        <f t="shared" si="151"/>
        <v>0</v>
      </c>
      <c r="AU149" s="243">
        <f t="shared" si="152"/>
        <v>2300</v>
      </c>
      <c r="AV149" s="21"/>
    </row>
    <row r="150" spans="1:48" s="36" customFormat="1" ht="34.5" x14ac:dyDescent="0.25">
      <c r="A150" s="17" t="s">
        <v>158</v>
      </c>
      <c r="B150" s="26" t="s">
        <v>705</v>
      </c>
      <c r="C150" s="23" t="s">
        <v>18</v>
      </c>
      <c r="D150" s="23" t="s">
        <v>19</v>
      </c>
      <c r="E150" s="18" t="s">
        <v>58</v>
      </c>
      <c r="F150" s="43" t="s">
        <v>62</v>
      </c>
      <c r="G150" s="18" t="s">
        <v>157</v>
      </c>
      <c r="H150" s="24">
        <v>0</v>
      </c>
      <c r="I150" s="17" t="s">
        <v>38</v>
      </c>
      <c r="J150" s="19">
        <v>175</v>
      </c>
      <c r="K150" s="25">
        <v>0</v>
      </c>
      <c r="L150" s="25">
        <v>5</v>
      </c>
      <c r="M150" s="25">
        <f>K150+L150</f>
        <v>5</v>
      </c>
      <c r="N150" s="224">
        <f>SUM(M150*175)</f>
        <v>875</v>
      </c>
      <c r="O150" s="224">
        <v>875</v>
      </c>
      <c r="P150" s="225">
        <v>0</v>
      </c>
      <c r="Q150" s="225">
        <v>0</v>
      </c>
      <c r="R150" s="225"/>
      <c r="S150" s="225">
        <f>SUM(Q150*R150*P150)</f>
        <v>0</v>
      </c>
      <c r="T150" s="225">
        <v>0</v>
      </c>
      <c r="U150" s="225">
        <v>0</v>
      </c>
      <c r="V150" s="224">
        <f>(M150*U150)</f>
        <v>0</v>
      </c>
      <c r="W150" s="224">
        <v>0</v>
      </c>
      <c r="X150" s="292">
        <f>N150+S150+V150</f>
        <v>875</v>
      </c>
      <c r="Y150" s="292">
        <f t="shared" si="144"/>
        <v>875</v>
      </c>
      <c r="Z150" s="225">
        <f>SUM(M150*400)</f>
        <v>2000</v>
      </c>
      <c r="AA150" s="225">
        <v>2000</v>
      </c>
      <c r="AB150" s="225">
        <v>0</v>
      </c>
      <c r="AC150" s="225">
        <v>0</v>
      </c>
      <c r="AD150" s="224">
        <v>0</v>
      </c>
      <c r="AE150" s="224">
        <v>0</v>
      </c>
      <c r="AF150" s="225">
        <v>0</v>
      </c>
      <c r="AG150" s="225">
        <v>0</v>
      </c>
      <c r="AH150" s="292">
        <f>Z150+AD150+AF150</f>
        <v>2000</v>
      </c>
      <c r="AI150" s="292">
        <f t="shared" si="145"/>
        <v>2000</v>
      </c>
      <c r="AJ150" s="224">
        <f>AH150+X150</f>
        <v>2875</v>
      </c>
      <c r="AK150" s="224">
        <f t="shared" si="146"/>
        <v>2875</v>
      </c>
      <c r="AL150" s="226"/>
      <c r="AM150" s="203"/>
      <c r="AN150" s="20" t="str">
        <f t="shared" si="113"/>
        <v>631-OY FLE</v>
      </c>
      <c r="AO150" s="243">
        <f t="shared" si="147"/>
        <v>2000</v>
      </c>
      <c r="AP150" s="243">
        <f t="shared" si="148"/>
        <v>875</v>
      </c>
      <c r="AQ150" s="243">
        <v>0</v>
      </c>
      <c r="AR150" s="243">
        <f t="shared" si="149"/>
        <v>0</v>
      </c>
      <c r="AS150" s="243">
        <f t="shared" si="150"/>
        <v>0</v>
      </c>
      <c r="AT150" s="243">
        <f t="shared" si="151"/>
        <v>0</v>
      </c>
      <c r="AU150" s="243">
        <f t="shared" si="152"/>
        <v>2875</v>
      </c>
      <c r="AV150" s="239"/>
    </row>
    <row r="151" spans="1:48" s="36" customFormat="1" ht="47.25" x14ac:dyDescent="0.25">
      <c r="A151" s="302" t="s">
        <v>158</v>
      </c>
      <c r="B151" s="303" t="s">
        <v>705</v>
      </c>
      <c r="C151" s="304"/>
      <c r="D151" s="304"/>
      <c r="E151" s="305"/>
      <c r="F151" s="330"/>
      <c r="G151" s="305"/>
      <c r="H151" s="306"/>
      <c r="I151" s="302"/>
      <c r="J151" s="307"/>
      <c r="K151" s="308">
        <f>SUM(K146:K150)</f>
        <v>0</v>
      </c>
      <c r="L151" s="308">
        <f t="shared" ref="L151:N151" si="154">SUM(L146:L150)</f>
        <v>18</v>
      </c>
      <c r="M151" s="308">
        <f t="shared" si="154"/>
        <v>18</v>
      </c>
      <c r="N151" s="308">
        <f t="shared" si="154"/>
        <v>3150</v>
      </c>
      <c r="O151" s="308">
        <f t="shared" ref="O151" si="155">SUM(O146:O150)</f>
        <v>3150</v>
      </c>
      <c r="P151" s="308">
        <f t="shared" ref="P151:Q151" si="156">SUM(P146:P150)</f>
        <v>0</v>
      </c>
      <c r="Q151" s="308">
        <f t="shared" si="156"/>
        <v>0</v>
      </c>
      <c r="R151" s="308">
        <f t="shared" ref="R151" si="157">SUM(R146:R150)</f>
        <v>0</v>
      </c>
      <c r="S151" s="308">
        <f t="shared" ref="S151:T151" si="158">SUM(S146:S150)</f>
        <v>0</v>
      </c>
      <c r="T151" s="308">
        <f t="shared" si="158"/>
        <v>0</v>
      </c>
      <c r="U151" s="308">
        <f t="shared" ref="U151" si="159">SUM(U146:U150)</f>
        <v>0</v>
      </c>
      <c r="V151" s="308">
        <f t="shared" ref="V151:W151" si="160">SUM(V146:V150)</f>
        <v>0</v>
      </c>
      <c r="W151" s="308">
        <f t="shared" si="160"/>
        <v>0</v>
      </c>
      <c r="X151" s="308">
        <f t="shared" ref="X151" si="161">SUM(X146:X150)</f>
        <v>3150</v>
      </c>
      <c r="Y151" s="308">
        <f t="shared" ref="Y151:Z151" si="162">SUM(Y146:Y150)</f>
        <v>3150</v>
      </c>
      <c r="Z151" s="308">
        <f t="shared" si="162"/>
        <v>7200</v>
      </c>
      <c r="AA151" s="308">
        <f t="shared" ref="AA151" si="163">SUM(AA146:AA150)</f>
        <v>7200</v>
      </c>
      <c r="AB151" s="308">
        <f t="shared" ref="AB151:AC151" si="164">SUM(AB146:AB150)</f>
        <v>0</v>
      </c>
      <c r="AC151" s="308">
        <f t="shared" si="164"/>
        <v>0</v>
      </c>
      <c r="AD151" s="308">
        <f t="shared" ref="AD151" si="165">SUM(AD146:AD150)</f>
        <v>0</v>
      </c>
      <c r="AE151" s="308">
        <f t="shared" ref="AE151:AF151" si="166">SUM(AE146:AE150)</f>
        <v>0</v>
      </c>
      <c r="AF151" s="308">
        <f t="shared" si="166"/>
        <v>0</v>
      </c>
      <c r="AG151" s="308">
        <f t="shared" ref="AG151" si="167">SUM(AG146:AG150)</f>
        <v>0</v>
      </c>
      <c r="AH151" s="308">
        <f t="shared" ref="AH151:AI151" si="168">SUM(AH146:AH150)</f>
        <v>7200</v>
      </c>
      <c r="AI151" s="308">
        <f t="shared" si="168"/>
        <v>7200</v>
      </c>
      <c r="AJ151" s="308">
        <f t="shared" ref="AJ151" si="169">SUM(AJ146:AJ150)</f>
        <v>10350</v>
      </c>
      <c r="AK151" s="308">
        <f t="shared" ref="AK151:AL151" si="170">SUM(AK146:AK150)</f>
        <v>10350</v>
      </c>
      <c r="AL151" s="308">
        <f t="shared" si="170"/>
        <v>10350</v>
      </c>
      <c r="AM151" s="308">
        <f t="shared" ref="AM151" si="171">SUM(AM146:AM150)</f>
        <v>18</v>
      </c>
      <c r="AN151" s="318" t="str">
        <f t="shared" si="113"/>
        <v>631-OY FLE</v>
      </c>
      <c r="AO151" s="316">
        <f t="shared" ref="AO151" si="172">SUM(AO146:AO150)</f>
        <v>7200</v>
      </c>
      <c r="AP151" s="316">
        <f t="shared" ref="AP151" si="173">SUM(AP146:AP150)</f>
        <v>3150</v>
      </c>
      <c r="AQ151" s="316">
        <f t="shared" ref="AQ151:AR151" si="174">SUM(AQ146:AQ150)</f>
        <v>0</v>
      </c>
      <c r="AR151" s="316">
        <f t="shared" si="174"/>
        <v>0</v>
      </c>
      <c r="AS151" s="316">
        <f t="shared" ref="AS151" si="175">SUM(AS146:AS150)</f>
        <v>0</v>
      </c>
      <c r="AT151" s="316">
        <f t="shared" ref="AT151:AU151" si="176">SUM(AT146:AT150)</f>
        <v>0</v>
      </c>
      <c r="AU151" s="316">
        <f t="shared" si="176"/>
        <v>10350</v>
      </c>
      <c r="AV151" s="239"/>
    </row>
    <row r="152" spans="1:48" s="22" customFormat="1" ht="47.25" customHeight="1" x14ac:dyDescent="0.25">
      <c r="A152" s="42" t="s">
        <v>159</v>
      </c>
      <c r="B152" s="26" t="s">
        <v>160</v>
      </c>
      <c r="C152" s="23" t="s">
        <v>43</v>
      </c>
      <c r="D152" s="23" t="s">
        <v>25</v>
      </c>
      <c r="E152" s="18" t="s">
        <v>110</v>
      </c>
      <c r="F152" s="23" t="s">
        <v>162</v>
      </c>
      <c r="G152" s="18" t="s">
        <v>706</v>
      </c>
      <c r="H152" s="24">
        <v>42</v>
      </c>
      <c r="I152" s="17" t="s">
        <v>22</v>
      </c>
      <c r="J152" s="19">
        <v>585</v>
      </c>
      <c r="K152" s="25">
        <v>0</v>
      </c>
      <c r="L152" s="25">
        <v>19</v>
      </c>
      <c r="M152" s="25">
        <f t="shared" si="106"/>
        <v>19</v>
      </c>
      <c r="N152" s="224">
        <f t="shared" ref="N152:N222" si="177">(J152*M152)</f>
        <v>11115</v>
      </c>
      <c r="O152" s="224">
        <v>11115</v>
      </c>
      <c r="P152" s="225">
        <v>0</v>
      </c>
      <c r="Q152" s="225">
        <v>30</v>
      </c>
      <c r="R152" s="225">
        <v>0.4</v>
      </c>
      <c r="S152" s="225">
        <f t="shared" si="115"/>
        <v>0</v>
      </c>
      <c r="T152" s="225">
        <v>0</v>
      </c>
      <c r="U152" s="225">
        <v>0</v>
      </c>
      <c r="V152" s="224">
        <f t="shared" ref="V152:V198" si="178">(M152*U152)</f>
        <v>0</v>
      </c>
      <c r="W152" s="224">
        <v>0</v>
      </c>
      <c r="X152" s="292">
        <f t="shared" ref="X152:X222" si="179">N152+S152+V152</f>
        <v>11115</v>
      </c>
      <c r="Y152" s="292">
        <f t="shared" si="144"/>
        <v>11115</v>
      </c>
      <c r="Z152" s="225">
        <f t="shared" ref="Z152:Z222" si="180">M152*200</f>
        <v>3800</v>
      </c>
      <c r="AA152" s="225">
        <v>3800</v>
      </c>
      <c r="AB152" s="225">
        <v>0</v>
      </c>
      <c r="AC152" s="225">
        <v>200</v>
      </c>
      <c r="AD152" s="224">
        <f t="shared" ref="AD152:AD210" si="181">SUM(AC152*AB152)</f>
        <v>0</v>
      </c>
      <c r="AE152" s="224">
        <v>0</v>
      </c>
      <c r="AF152" s="225">
        <v>0</v>
      </c>
      <c r="AG152" s="225">
        <v>0</v>
      </c>
      <c r="AH152" s="292">
        <f t="shared" si="110"/>
        <v>3800</v>
      </c>
      <c r="AI152" s="292">
        <f t="shared" si="145"/>
        <v>3800</v>
      </c>
      <c r="AJ152" s="224">
        <f t="shared" ref="AJ152:AJ222" si="182">AH152+X152</f>
        <v>14915</v>
      </c>
      <c r="AK152" s="224">
        <f t="shared" si="146"/>
        <v>14915</v>
      </c>
      <c r="AL152" s="226">
        <f>SUM(AJ152:AJ153)</f>
        <v>30615</v>
      </c>
      <c r="AM152" s="203">
        <f>SUM(M152:M153)</f>
        <v>39</v>
      </c>
      <c r="AN152" s="20" t="str">
        <f t="shared" si="113"/>
        <v>633-PR</v>
      </c>
      <c r="AO152" s="243">
        <f t="shared" si="147"/>
        <v>3800</v>
      </c>
      <c r="AP152" s="243">
        <f t="shared" si="148"/>
        <v>11115</v>
      </c>
      <c r="AQ152" s="243">
        <v>0</v>
      </c>
      <c r="AR152" s="243">
        <f t="shared" si="149"/>
        <v>0</v>
      </c>
      <c r="AS152" s="243">
        <f t="shared" si="150"/>
        <v>0</v>
      </c>
      <c r="AT152" s="243">
        <f t="shared" si="151"/>
        <v>0</v>
      </c>
      <c r="AU152" s="243">
        <f t="shared" si="152"/>
        <v>14915</v>
      </c>
      <c r="AV152" s="21"/>
    </row>
    <row r="153" spans="1:48" s="22" customFormat="1" ht="47.25" customHeight="1" x14ac:dyDescent="0.25">
      <c r="A153" s="42" t="s">
        <v>159</v>
      </c>
      <c r="B153" s="26" t="s">
        <v>160</v>
      </c>
      <c r="C153" s="23" t="s">
        <v>43</v>
      </c>
      <c r="D153" s="23" t="s">
        <v>60</v>
      </c>
      <c r="E153" s="18" t="s">
        <v>180</v>
      </c>
      <c r="F153" s="23" t="s">
        <v>162</v>
      </c>
      <c r="G153" s="18" t="s">
        <v>706</v>
      </c>
      <c r="H153" s="24">
        <v>42</v>
      </c>
      <c r="I153" s="17" t="s">
        <v>22</v>
      </c>
      <c r="J153" s="19">
        <v>585</v>
      </c>
      <c r="K153" s="25">
        <v>0</v>
      </c>
      <c r="L153" s="25">
        <v>20</v>
      </c>
      <c r="M153" s="25">
        <f t="shared" si="106"/>
        <v>20</v>
      </c>
      <c r="N153" s="224">
        <f t="shared" si="177"/>
        <v>11700</v>
      </c>
      <c r="O153" s="224">
        <v>11700</v>
      </c>
      <c r="P153" s="225">
        <v>0</v>
      </c>
      <c r="Q153" s="225">
        <v>68</v>
      </c>
      <c r="R153" s="225">
        <v>0.4</v>
      </c>
      <c r="S153" s="225">
        <f t="shared" si="115"/>
        <v>0</v>
      </c>
      <c r="T153" s="225">
        <v>0</v>
      </c>
      <c r="U153" s="225">
        <v>0</v>
      </c>
      <c r="V153" s="224">
        <f t="shared" si="178"/>
        <v>0</v>
      </c>
      <c r="W153" s="224">
        <v>0</v>
      </c>
      <c r="X153" s="292">
        <f t="shared" si="179"/>
        <v>11700</v>
      </c>
      <c r="Y153" s="292">
        <f t="shared" si="144"/>
        <v>11700</v>
      </c>
      <c r="Z153" s="225">
        <f t="shared" si="180"/>
        <v>4000</v>
      </c>
      <c r="AA153" s="225">
        <v>4000</v>
      </c>
      <c r="AB153" s="225">
        <v>0</v>
      </c>
      <c r="AC153" s="225">
        <v>0</v>
      </c>
      <c r="AD153" s="224">
        <f t="shared" si="181"/>
        <v>0</v>
      </c>
      <c r="AE153" s="224">
        <v>0</v>
      </c>
      <c r="AF153" s="225">
        <v>0</v>
      </c>
      <c r="AG153" s="225">
        <v>0</v>
      </c>
      <c r="AH153" s="292">
        <f t="shared" si="110"/>
        <v>4000</v>
      </c>
      <c r="AI153" s="292">
        <f t="shared" si="145"/>
        <v>4000</v>
      </c>
      <c r="AJ153" s="224">
        <f t="shared" si="182"/>
        <v>15700</v>
      </c>
      <c r="AK153" s="224">
        <f t="shared" si="146"/>
        <v>15700</v>
      </c>
      <c r="AL153" s="226"/>
      <c r="AM153" s="203"/>
      <c r="AN153" s="20" t="str">
        <f t="shared" si="113"/>
        <v>633-PR</v>
      </c>
      <c r="AO153" s="243">
        <f t="shared" si="147"/>
        <v>4000</v>
      </c>
      <c r="AP153" s="243">
        <f t="shared" si="148"/>
        <v>11700</v>
      </c>
      <c r="AQ153" s="243">
        <v>0</v>
      </c>
      <c r="AR153" s="243">
        <f t="shared" si="149"/>
        <v>0</v>
      </c>
      <c r="AS153" s="243">
        <f t="shared" si="150"/>
        <v>0</v>
      </c>
      <c r="AT153" s="243">
        <f t="shared" si="151"/>
        <v>0</v>
      </c>
      <c r="AU153" s="243">
        <f t="shared" si="152"/>
        <v>15700</v>
      </c>
      <c r="AV153" s="21"/>
    </row>
    <row r="154" spans="1:48" s="22" customFormat="1" ht="47.25" customHeight="1" x14ac:dyDescent="0.25">
      <c r="A154" s="331" t="s">
        <v>159</v>
      </c>
      <c r="B154" s="303" t="s">
        <v>160</v>
      </c>
      <c r="C154" s="304"/>
      <c r="D154" s="304"/>
      <c r="E154" s="305"/>
      <c r="F154" s="304"/>
      <c r="G154" s="305"/>
      <c r="H154" s="306"/>
      <c r="I154" s="302"/>
      <c r="J154" s="307"/>
      <c r="K154" s="308">
        <f>SUM(K152:K153)</f>
        <v>0</v>
      </c>
      <c r="L154" s="308">
        <f t="shared" ref="L154:AU154" si="183">SUM(L152:L153)</f>
        <v>39</v>
      </c>
      <c r="M154" s="308">
        <f t="shared" si="183"/>
        <v>39</v>
      </c>
      <c r="N154" s="308">
        <f t="shared" si="183"/>
        <v>22815</v>
      </c>
      <c r="O154" s="308">
        <f t="shared" si="183"/>
        <v>22815</v>
      </c>
      <c r="P154" s="308">
        <f t="shared" si="183"/>
        <v>0</v>
      </c>
      <c r="Q154" s="308">
        <f t="shared" si="183"/>
        <v>98</v>
      </c>
      <c r="R154" s="308">
        <f t="shared" si="183"/>
        <v>0.8</v>
      </c>
      <c r="S154" s="308">
        <f t="shared" si="183"/>
        <v>0</v>
      </c>
      <c r="T154" s="308">
        <f t="shared" si="183"/>
        <v>0</v>
      </c>
      <c r="U154" s="308">
        <f t="shared" si="183"/>
        <v>0</v>
      </c>
      <c r="V154" s="308">
        <f t="shared" si="183"/>
        <v>0</v>
      </c>
      <c r="W154" s="308">
        <f t="shared" si="183"/>
        <v>0</v>
      </c>
      <c r="X154" s="308">
        <f t="shared" si="183"/>
        <v>22815</v>
      </c>
      <c r="Y154" s="308">
        <f t="shared" si="183"/>
        <v>22815</v>
      </c>
      <c r="Z154" s="308">
        <f t="shared" si="183"/>
        <v>7800</v>
      </c>
      <c r="AA154" s="308">
        <f t="shared" si="183"/>
        <v>7800</v>
      </c>
      <c r="AB154" s="308">
        <f t="shared" si="183"/>
        <v>0</v>
      </c>
      <c r="AC154" s="308">
        <f t="shared" si="183"/>
        <v>200</v>
      </c>
      <c r="AD154" s="308">
        <f t="shared" si="183"/>
        <v>0</v>
      </c>
      <c r="AE154" s="308">
        <f t="shared" si="183"/>
        <v>0</v>
      </c>
      <c r="AF154" s="308">
        <f t="shared" si="183"/>
        <v>0</v>
      </c>
      <c r="AG154" s="308">
        <f t="shared" si="183"/>
        <v>0</v>
      </c>
      <c r="AH154" s="308">
        <f t="shared" si="183"/>
        <v>7800</v>
      </c>
      <c r="AI154" s="308">
        <f t="shared" si="183"/>
        <v>7800</v>
      </c>
      <c r="AJ154" s="308">
        <f t="shared" si="183"/>
        <v>30615</v>
      </c>
      <c r="AK154" s="308">
        <f t="shared" si="183"/>
        <v>30615</v>
      </c>
      <c r="AL154" s="308">
        <f t="shared" si="183"/>
        <v>30615</v>
      </c>
      <c r="AM154" s="308">
        <f t="shared" si="183"/>
        <v>39</v>
      </c>
      <c r="AN154" s="318" t="str">
        <f t="shared" si="113"/>
        <v>633-PR</v>
      </c>
      <c r="AO154" s="316">
        <f t="shared" si="183"/>
        <v>7800</v>
      </c>
      <c r="AP154" s="316">
        <f t="shared" si="183"/>
        <v>22815</v>
      </c>
      <c r="AQ154" s="316">
        <f t="shared" si="183"/>
        <v>0</v>
      </c>
      <c r="AR154" s="316">
        <f t="shared" si="183"/>
        <v>0</v>
      </c>
      <c r="AS154" s="316">
        <f t="shared" si="183"/>
        <v>0</v>
      </c>
      <c r="AT154" s="316">
        <f t="shared" si="183"/>
        <v>0</v>
      </c>
      <c r="AU154" s="316">
        <f t="shared" si="183"/>
        <v>30615</v>
      </c>
      <c r="AV154" s="21"/>
    </row>
    <row r="155" spans="1:48" s="22" customFormat="1" ht="49.5" customHeight="1" x14ac:dyDescent="0.25">
      <c r="A155" s="17" t="s">
        <v>164</v>
      </c>
      <c r="B155" s="26" t="s">
        <v>165</v>
      </c>
      <c r="C155" s="23" t="s">
        <v>43</v>
      </c>
      <c r="D155" s="23" t="s">
        <v>60</v>
      </c>
      <c r="E155" s="33" t="s">
        <v>539</v>
      </c>
      <c r="F155" s="23" t="s">
        <v>167</v>
      </c>
      <c r="G155" s="18" t="s">
        <v>166</v>
      </c>
      <c r="H155" s="24">
        <v>42</v>
      </c>
      <c r="I155" s="17" t="s">
        <v>22</v>
      </c>
      <c r="J155" s="19">
        <v>585</v>
      </c>
      <c r="K155" s="25">
        <v>0</v>
      </c>
      <c r="L155" s="25">
        <v>0</v>
      </c>
      <c r="M155" s="25">
        <f t="shared" si="106"/>
        <v>0</v>
      </c>
      <c r="N155" s="224">
        <f t="shared" si="177"/>
        <v>0</v>
      </c>
      <c r="O155" s="224">
        <v>0</v>
      </c>
      <c r="P155" s="225">
        <v>0</v>
      </c>
      <c r="Q155" s="225">
        <v>28</v>
      </c>
      <c r="R155" s="225">
        <v>0.4</v>
      </c>
      <c r="S155" s="225">
        <f t="shared" si="115"/>
        <v>0</v>
      </c>
      <c r="T155" s="225">
        <v>0</v>
      </c>
      <c r="U155" s="225">
        <v>0</v>
      </c>
      <c r="V155" s="224">
        <v>5185.34</v>
      </c>
      <c r="W155" s="224">
        <v>5185.34</v>
      </c>
      <c r="X155" s="292">
        <f t="shared" si="179"/>
        <v>5185.34</v>
      </c>
      <c r="Y155" s="292">
        <f t="shared" si="144"/>
        <v>5185.34</v>
      </c>
      <c r="Z155" s="225">
        <f t="shared" si="180"/>
        <v>0</v>
      </c>
      <c r="AA155" s="225">
        <v>0</v>
      </c>
      <c r="AB155" s="225">
        <v>0</v>
      </c>
      <c r="AC155" s="225">
        <v>350</v>
      </c>
      <c r="AD155" s="224">
        <f t="shared" si="181"/>
        <v>0</v>
      </c>
      <c r="AE155" s="224">
        <v>0</v>
      </c>
      <c r="AF155" s="225">
        <v>0</v>
      </c>
      <c r="AG155" s="225">
        <v>0</v>
      </c>
      <c r="AH155" s="292">
        <f t="shared" si="110"/>
        <v>0</v>
      </c>
      <c r="AI155" s="292">
        <f t="shared" si="145"/>
        <v>0</v>
      </c>
      <c r="AJ155" s="224">
        <f t="shared" si="182"/>
        <v>5185.34</v>
      </c>
      <c r="AK155" s="224">
        <f t="shared" si="146"/>
        <v>5185.34</v>
      </c>
      <c r="AL155" s="226">
        <f>SUM(AJ155:AJ156)</f>
        <v>17008.34</v>
      </c>
      <c r="AM155" s="203">
        <f>SUM(M155:M156)</f>
        <v>15</v>
      </c>
      <c r="AN155" s="20" t="str">
        <f>A155</f>
        <v>634-PR</v>
      </c>
      <c r="AO155" s="243">
        <f t="shared" si="147"/>
        <v>0</v>
      </c>
      <c r="AP155" s="243">
        <f t="shared" si="148"/>
        <v>0</v>
      </c>
      <c r="AQ155" s="243">
        <v>0</v>
      </c>
      <c r="AR155" s="243">
        <f t="shared" si="149"/>
        <v>0</v>
      </c>
      <c r="AS155" s="243">
        <f t="shared" si="150"/>
        <v>5185.34</v>
      </c>
      <c r="AT155" s="243">
        <f t="shared" si="151"/>
        <v>0</v>
      </c>
      <c r="AU155" s="243">
        <f t="shared" si="152"/>
        <v>5185.34</v>
      </c>
      <c r="AV155" s="21"/>
    </row>
    <row r="156" spans="1:48" s="22" customFormat="1" ht="40.5" customHeight="1" x14ac:dyDescent="0.25">
      <c r="A156" s="17" t="s">
        <v>164</v>
      </c>
      <c r="B156" s="26" t="s">
        <v>165</v>
      </c>
      <c r="C156" s="23" t="s">
        <v>43</v>
      </c>
      <c r="D156" s="23" t="s">
        <v>57</v>
      </c>
      <c r="E156" s="33" t="s">
        <v>101</v>
      </c>
      <c r="F156" s="23" t="s">
        <v>689</v>
      </c>
      <c r="G156" s="18" t="s">
        <v>690</v>
      </c>
      <c r="H156" s="24">
        <v>42</v>
      </c>
      <c r="I156" s="17" t="s">
        <v>22</v>
      </c>
      <c r="J156" s="19">
        <v>585</v>
      </c>
      <c r="K156" s="25">
        <v>15</v>
      </c>
      <c r="L156" s="25">
        <v>0</v>
      </c>
      <c r="M156" s="25">
        <f t="shared" si="106"/>
        <v>15</v>
      </c>
      <c r="N156" s="224">
        <f t="shared" si="177"/>
        <v>8775</v>
      </c>
      <c r="O156" s="224">
        <v>8775</v>
      </c>
      <c r="P156" s="225">
        <v>10</v>
      </c>
      <c r="Q156" s="225">
        <v>12</v>
      </c>
      <c r="R156" s="225">
        <v>0.4</v>
      </c>
      <c r="S156" s="225">
        <f t="shared" si="115"/>
        <v>48.000000000000007</v>
      </c>
      <c r="T156" s="225">
        <v>48.000000000000007</v>
      </c>
      <c r="U156" s="225">
        <v>0</v>
      </c>
      <c r="V156" s="224">
        <f t="shared" si="178"/>
        <v>0</v>
      </c>
      <c r="W156" s="224">
        <v>0</v>
      </c>
      <c r="X156" s="292">
        <f t="shared" si="179"/>
        <v>8823</v>
      </c>
      <c r="Y156" s="292">
        <f t="shared" si="144"/>
        <v>8823</v>
      </c>
      <c r="Z156" s="225">
        <f t="shared" si="180"/>
        <v>3000</v>
      </c>
      <c r="AA156" s="225">
        <v>3000</v>
      </c>
      <c r="AB156" s="225">
        <v>0</v>
      </c>
      <c r="AC156" s="225">
        <v>150</v>
      </c>
      <c r="AD156" s="224">
        <f t="shared" si="181"/>
        <v>0</v>
      </c>
      <c r="AE156" s="224">
        <v>0</v>
      </c>
      <c r="AF156" s="225">
        <v>0</v>
      </c>
      <c r="AG156" s="225">
        <v>0</v>
      </c>
      <c r="AH156" s="292">
        <f t="shared" si="110"/>
        <v>3000</v>
      </c>
      <c r="AI156" s="292">
        <f t="shared" si="145"/>
        <v>3000</v>
      </c>
      <c r="AJ156" s="224">
        <f t="shared" si="182"/>
        <v>11823</v>
      </c>
      <c r="AK156" s="224">
        <f t="shared" si="146"/>
        <v>11823</v>
      </c>
      <c r="AL156" s="226"/>
      <c r="AM156" s="203"/>
      <c r="AN156" s="20" t="str">
        <f>A156</f>
        <v>634-PR</v>
      </c>
      <c r="AO156" s="243">
        <f t="shared" si="147"/>
        <v>3000</v>
      </c>
      <c r="AP156" s="243">
        <f t="shared" si="148"/>
        <v>8775</v>
      </c>
      <c r="AQ156" s="243">
        <v>0</v>
      </c>
      <c r="AR156" s="243">
        <f t="shared" si="149"/>
        <v>48.000000000000007</v>
      </c>
      <c r="AS156" s="243">
        <f t="shared" si="150"/>
        <v>0</v>
      </c>
      <c r="AT156" s="243">
        <f t="shared" si="151"/>
        <v>0</v>
      </c>
      <c r="AU156" s="243">
        <f t="shared" si="152"/>
        <v>11823</v>
      </c>
      <c r="AV156" s="21"/>
    </row>
    <row r="157" spans="1:48" s="22" customFormat="1" ht="40.5" customHeight="1" x14ac:dyDescent="0.25">
      <c r="A157" s="302" t="s">
        <v>164</v>
      </c>
      <c r="B157" s="303" t="s">
        <v>165</v>
      </c>
      <c r="C157" s="304"/>
      <c r="D157" s="304"/>
      <c r="E157" s="321"/>
      <c r="F157" s="304"/>
      <c r="G157" s="305"/>
      <c r="H157" s="306"/>
      <c r="I157" s="302"/>
      <c r="J157" s="307"/>
      <c r="K157" s="308">
        <f>SUM(K155:K156)</f>
        <v>15</v>
      </c>
      <c r="L157" s="308">
        <f t="shared" ref="L157:AU157" si="184">SUM(L155:L156)</f>
        <v>0</v>
      </c>
      <c r="M157" s="308">
        <f t="shared" si="184"/>
        <v>15</v>
      </c>
      <c r="N157" s="308">
        <f t="shared" si="184"/>
        <v>8775</v>
      </c>
      <c r="O157" s="308">
        <f t="shared" si="184"/>
        <v>8775</v>
      </c>
      <c r="P157" s="308">
        <f t="shared" si="184"/>
        <v>10</v>
      </c>
      <c r="Q157" s="308">
        <f t="shared" si="184"/>
        <v>40</v>
      </c>
      <c r="R157" s="308">
        <f t="shared" si="184"/>
        <v>0.8</v>
      </c>
      <c r="S157" s="308">
        <f t="shared" si="184"/>
        <v>48.000000000000007</v>
      </c>
      <c r="T157" s="308">
        <f t="shared" si="184"/>
        <v>48.000000000000007</v>
      </c>
      <c r="U157" s="308">
        <f t="shared" si="184"/>
        <v>0</v>
      </c>
      <c r="V157" s="308">
        <f t="shared" si="184"/>
        <v>5185.34</v>
      </c>
      <c r="W157" s="308">
        <f t="shared" si="184"/>
        <v>5185.34</v>
      </c>
      <c r="X157" s="308">
        <f t="shared" si="184"/>
        <v>14008.34</v>
      </c>
      <c r="Y157" s="308">
        <f t="shared" si="184"/>
        <v>14008.34</v>
      </c>
      <c r="Z157" s="308">
        <f t="shared" si="184"/>
        <v>3000</v>
      </c>
      <c r="AA157" s="308">
        <f t="shared" si="184"/>
        <v>3000</v>
      </c>
      <c r="AB157" s="308">
        <f t="shared" si="184"/>
        <v>0</v>
      </c>
      <c r="AC157" s="308">
        <f t="shared" si="184"/>
        <v>500</v>
      </c>
      <c r="AD157" s="308">
        <f t="shared" si="184"/>
        <v>0</v>
      </c>
      <c r="AE157" s="308">
        <f t="shared" si="184"/>
        <v>0</v>
      </c>
      <c r="AF157" s="308">
        <f t="shared" si="184"/>
        <v>0</v>
      </c>
      <c r="AG157" s="308">
        <f t="shared" si="184"/>
        <v>0</v>
      </c>
      <c r="AH157" s="308">
        <f t="shared" si="184"/>
        <v>3000</v>
      </c>
      <c r="AI157" s="308">
        <f t="shared" si="184"/>
        <v>3000</v>
      </c>
      <c r="AJ157" s="308">
        <f t="shared" si="184"/>
        <v>17008.34</v>
      </c>
      <c r="AK157" s="308">
        <f t="shared" si="184"/>
        <v>17008.34</v>
      </c>
      <c r="AL157" s="308">
        <f t="shared" si="184"/>
        <v>17008.34</v>
      </c>
      <c r="AM157" s="308">
        <f t="shared" si="184"/>
        <v>15</v>
      </c>
      <c r="AN157" s="318" t="str">
        <f>A157</f>
        <v>634-PR</v>
      </c>
      <c r="AO157" s="316">
        <f t="shared" si="184"/>
        <v>3000</v>
      </c>
      <c r="AP157" s="316">
        <f t="shared" si="184"/>
        <v>8775</v>
      </c>
      <c r="AQ157" s="316">
        <f t="shared" si="184"/>
        <v>0</v>
      </c>
      <c r="AR157" s="316">
        <f t="shared" si="184"/>
        <v>48.000000000000007</v>
      </c>
      <c r="AS157" s="316">
        <f t="shared" si="184"/>
        <v>5185.34</v>
      </c>
      <c r="AT157" s="316">
        <f t="shared" si="184"/>
        <v>0</v>
      </c>
      <c r="AU157" s="316">
        <f t="shared" si="184"/>
        <v>17008.34</v>
      </c>
      <c r="AV157" s="21"/>
    </row>
    <row r="158" spans="1:48" s="22" customFormat="1" ht="45.75" x14ac:dyDescent="0.25">
      <c r="A158" s="302" t="s">
        <v>168</v>
      </c>
      <c r="B158" s="303" t="s">
        <v>169</v>
      </c>
      <c r="C158" s="304" t="s">
        <v>43</v>
      </c>
      <c r="D158" s="304" t="s">
        <v>25</v>
      </c>
      <c r="E158" s="305" t="s">
        <v>41</v>
      </c>
      <c r="F158" s="304" t="s">
        <v>36</v>
      </c>
      <c r="G158" s="305" t="s">
        <v>166</v>
      </c>
      <c r="H158" s="306">
        <v>42</v>
      </c>
      <c r="I158" s="302" t="s">
        <v>22</v>
      </c>
      <c r="J158" s="307">
        <v>585</v>
      </c>
      <c r="K158" s="308">
        <v>0</v>
      </c>
      <c r="L158" s="308">
        <v>0</v>
      </c>
      <c r="M158" s="308">
        <f t="shared" si="106"/>
        <v>0</v>
      </c>
      <c r="N158" s="309">
        <f t="shared" si="177"/>
        <v>0</v>
      </c>
      <c r="O158" s="309">
        <v>0</v>
      </c>
      <c r="P158" s="310">
        <v>0</v>
      </c>
      <c r="Q158" s="310">
        <v>134</v>
      </c>
      <c r="R158" s="310">
        <v>0.4</v>
      </c>
      <c r="S158" s="310">
        <f t="shared" si="115"/>
        <v>0</v>
      </c>
      <c r="T158" s="310">
        <v>0</v>
      </c>
      <c r="U158" s="310">
        <v>0</v>
      </c>
      <c r="V158" s="309">
        <v>4690.55</v>
      </c>
      <c r="W158" s="309">
        <v>4690.55</v>
      </c>
      <c r="X158" s="309">
        <f t="shared" si="179"/>
        <v>4690.55</v>
      </c>
      <c r="Y158" s="309">
        <f t="shared" si="144"/>
        <v>4690.55</v>
      </c>
      <c r="Z158" s="310">
        <f t="shared" si="180"/>
        <v>0</v>
      </c>
      <c r="AA158" s="310">
        <v>0</v>
      </c>
      <c r="AB158" s="310">
        <v>0</v>
      </c>
      <c r="AC158" s="310">
        <v>0</v>
      </c>
      <c r="AD158" s="309">
        <f t="shared" si="181"/>
        <v>0</v>
      </c>
      <c r="AE158" s="309">
        <v>0</v>
      </c>
      <c r="AF158" s="310">
        <v>0</v>
      </c>
      <c r="AG158" s="310">
        <v>0</v>
      </c>
      <c r="AH158" s="309">
        <f t="shared" si="110"/>
        <v>0</v>
      </c>
      <c r="AI158" s="309">
        <f t="shared" si="145"/>
        <v>0</v>
      </c>
      <c r="AJ158" s="309">
        <f t="shared" si="182"/>
        <v>4690.55</v>
      </c>
      <c r="AK158" s="309">
        <f t="shared" si="146"/>
        <v>4690.55</v>
      </c>
      <c r="AL158" s="311">
        <f>SUM(AJ158)</f>
        <v>4690.55</v>
      </c>
      <c r="AM158" s="312">
        <f>SUM(M158)</f>
        <v>0</v>
      </c>
      <c r="AN158" s="315" t="str">
        <f t="shared" ref="AN158:AN165" si="185">A158</f>
        <v>634-SH</v>
      </c>
      <c r="AO158" s="317">
        <f t="shared" si="147"/>
        <v>0</v>
      </c>
      <c r="AP158" s="317">
        <f t="shared" si="148"/>
        <v>0</v>
      </c>
      <c r="AQ158" s="317">
        <v>0</v>
      </c>
      <c r="AR158" s="317">
        <f t="shared" si="149"/>
        <v>0</v>
      </c>
      <c r="AS158" s="317">
        <f t="shared" si="150"/>
        <v>4690.55</v>
      </c>
      <c r="AT158" s="317">
        <f t="shared" si="151"/>
        <v>0</v>
      </c>
      <c r="AU158" s="317">
        <f t="shared" si="152"/>
        <v>4690.55</v>
      </c>
      <c r="AV158" s="21"/>
    </row>
    <row r="159" spans="1:48" s="22" customFormat="1" ht="40.5" customHeight="1" x14ac:dyDescent="0.25">
      <c r="A159" s="17" t="s">
        <v>170</v>
      </c>
      <c r="B159" s="26" t="s">
        <v>171</v>
      </c>
      <c r="C159" s="23" t="s">
        <v>18</v>
      </c>
      <c r="D159" s="23" t="s">
        <v>60</v>
      </c>
      <c r="E159" s="18" t="s">
        <v>141</v>
      </c>
      <c r="F159" s="23" t="s">
        <v>172</v>
      </c>
      <c r="G159" s="18" t="s">
        <v>173</v>
      </c>
      <c r="H159" s="24">
        <v>45</v>
      </c>
      <c r="I159" s="17" t="s">
        <v>22</v>
      </c>
      <c r="J159" s="19">
        <v>585</v>
      </c>
      <c r="K159" s="25">
        <v>20</v>
      </c>
      <c r="L159" s="25">
        <v>0</v>
      </c>
      <c r="M159" s="25">
        <f t="shared" si="106"/>
        <v>20</v>
      </c>
      <c r="N159" s="224">
        <f t="shared" si="177"/>
        <v>11700</v>
      </c>
      <c r="O159" s="224">
        <v>11700</v>
      </c>
      <c r="P159" s="225">
        <v>8</v>
      </c>
      <c r="Q159" s="225">
        <v>138</v>
      </c>
      <c r="R159" s="225">
        <v>0.4</v>
      </c>
      <c r="S159" s="225">
        <f t="shared" si="115"/>
        <v>441.6</v>
      </c>
      <c r="T159" s="225">
        <v>441.6</v>
      </c>
      <c r="U159" s="224">
        <v>137</v>
      </c>
      <c r="V159" s="224">
        <f t="shared" si="178"/>
        <v>2740</v>
      </c>
      <c r="W159" s="224">
        <v>2740</v>
      </c>
      <c r="X159" s="292">
        <f t="shared" si="179"/>
        <v>14881.6</v>
      </c>
      <c r="Y159" s="292">
        <f t="shared" si="144"/>
        <v>14881.6</v>
      </c>
      <c r="Z159" s="225">
        <f t="shared" si="180"/>
        <v>4000</v>
      </c>
      <c r="AA159" s="225">
        <v>4000</v>
      </c>
      <c r="AB159" s="225">
        <v>0</v>
      </c>
      <c r="AC159" s="225">
        <v>414</v>
      </c>
      <c r="AD159" s="224">
        <f t="shared" si="181"/>
        <v>0</v>
      </c>
      <c r="AE159" s="224">
        <v>0</v>
      </c>
      <c r="AF159" s="225">
        <v>0</v>
      </c>
      <c r="AG159" s="225">
        <v>0</v>
      </c>
      <c r="AH159" s="292">
        <f t="shared" si="110"/>
        <v>4000</v>
      </c>
      <c r="AI159" s="292">
        <f t="shared" si="145"/>
        <v>4000</v>
      </c>
      <c r="AJ159" s="224">
        <f t="shared" si="182"/>
        <v>18881.599999999999</v>
      </c>
      <c r="AK159" s="224">
        <f t="shared" si="146"/>
        <v>18881.599999999999</v>
      </c>
      <c r="AL159" s="226">
        <f>SUM(AJ159:AJ164)</f>
        <v>118441.20000000001</v>
      </c>
      <c r="AM159" s="203">
        <f>SUM(M159:M164)</f>
        <v>146</v>
      </c>
      <c r="AN159" s="20" t="str">
        <f t="shared" si="185"/>
        <v>636-PR</v>
      </c>
      <c r="AO159" s="243">
        <f t="shared" si="147"/>
        <v>4000</v>
      </c>
      <c r="AP159" s="243">
        <f t="shared" si="148"/>
        <v>11700</v>
      </c>
      <c r="AQ159" s="243">
        <v>0</v>
      </c>
      <c r="AR159" s="243">
        <f t="shared" si="149"/>
        <v>441.6</v>
      </c>
      <c r="AS159" s="243">
        <f t="shared" si="150"/>
        <v>2740</v>
      </c>
      <c r="AT159" s="243">
        <f t="shared" si="151"/>
        <v>0</v>
      </c>
      <c r="AU159" s="243">
        <f t="shared" si="152"/>
        <v>18881.599999999999</v>
      </c>
      <c r="AV159" s="21"/>
    </row>
    <row r="160" spans="1:48" s="22" customFormat="1" ht="40.5" customHeight="1" x14ac:dyDescent="0.25">
      <c r="A160" s="17" t="s">
        <v>170</v>
      </c>
      <c r="B160" s="26" t="s">
        <v>171</v>
      </c>
      <c r="C160" s="23" t="s">
        <v>18</v>
      </c>
      <c r="D160" s="23" t="s">
        <v>60</v>
      </c>
      <c r="E160" s="18" t="s">
        <v>141</v>
      </c>
      <c r="F160" s="23" t="s">
        <v>172</v>
      </c>
      <c r="G160" s="18" t="s">
        <v>173</v>
      </c>
      <c r="H160" s="24">
        <v>45</v>
      </c>
      <c r="I160" s="17" t="s">
        <v>22</v>
      </c>
      <c r="J160" s="19">
        <v>585</v>
      </c>
      <c r="K160" s="25">
        <v>0</v>
      </c>
      <c r="L160" s="25">
        <v>24</v>
      </c>
      <c r="M160" s="25">
        <f t="shared" si="106"/>
        <v>24</v>
      </c>
      <c r="N160" s="224">
        <f t="shared" si="177"/>
        <v>14040</v>
      </c>
      <c r="O160" s="224">
        <v>14040</v>
      </c>
      <c r="P160" s="225">
        <v>0</v>
      </c>
      <c r="Q160" s="225">
        <v>148</v>
      </c>
      <c r="R160" s="225">
        <v>0.4</v>
      </c>
      <c r="S160" s="225">
        <f t="shared" si="115"/>
        <v>0</v>
      </c>
      <c r="T160" s="225">
        <v>0</v>
      </c>
      <c r="U160" s="224">
        <v>0</v>
      </c>
      <c r="V160" s="224">
        <f t="shared" si="178"/>
        <v>0</v>
      </c>
      <c r="W160" s="224">
        <v>0</v>
      </c>
      <c r="X160" s="292">
        <f t="shared" si="179"/>
        <v>14040</v>
      </c>
      <c r="Y160" s="292">
        <f t="shared" si="144"/>
        <v>14040</v>
      </c>
      <c r="Z160" s="225">
        <f t="shared" si="180"/>
        <v>4800</v>
      </c>
      <c r="AA160" s="225">
        <v>4800</v>
      </c>
      <c r="AB160" s="225">
        <v>0</v>
      </c>
      <c r="AC160" s="225">
        <v>0</v>
      </c>
      <c r="AD160" s="224">
        <f t="shared" si="181"/>
        <v>0</v>
      </c>
      <c r="AE160" s="224">
        <v>0</v>
      </c>
      <c r="AF160" s="225">
        <v>0</v>
      </c>
      <c r="AG160" s="225">
        <v>0</v>
      </c>
      <c r="AH160" s="292">
        <f t="shared" si="110"/>
        <v>4800</v>
      </c>
      <c r="AI160" s="292">
        <f t="shared" si="145"/>
        <v>4800</v>
      </c>
      <c r="AJ160" s="224">
        <f t="shared" si="182"/>
        <v>18840</v>
      </c>
      <c r="AK160" s="224">
        <f t="shared" si="146"/>
        <v>18840</v>
      </c>
      <c r="AL160" s="226"/>
      <c r="AM160" s="203"/>
      <c r="AN160" s="20" t="str">
        <f t="shared" si="185"/>
        <v>636-PR</v>
      </c>
      <c r="AO160" s="243">
        <f t="shared" si="147"/>
        <v>4800</v>
      </c>
      <c r="AP160" s="243">
        <f t="shared" si="148"/>
        <v>14040</v>
      </c>
      <c r="AQ160" s="243">
        <v>0</v>
      </c>
      <c r="AR160" s="243">
        <f t="shared" si="149"/>
        <v>0</v>
      </c>
      <c r="AS160" s="243">
        <f t="shared" si="150"/>
        <v>0</v>
      </c>
      <c r="AT160" s="243">
        <f t="shared" si="151"/>
        <v>0</v>
      </c>
      <c r="AU160" s="243">
        <f t="shared" si="152"/>
        <v>18840</v>
      </c>
      <c r="AV160" s="21"/>
    </row>
    <row r="161" spans="1:48" s="22" customFormat="1" ht="40.5" customHeight="1" x14ac:dyDescent="0.25">
      <c r="A161" s="17" t="s">
        <v>170</v>
      </c>
      <c r="B161" s="26" t="s">
        <v>171</v>
      </c>
      <c r="C161" s="23" t="s">
        <v>18</v>
      </c>
      <c r="D161" s="23" t="s">
        <v>60</v>
      </c>
      <c r="E161" s="18" t="s">
        <v>183</v>
      </c>
      <c r="F161" s="23" t="s">
        <v>172</v>
      </c>
      <c r="G161" s="18" t="s">
        <v>173</v>
      </c>
      <c r="H161" s="24">
        <v>45</v>
      </c>
      <c r="I161" s="17" t="s">
        <v>22</v>
      </c>
      <c r="J161" s="19">
        <v>585</v>
      </c>
      <c r="K161" s="25">
        <v>0</v>
      </c>
      <c r="L161" s="25">
        <v>22</v>
      </c>
      <c r="M161" s="25">
        <f t="shared" si="106"/>
        <v>22</v>
      </c>
      <c r="N161" s="224">
        <f t="shared" si="177"/>
        <v>12870</v>
      </c>
      <c r="O161" s="224">
        <v>12870</v>
      </c>
      <c r="P161" s="225">
        <v>0</v>
      </c>
      <c r="Q161" s="225">
        <v>150</v>
      </c>
      <c r="R161" s="225">
        <v>0.4</v>
      </c>
      <c r="S161" s="225">
        <f t="shared" si="115"/>
        <v>0</v>
      </c>
      <c r="T161" s="225">
        <v>0</v>
      </c>
      <c r="U161" s="224">
        <v>0</v>
      </c>
      <c r="V161" s="224">
        <f t="shared" si="178"/>
        <v>0</v>
      </c>
      <c r="W161" s="224">
        <v>0</v>
      </c>
      <c r="X161" s="292">
        <f t="shared" si="179"/>
        <v>12870</v>
      </c>
      <c r="Y161" s="292">
        <f t="shared" si="144"/>
        <v>12870</v>
      </c>
      <c r="Z161" s="225">
        <f t="shared" si="180"/>
        <v>4400</v>
      </c>
      <c r="AA161" s="225">
        <v>4400</v>
      </c>
      <c r="AB161" s="225">
        <v>0</v>
      </c>
      <c r="AC161" s="225">
        <v>0</v>
      </c>
      <c r="AD161" s="224">
        <f t="shared" si="181"/>
        <v>0</v>
      </c>
      <c r="AE161" s="224">
        <v>0</v>
      </c>
      <c r="AF161" s="225">
        <v>0</v>
      </c>
      <c r="AG161" s="225">
        <v>0</v>
      </c>
      <c r="AH161" s="292">
        <f t="shared" si="110"/>
        <v>4400</v>
      </c>
      <c r="AI161" s="292">
        <f t="shared" si="145"/>
        <v>4400</v>
      </c>
      <c r="AJ161" s="224">
        <f t="shared" si="182"/>
        <v>17270</v>
      </c>
      <c r="AK161" s="224">
        <f t="shared" si="146"/>
        <v>17270</v>
      </c>
      <c r="AL161" s="226"/>
      <c r="AM161" s="203"/>
      <c r="AN161" s="20" t="str">
        <f t="shared" si="185"/>
        <v>636-PR</v>
      </c>
      <c r="AO161" s="243">
        <f t="shared" si="147"/>
        <v>4400</v>
      </c>
      <c r="AP161" s="243">
        <f t="shared" si="148"/>
        <v>12870</v>
      </c>
      <c r="AQ161" s="243">
        <v>0</v>
      </c>
      <c r="AR161" s="243">
        <f t="shared" si="149"/>
        <v>0</v>
      </c>
      <c r="AS161" s="243">
        <f t="shared" si="150"/>
        <v>0</v>
      </c>
      <c r="AT161" s="243">
        <f t="shared" si="151"/>
        <v>0</v>
      </c>
      <c r="AU161" s="243">
        <f t="shared" si="152"/>
        <v>17270</v>
      </c>
      <c r="AV161" s="21"/>
    </row>
    <row r="162" spans="1:48" s="22" customFormat="1" ht="38.25" customHeight="1" x14ac:dyDescent="0.25">
      <c r="A162" s="17" t="s">
        <v>170</v>
      </c>
      <c r="B162" s="26" t="s">
        <v>171</v>
      </c>
      <c r="C162" s="23" t="s">
        <v>18</v>
      </c>
      <c r="D162" s="23" t="s">
        <v>31</v>
      </c>
      <c r="E162" s="18" t="s">
        <v>78</v>
      </c>
      <c r="F162" s="23" t="s">
        <v>172</v>
      </c>
      <c r="G162" s="18" t="s">
        <v>173</v>
      </c>
      <c r="H162" s="24">
        <v>45</v>
      </c>
      <c r="I162" s="17" t="s">
        <v>22</v>
      </c>
      <c r="J162" s="19">
        <v>585</v>
      </c>
      <c r="K162" s="25">
        <v>0</v>
      </c>
      <c r="L162" s="25">
        <v>25</v>
      </c>
      <c r="M162" s="25">
        <f t="shared" si="106"/>
        <v>25</v>
      </c>
      <c r="N162" s="224">
        <f t="shared" si="177"/>
        <v>14625</v>
      </c>
      <c r="O162" s="224">
        <v>14625</v>
      </c>
      <c r="P162" s="225">
        <v>8</v>
      </c>
      <c r="Q162" s="225">
        <v>22</v>
      </c>
      <c r="R162" s="225">
        <v>0.4</v>
      </c>
      <c r="S162" s="225">
        <f t="shared" si="115"/>
        <v>70.400000000000006</v>
      </c>
      <c r="T162" s="225">
        <v>70.400000000000006</v>
      </c>
      <c r="U162" s="225">
        <v>0</v>
      </c>
      <c r="V162" s="224">
        <f t="shared" si="178"/>
        <v>0</v>
      </c>
      <c r="W162" s="224">
        <v>0</v>
      </c>
      <c r="X162" s="292">
        <f t="shared" si="179"/>
        <v>14695.4</v>
      </c>
      <c r="Y162" s="292">
        <f t="shared" si="144"/>
        <v>14695.4</v>
      </c>
      <c r="Z162" s="225">
        <f t="shared" si="180"/>
        <v>5000</v>
      </c>
      <c r="AA162" s="225">
        <v>5000</v>
      </c>
      <c r="AB162" s="225">
        <v>0</v>
      </c>
      <c r="AC162" s="225">
        <v>120</v>
      </c>
      <c r="AD162" s="224">
        <f t="shared" si="181"/>
        <v>0</v>
      </c>
      <c r="AE162" s="224">
        <v>0</v>
      </c>
      <c r="AF162" s="225">
        <v>0</v>
      </c>
      <c r="AG162" s="225">
        <v>0</v>
      </c>
      <c r="AH162" s="292">
        <f t="shared" si="110"/>
        <v>5000</v>
      </c>
      <c r="AI162" s="292">
        <f t="shared" si="145"/>
        <v>5000</v>
      </c>
      <c r="AJ162" s="224">
        <f t="shared" si="182"/>
        <v>19695.400000000001</v>
      </c>
      <c r="AK162" s="224">
        <f t="shared" si="146"/>
        <v>19695.400000000001</v>
      </c>
      <c r="AL162" s="226"/>
      <c r="AM162" s="203"/>
      <c r="AN162" s="20" t="str">
        <f t="shared" si="185"/>
        <v>636-PR</v>
      </c>
      <c r="AO162" s="243">
        <f t="shared" si="147"/>
        <v>5000</v>
      </c>
      <c r="AP162" s="243">
        <f t="shared" si="148"/>
        <v>14625</v>
      </c>
      <c r="AQ162" s="243">
        <v>0</v>
      </c>
      <c r="AR162" s="243">
        <f t="shared" si="149"/>
        <v>70.400000000000006</v>
      </c>
      <c r="AS162" s="243">
        <f t="shared" si="150"/>
        <v>0</v>
      </c>
      <c r="AT162" s="243">
        <f t="shared" si="151"/>
        <v>0</v>
      </c>
      <c r="AU162" s="243">
        <f t="shared" si="152"/>
        <v>19695.400000000001</v>
      </c>
      <c r="AV162" s="21"/>
    </row>
    <row r="163" spans="1:48" s="22" customFormat="1" ht="45.75" x14ac:dyDescent="0.25">
      <c r="A163" s="17" t="s">
        <v>170</v>
      </c>
      <c r="B163" s="26" t="s">
        <v>171</v>
      </c>
      <c r="C163" s="23" t="s">
        <v>18</v>
      </c>
      <c r="D163" s="23" t="s">
        <v>25</v>
      </c>
      <c r="E163" s="18" t="s">
        <v>41</v>
      </c>
      <c r="F163" s="23" t="s">
        <v>172</v>
      </c>
      <c r="G163" s="18" t="s">
        <v>173</v>
      </c>
      <c r="H163" s="24">
        <v>45</v>
      </c>
      <c r="I163" s="17" t="s">
        <v>22</v>
      </c>
      <c r="J163" s="19">
        <v>585</v>
      </c>
      <c r="K163" s="25">
        <v>22</v>
      </c>
      <c r="L163" s="25">
        <v>0</v>
      </c>
      <c r="M163" s="25">
        <f t="shared" si="106"/>
        <v>22</v>
      </c>
      <c r="N163" s="224">
        <f t="shared" si="177"/>
        <v>12870</v>
      </c>
      <c r="O163" s="224">
        <v>12870</v>
      </c>
      <c r="P163" s="225">
        <v>4</v>
      </c>
      <c r="Q163" s="225">
        <v>98</v>
      </c>
      <c r="R163" s="225">
        <v>0.4</v>
      </c>
      <c r="S163" s="225">
        <f t="shared" si="115"/>
        <v>156.80000000000001</v>
      </c>
      <c r="T163" s="225">
        <v>156.80000000000001</v>
      </c>
      <c r="U163" s="225">
        <v>0</v>
      </c>
      <c r="V163" s="224">
        <f t="shared" si="178"/>
        <v>0</v>
      </c>
      <c r="W163" s="224">
        <v>0</v>
      </c>
      <c r="X163" s="292">
        <f t="shared" si="179"/>
        <v>13026.8</v>
      </c>
      <c r="Y163" s="292">
        <f t="shared" si="144"/>
        <v>13026.8</v>
      </c>
      <c r="Z163" s="225">
        <f t="shared" si="180"/>
        <v>4400</v>
      </c>
      <c r="AA163" s="225">
        <v>4400</v>
      </c>
      <c r="AB163" s="225">
        <v>0</v>
      </c>
      <c r="AC163" s="225">
        <v>425</v>
      </c>
      <c r="AD163" s="224">
        <f t="shared" si="181"/>
        <v>0</v>
      </c>
      <c r="AE163" s="224">
        <v>0</v>
      </c>
      <c r="AF163" s="225">
        <v>0</v>
      </c>
      <c r="AG163" s="225">
        <v>0</v>
      </c>
      <c r="AH163" s="292">
        <f t="shared" si="110"/>
        <v>4400</v>
      </c>
      <c r="AI163" s="292">
        <f t="shared" si="145"/>
        <v>4400</v>
      </c>
      <c r="AJ163" s="224">
        <f t="shared" si="182"/>
        <v>17426.8</v>
      </c>
      <c r="AK163" s="224">
        <f t="shared" si="146"/>
        <v>17426.8</v>
      </c>
      <c r="AL163" s="226"/>
      <c r="AM163" s="203"/>
      <c r="AN163" s="20" t="str">
        <f t="shared" si="185"/>
        <v>636-PR</v>
      </c>
      <c r="AO163" s="243">
        <f t="shared" si="147"/>
        <v>4400</v>
      </c>
      <c r="AP163" s="243">
        <f t="shared" si="148"/>
        <v>12870</v>
      </c>
      <c r="AQ163" s="243">
        <v>0</v>
      </c>
      <c r="AR163" s="243">
        <f t="shared" si="149"/>
        <v>156.80000000000001</v>
      </c>
      <c r="AS163" s="243">
        <f t="shared" si="150"/>
        <v>0</v>
      </c>
      <c r="AT163" s="243">
        <f t="shared" si="151"/>
        <v>0</v>
      </c>
      <c r="AU163" s="243">
        <f t="shared" si="152"/>
        <v>17426.8</v>
      </c>
      <c r="AV163" s="21"/>
    </row>
    <row r="164" spans="1:48" s="22" customFormat="1" ht="34.5" customHeight="1" x14ac:dyDescent="0.25">
      <c r="A164" s="17" t="s">
        <v>170</v>
      </c>
      <c r="B164" s="26" t="s">
        <v>171</v>
      </c>
      <c r="C164" s="23" t="s">
        <v>18</v>
      </c>
      <c r="D164" s="23" t="s">
        <v>19</v>
      </c>
      <c r="E164" s="18" t="s">
        <v>125</v>
      </c>
      <c r="F164" s="23" t="s">
        <v>707</v>
      </c>
      <c r="G164" s="18" t="s">
        <v>708</v>
      </c>
      <c r="H164" s="24">
        <v>45</v>
      </c>
      <c r="I164" s="17" t="s">
        <v>22</v>
      </c>
      <c r="J164" s="19">
        <v>585</v>
      </c>
      <c r="K164" s="25">
        <v>0</v>
      </c>
      <c r="L164" s="25">
        <v>33</v>
      </c>
      <c r="M164" s="25">
        <f t="shared" si="106"/>
        <v>33</v>
      </c>
      <c r="N164" s="224">
        <f t="shared" si="177"/>
        <v>19305</v>
      </c>
      <c r="O164" s="224">
        <v>19305</v>
      </c>
      <c r="P164" s="225">
        <v>12</v>
      </c>
      <c r="Q164" s="225">
        <v>88</v>
      </c>
      <c r="R164" s="225">
        <v>0.4</v>
      </c>
      <c r="S164" s="225">
        <f t="shared" si="115"/>
        <v>422.40000000000003</v>
      </c>
      <c r="T164" s="225">
        <v>422.40000000000003</v>
      </c>
      <c r="U164" s="225">
        <v>0</v>
      </c>
      <c r="V164" s="224">
        <f t="shared" si="178"/>
        <v>0</v>
      </c>
      <c r="W164" s="224">
        <v>0</v>
      </c>
      <c r="X164" s="292">
        <f t="shared" si="179"/>
        <v>19727.400000000001</v>
      </c>
      <c r="Y164" s="292">
        <f t="shared" si="144"/>
        <v>19727.400000000001</v>
      </c>
      <c r="Z164" s="225">
        <f t="shared" si="180"/>
        <v>6600</v>
      </c>
      <c r="AA164" s="225">
        <v>6600</v>
      </c>
      <c r="AB164" s="225">
        <v>0</v>
      </c>
      <c r="AC164" s="225">
        <v>0</v>
      </c>
      <c r="AD164" s="224">
        <f t="shared" si="181"/>
        <v>0</v>
      </c>
      <c r="AE164" s="224">
        <v>0</v>
      </c>
      <c r="AF164" s="225">
        <v>0</v>
      </c>
      <c r="AG164" s="225">
        <v>0</v>
      </c>
      <c r="AH164" s="292">
        <f t="shared" si="110"/>
        <v>6600</v>
      </c>
      <c r="AI164" s="292">
        <f t="shared" si="145"/>
        <v>6600</v>
      </c>
      <c r="AJ164" s="224">
        <f t="shared" si="182"/>
        <v>26327.4</v>
      </c>
      <c r="AK164" s="224">
        <f t="shared" si="146"/>
        <v>26327.4</v>
      </c>
      <c r="AL164" s="226"/>
      <c r="AM164" s="203"/>
      <c r="AN164" s="20" t="str">
        <f t="shared" si="185"/>
        <v>636-PR</v>
      </c>
      <c r="AO164" s="243">
        <f t="shared" si="147"/>
        <v>6600</v>
      </c>
      <c r="AP164" s="243">
        <f t="shared" si="148"/>
        <v>19305</v>
      </c>
      <c r="AQ164" s="243">
        <v>0</v>
      </c>
      <c r="AR164" s="243">
        <f t="shared" si="149"/>
        <v>422.40000000000003</v>
      </c>
      <c r="AS164" s="243">
        <f t="shared" si="150"/>
        <v>0</v>
      </c>
      <c r="AT164" s="243">
        <f t="shared" si="151"/>
        <v>0</v>
      </c>
      <c r="AU164" s="243">
        <f t="shared" si="152"/>
        <v>26327.4</v>
      </c>
      <c r="AV164" s="21"/>
    </row>
    <row r="165" spans="1:48" s="22" customFormat="1" ht="34.5" customHeight="1" x14ac:dyDescent="0.25">
      <c r="A165" s="302" t="s">
        <v>170</v>
      </c>
      <c r="B165" s="303" t="s">
        <v>171</v>
      </c>
      <c r="C165" s="304"/>
      <c r="D165" s="304"/>
      <c r="E165" s="305"/>
      <c r="F165" s="304"/>
      <c r="G165" s="305"/>
      <c r="H165" s="306"/>
      <c r="I165" s="302"/>
      <c r="J165" s="307"/>
      <c r="K165" s="308">
        <f>SUM(K159:K164)</f>
        <v>42</v>
      </c>
      <c r="L165" s="308">
        <f t="shared" ref="L165:AU165" si="186">SUM(L159:L164)</f>
        <v>104</v>
      </c>
      <c r="M165" s="308">
        <f t="shared" si="186"/>
        <v>146</v>
      </c>
      <c r="N165" s="308">
        <f t="shared" si="186"/>
        <v>85410</v>
      </c>
      <c r="O165" s="308">
        <f t="shared" si="186"/>
        <v>85410</v>
      </c>
      <c r="P165" s="308">
        <f t="shared" si="186"/>
        <v>32</v>
      </c>
      <c r="Q165" s="308">
        <f t="shared" si="186"/>
        <v>644</v>
      </c>
      <c r="R165" s="308">
        <f t="shared" si="186"/>
        <v>2.4</v>
      </c>
      <c r="S165" s="308">
        <f t="shared" si="186"/>
        <v>1091.2</v>
      </c>
      <c r="T165" s="308">
        <f t="shared" si="186"/>
        <v>1091.2</v>
      </c>
      <c r="U165" s="308">
        <f t="shared" si="186"/>
        <v>137</v>
      </c>
      <c r="V165" s="308">
        <f t="shared" si="186"/>
        <v>2740</v>
      </c>
      <c r="W165" s="308">
        <f t="shared" si="186"/>
        <v>2740</v>
      </c>
      <c r="X165" s="308">
        <f t="shared" si="186"/>
        <v>89241.200000000012</v>
      </c>
      <c r="Y165" s="308">
        <f t="shared" si="186"/>
        <v>89241.200000000012</v>
      </c>
      <c r="Z165" s="308">
        <f t="shared" si="186"/>
        <v>29200</v>
      </c>
      <c r="AA165" s="308">
        <f t="shared" si="186"/>
        <v>29200</v>
      </c>
      <c r="AB165" s="308">
        <f t="shared" si="186"/>
        <v>0</v>
      </c>
      <c r="AC165" s="308">
        <f t="shared" si="186"/>
        <v>959</v>
      </c>
      <c r="AD165" s="308">
        <f t="shared" si="186"/>
        <v>0</v>
      </c>
      <c r="AE165" s="308">
        <f t="shared" si="186"/>
        <v>0</v>
      </c>
      <c r="AF165" s="308">
        <f t="shared" si="186"/>
        <v>0</v>
      </c>
      <c r="AG165" s="308">
        <f t="shared" si="186"/>
        <v>0</v>
      </c>
      <c r="AH165" s="308">
        <f t="shared" si="186"/>
        <v>29200</v>
      </c>
      <c r="AI165" s="308">
        <f t="shared" si="186"/>
        <v>29200</v>
      </c>
      <c r="AJ165" s="308">
        <f t="shared" si="186"/>
        <v>118441.20000000001</v>
      </c>
      <c r="AK165" s="308">
        <f t="shared" si="186"/>
        <v>118441.20000000001</v>
      </c>
      <c r="AL165" s="308">
        <f t="shared" si="186"/>
        <v>118441.20000000001</v>
      </c>
      <c r="AM165" s="308">
        <f t="shared" si="186"/>
        <v>146</v>
      </c>
      <c r="AN165" s="318" t="str">
        <f t="shared" si="185"/>
        <v>636-PR</v>
      </c>
      <c r="AO165" s="316">
        <f t="shared" si="186"/>
        <v>29200</v>
      </c>
      <c r="AP165" s="316">
        <f t="shared" si="186"/>
        <v>85410</v>
      </c>
      <c r="AQ165" s="316">
        <f t="shared" si="186"/>
        <v>0</v>
      </c>
      <c r="AR165" s="316">
        <f t="shared" si="186"/>
        <v>1091.2</v>
      </c>
      <c r="AS165" s="316">
        <f t="shared" si="186"/>
        <v>2740</v>
      </c>
      <c r="AT165" s="316">
        <f t="shared" si="186"/>
        <v>0</v>
      </c>
      <c r="AU165" s="316">
        <f t="shared" si="186"/>
        <v>118441.20000000001</v>
      </c>
      <c r="AV165" s="21"/>
    </row>
    <row r="166" spans="1:48" s="22" customFormat="1" ht="36" customHeight="1" x14ac:dyDescent="0.25">
      <c r="A166" s="17" t="s">
        <v>176</v>
      </c>
      <c r="B166" s="26" t="s">
        <v>177</v>
      </c>
      <c r="C166" s="23" t="s">
        <v>43</v>
      </c>
      <c r="D166" s="23" t="s">
        <v>60</v>
      </c>
      <c r="E166" s="18" t="s">
        <v>183</v>
      </c>
      <c r="F166" s="23" t="s">
        <v>707</v>
      </c>
      <c r="G166" s="18" t="s">
        <v>187</v>
      </c>
      <c r="H166" s="24">
        <v>42</v>
      </c>
      <c r="I166" s="17" t="s">
        <v>22</v>
      </c>
      <c r="J166" s="19">
        <v>585</v>
      </c>
      <c r="K166" s="25">
        <v>20</v>
      </c>
      <c r="L166" s="25">
        <v>0</v>
      </c>
      <c r="M166" s="25">
        <f t="shared" si="106"/>
        <v>20</v>
      </c>
      <c r="N166" s="224">
        <f t="shared" si="177"/>
        <v>11700</v>
      </c>
      <c r="O166" s="224">
        <v>11700</v>
      </c>
      <c r="P166" s="225">
        <v>10</v>
      </c>
      <c r="Q166" s="225">
        <v>20</v>
      </c>
      <c r="R166" s="225">
        <v>0.4</v>
      </c>
      <c r="S166" s="225">
        <f t="shared" si="115"/>
        <v>80</v>
      </c>
      <c r="T166" s="225">
        <v>80</v>
      </c>
      <c r="U166" s="225">
        <v>0</v>
      </c>
      <c r="V166" s="224">
        <f t="shared" si="178"/>
        <v>0</v>
      </c>
      <c r="W166" s="224">
        <v>0</v>
      </c>
      <c r="X166" s="292">
        <f t="shared" si="179"/>
        <v>11780</v>
      </c>
      <c r="Y166" s="292">
        <f t="shared" si="144"/>
        <v>11780</v>
      </c>
      <c r="Z166" s="225">
        <f t="shared" si="180"/>
        <v>4000</v>
      </c>
      <c r="AA166" s="225">
        <v>4000</v>
      </c>
      <c r="AB166" s="225">
        <v>0</v>
      </c>
      <c r="AC166" s="225">
        <v>155</v>
      </c>
      <c r="AD166" s="224">
        <f t="shared" si="181"/>
        <v>0</v>
      </c>
      <c r="AE166" s="224">
        <v>0</v>
      </c>
      <c r="AF166" s="225">
        <v>0</v>
      </c>
      <c r="AG166" s="225">
        <v>0</v>
      </c>
      <c r="AH166" s="292">
        <f t="shared" si="110"/>
        <v>4000</v>
      </c>
      <c r="AI166" s="292">
        <f t="shared" si="145"/>
        <v>4000</v>
      </c>
      <c r="AJ166" s="224">
        <f t="shared" si="182"/>
        <v>15780</v>
      </c>
      <c r="AK166" s="224">
        <f t="shared" si="146"/>
        <v>15780</v>
      </c>
      <c r="AL166" s="226">
        <f>SUM(AJ166:AJ183)</f>
        <v>273306.39999999997</v>
      </c>
      <c r="AM166" s="203">
        <f>SUM(M166:M183)</f>
        <v>344</v>
      </c>
      <c r="AN166" s="20" t="s">
        <v>176</v>
      </c>
      <c r="AO166" s="243">
        <f t="shared" si="147"/>
        <v>4000</v>
      </c>
      <c r="AP166" s="243">
        <f t="shared" si="148"/>
        <v>11700</v>
      </c>
      <c r="AQ166" s="243">
        <v>0</v>
      </c>
      <c r="AR166" s="243">
        <f t="shared" si="149"/>
        <v>80</v>
      </c>
      <c r="AS166" s="243">
        <f t="shared" si="150"/>
        <v>0</v>
      </c>
      <c r="AT166" s="243">
        <f t="shared" si="151"/>
        <v>0</v>
      </c>
      <c r="AU166" s="243">
        <f t="shared" si="152"/>
        <v>15780</v>
      </c>
      <c r="AV166" s="21"/>
    </row>
    <row r="167" spans="1:48" s="22" customFormat="1" ht="45.75" x14ac:dyDescent="0.25">
      <c r="A167" s="17" t="s">
        <v>176</v>
      </c>
      <c r="B167" s="26" t="s">
        <v>177</v>
      </c>
      <c r="C167" s="23" t="s">
        <v>43</v>
      </c>
      <c r="D167" s="23" t="s">
        <v>60</v>
      </c>
      <c r="E167" s="18" t="s">
        <v>97</v>
      </c>
      <c r="F167" s="23" t="s">
        <v>179</v>
      </c>
      <c r="G167" s="18" t="s">
        <v>178</v>
      </c>
      <c r="H167" s="24">
        <v>42</v>
      </c>
      <c r="I167" s="17" t="s">
        <v>22</v>
      </c>
      <c r="J167" s="19">
        <v>585</v>
      </c>
      <c r="K167" s="25">
        <v>0</v>
      </c>
      <c r="L167" s="25">
        <v>20</v>
      </c>
      <c r="M167" s="25">
        <f t="shared" si="106"/>
        <v>20</v>
      </c>
      <c r="N167" s="224">
        <f t="shared" si="177"/>
        <v>11700</v>
      </c>
      <c r="O167" s="224">
        <v>11700</v>
      </c>
      <c r="P167" s="225">
        <v>28</v>
      </c>
      <c r="Q167" s="225">
        <v>12</v>
      </c>
      <c r="R167" s="225">
        <v>0.4</v>
      </c>
      <c r="S167" s="225">
        <f t="shared" si="115"/>
        <v>134.40000000000003</v>
      </c>
      <c r="T167" s="225">
        <v>134.40000000000003</v>
      </c>
      <c r="U167" s="225">
        <v>0</v>
      </c>
      <c r="V167" s="224">
        <f t="shared" si="178"/>
        <v>0</v>
      </c>
      <c r="W167" s="224">
        <v>0</v>
      </c>
      <c r="X167" s="292">
        <f t="shared" si="179"/>
        <v>11834.4</v>
      </c>
      <c r="Y167" s="292">
        <f t="shared" si="144"/>
        <v>11834.4</v>
      </c>
      <c r="Z167" s="225">
        <f t="shared" si="180"/>
        <v>4000</v>
      </c>
      <c r="AA167" s="225">
        <v>4000</v>
      </c>
      <c r="AB167" s="225">
        <v>0</v>
      </c>
      <c r="AC167" s="225">
        <v>140</v>
      </c>
      <c r="AD167" s="224">
        <f t="shared" si="181"/>
        <v>0</v>
      </c>
      <c r="AE167" s="224">
        <v>0</v>
      </c>
      <c r="AF167" s="225">
        <v>0</v>
      </c>
      <c r="AG167" s="225">
        <v>0</v>
      </c>
      <c r="AH167" s="292">
        <f t="shared" si="110"/>
        <v>4000</v>
      </c>
      <c r="AI167" s="292">
        <f t="shared" si="145"/>
        <v>4000</v>
      </c>
      <c r="AJ167" s="224">
        <f t="shared" si="182"/>
        <v>15834.4</v>
      </c>
      <c r="AK167" s="224">
        <f t="shared" si="146"/>
        <v>15834.4</v>
      </c>
      <c r="AL167" s="226"/>
      <c r="AM167" s="203"/>
      <c r="AN167" s="20" t="str">
        <f t="shared" ref="AN167:AN200" si="187">A167</f>
        <v>643-PR</v>
      </c>
      <c r="AO167" s="243">
        <f t="shared" si="147"/>
        <v>4000</v>
      </c>
      <c r="AP167" s="243">
        <f t="shared" si="148"/>
        <v>11700</v>
      </c>
      <c r="AQ167" s="243">
        <v>0</v>
      </c>
      <c r="AR167" s="243">
        <f t="shared" si="149"/>
        <v>134.40000000000003</v>
      </c>
      <c r="AS167" s="243">
        <f t="shared" si="150"/>
        <v>0</v>
      </c>
      <c r="AT167" s="243">
        <f t="shared" si="151"/>
        <v>0</v>
      </c>
      <c r="AU167" s="243">
        <f t="shared" si="152"/>
        <v>15834.4</v>
      </c>
      <c r="AV167" s="21"/>
    </row>
    <row r="168" spans="1:48" s="22" customFormat="1" ht="41.25" customHeight="1" x14ac:dyDescent="0.25">
      <c r="A168" s="17" t="s">
        <v>176</v>
      </c>
      <c r="B168" s="26" t="s">
        <v>177</v>
      </c>
      <c r="C168" s="23" t="s">
        <v>43</v>
      </c>
      <c r="D168" s="23" t="s">
        <v>60</v>
      </c>
      <c r="E168" s="18" t="s">
        <v>151</v>
      </c>
      <c r="F168" s="23" t="s">
        <v>179</v>
      </c>
      <c r="G168" s="18" t="s">
        <v>178</v>
      </c>
      <c r="H168" s="24">
        <v>42</v>
      </c>
      <c r="I168" s="17" t="s">
        <v>22</v>
      </c>
      <c r="J168" s="19">
        <v>585</v>
      </c>
      <c r="K168" s="25">
        <v>0</v>
      </c>
      <c r="L168" s="25">
        <v>20</v>
      </c>
      <c r="M168" s="25">
        <f t="shared" si="106"/>
        <v>20</v>
      </c>
      <c r="N168" s="224">
        <f t="shared" si="177"/>
        <v>11700</v>
      </c>
      <c r="O168" s="224">
        <v>11700</v>
      </c>
      <c r="P168" s="225">
        <v>0</v>
      </c>
      <c r="Q168" s="225">
        <v>0</v>
      </c>
      <c r="R168" s="225">
        <v>0.4</v>
      </c>
      <c r="S168" s="225">
        <f t="shared" si="115"/>
        <v>0</v>
      </c>
      <c r="T168" s="225">
        <v>0</v>
      </c>
      <c r="U168" s="225">
        <v>0</v>
      </c>
      <c r="V168" s="224">
        <f t="shared" si="178"/>
        <v>0</v>
      </c>
      <c r="W168" s="224">
        <v>0</v>
      </c>
      <c r="X168" s="292">
        <f t="shared" si="179"/>
        <v>11700</v>
      </c>
      <c r="Y168" s="292">
        <f t="shared" si="144"/>
        <v>11700</v>
      </c>
      <c r="Z168" s="225">
        <f t="shared" si="180"/>
        <v>4000</v>
      </c>
      <c r="AA168" s="225">
        <v>4000</v>
      </c>
      <c r="AB168" s="225">
        <v>0</v>
      </c>
      <c r="AC168" s="225">
        <v>0</v>
      </c>
      <c r="AD168" s="224">
        <f t="shared" si="181"/>
        <v>0</v>
      </c>
      <c r="AE168" s="224">
        <v>0</v>
      </c>
      <c r="AF168" s="225">
        <v>0</v>
      </c>
      <c r="AG168" s="225">
        <v>0</v>
      </c>
      <c r="AH168" s="292">
        <f t="shared" si="110"/>
        <v>4000</v>
      </c>
      <c r="AI168" s="292">
        <f t="shared" si="145"/>
        <v>4000</v>
      </c>
      <c r="AJ168" s="224">
        <f t="shared" si="182"/>
        <v>15700</v>
      </c>
      <c r="AK168" s="224">
        <f t="shared" si="146"/>
        <v>15700</v>
      </c>
      <c r="AL168" s="226"/>
      <c r="AM168" s="203"/>
      <c r="AN168" s="20" t="str">
        <f t="shared" si="187"/>
        <v>643-PR</v>
      </c>
      <c r="AO168" s="243">
        <f t="shared" si="147"/>
        <v>4000</v>
      </c>
      <c r="AP168" s="243">
        <f t="shared" si="148"/>
        <v>11700</v>
      </c>
      <c r="AQ168" s="243">
        <v>0</v>
      </c>
      <c r="AR168" s="243">
        <f t="shared" si="149"/>
        <v>0</v>
      </c>
      <c r="AS168" s="243">
        <f t="shared" si="150"/>
        <v>0</v>
      </c>
      <c r="AT168" s="243">
        <f t="shared" si="151"/>
        <v>0</v>
      </c>
      <c r="AU168" s="243">
        <f t="shared" si="152"/>
        <v>15700</v>
      </c>
      <c r="AV168" s="21"/>
    </row>
    <row r="169" spans="1:48" s="22" customFormat="1" ht="46.5" customHeight="1" x14ac:dyDescent="0.25">
      <c r="A169" s="17" t="s">
        <v>176</v>
      </c>
      <c r="B169" s="26" t="s">
        <v>177</v>
      </c>
      <c r="C169" s="23" t="s">
        <v>43</v>
      </c>
      <c r="D169" s="23" t="s">
        <v>60</v>
      </c>
      <c r="E169" s="18" t="s">
        <v>180</v>
      </c>
      <c r="F169" s="23" t="s">
        <v>93</v>
      </c>
      <c r="G169" s="18" t="s">
        <v>706</v>
      </c>
      <c r="H169" s="24">
        <v>42</v>
      </c>
      <c r="I169" s="17" t="s">
        <v>22</v>
      </c>
      <c r="J169" s="19">
        <v>585</v>
      </c>
      <c r="K169" s="25">
        <v>20</v>
      </c>
      <c r="L169" s="25">
        <v>0</v>
      </c>
      <c r="M169" s="25">
        <f t="shared" si="106"/>
        <v>20</v>
      </c>
      <c r="N169" s="224">
        <f t="shared" si="177"/>
        <v>11700</v>
      </c>
      <c r="O169" s="224">
        <v>11700</v>
      </c>
      <c r="P169" s="225">
        <v>9</v>
      </c>
      <c r="Q169" s="225">
        <v>60</v>
      </c>
      <c r="R169" s="225">
        <v>0.4</v>
      </c>
      <c r="S169" s="225">
        <f t="shared" si="115"/>
        <v>216</v>
      </c>
      <c r="T169" s="225">
        <v>216</v>
      </c>
      <c r="U169" s="225">
        <v>0</v>
      </c>
      <c r="V169" s="224">
        <f t="shared" si="178"/>
        <v>0</v>
      </c>
      <c r="W169" s="224">
        <v>0</v>
      </c>
      <c r="X169" s="292">
        <f t="shared" si="179"/>
        <v>11916</v>
      </c>
      <c r="Y169" s="292">
        <f t="shared" si="144"/>
        <v>11916</v>
      </c>
      <c r="Z169" s="225">
        <f t="shared" si="180"/>
        <v>4000</v>
      </c>
      <c r="AA169" s="225">
        <v>4000</v>
      </c>
      <c r="AB169" s="225">
        <v>0</v>
      </c>
      <c r="AC169" s="225">
        <v>285</v>
      </c>
      <c r="AD169" s="224">
        <f t="shared" si="181"/>
        <v>0</v>
      </c>
      <c r="AE169" s="224">
        <v>0</v>
      </c>
      <c r="AF169" s="225">
        <v>0</v>
      </c>
      <c r="AG169" s="225">
        <v>0</v>
      </c>
      <c r="AH169" s="292">
        <f t="shared" si="110"/>
        <v>4000</v>
      </c>
      <c r="AI169" s="292">
        <f t="shared" si="145"/>
        <v>4000</v>
      </c>
      <c r="AJ169" s="224">
        <f t="shared" si="182"/>
        <v>15916</v>
      </c>
      <c r="AK169" s="224">
        <f t="shared" si="146"/>
        <v>15916</v>
      </c>
      <c r="AL169" s="226"/>
      <c r="AM169" s="203"/>
      <c r="AN169" s="20" t="str">
        <f t="shared" si="187"/>
        <v>643-PR</v>
      </c>
      <c r="AO169" s="243">
        <f t="shared" si="147"/>
        <v>4000</v>
      </c>
      <c r="AP169" s="243">
        <f t="shared" si="148"/>
        <v>11700</v>
      </c>
      <c r="AQ169" s="243">
        <v>0</v>
      </c>
      <c r="AR169" s="243">
        <f t="shared" si="149"/>
        <v>216</v>
      </c>
      <c r="AS169" s="243">
        <f t="shared" si="150"/>
        <v>0</v>
      </c>
      <c r="AT169" s="243">
        <f t="shared" si="151"/>
        <v>0</v>
      </c>
      <c r="AU169" s="243">
        <f t="shared" si="152"/>
        <v>15916</v>
      </c>
      <c r="AV169" s="21"/>
    </row>
    <row r="170" spans="1:48" s="22" customFormat="1" ht="49.5" customHeight="1" x14ac:dyDescent="0.25">
      <c r="A170" s="17" t="s">
        <v>176</v>
      </c>
      <c r="B170" s="26" t="s">
        <v>177</v>
      </c>
      <c r="C170" s="23" t="s">
        <v>43</v>
      </c>
      <c r="D170" s="23" t="s">
        <v>60</v>
      </c>
      <c r="E170" s="18" t="s">
        <v>180</v>
      </c>
      <c r="F170" s="23" t="s">
        <v>93</v>
      </c>
      <c r="G170" s="18" t="s">
        <v>706</v>
      </c>
      <c r="H170" s="24">
        <v>42</v>
      </c>
      <c r="I170" s="17" t="s">
        <v>22</v>
      </c>
      <c r="J170" s="19">
        <v>585</v>
      </c>
      <c r="K170" s="25">
        <v>20</v>
      </c>
      <c r="L170" s="25">
        <v>0</v>
      </c>
      <c r="M170" s="25">
        <f t="shared" si="106"/>
        <v>20</v>
      </c>
      <c r="N170" s="224">
        <f t="shared" si="177"/>
        <v>11700</v>
      </c>
      <c r="O170" s="224">
        <v>11700</v>
      </c>
      <c r="P170" s="225">
        <v>8</v>
      </c>
      <c r="Q170" s="225">
        <v>60</v>
      </c>
      <c r="R170" s="225">
        <v>0.4</v>
      </c>
      <c r="S170" s="225">
        <f t="shared" si="115"/>
        <v>192</v>
      </c>
      <c r="T170" s="225">
        <v>192</v>
      </c>
      <c r="U170" s="225">
        <v>0</v>
      </c>
      <c r="V170" s="224">
        <f t="shared" si="178"/>
        <v>0</v>
      </c>
      <c r="W170" s="224">
        <v>0</v>
      </c>
      <c r="X170" s="292">
        <f t="shared" si="179"/>
        <v>11892</v>
      </c>
      <c r="Y170" s="292">
        <f t="shared" si="144"/>
        <v>11892</v>
      </c>
      <c r="Z170" s="225">
        <f t="shared" si="180"/>
        <v>4000</v>
      </c>
      <c r="AA170" s="225">
        <v>4000</v>
      </c>
      <c r="AB170" s="225">
        <v>0</v>
      </c>
      <c r="AC170" s="225">
        <v>285</v>
      </c>
      <c r="AD170" s="224">
        <f t="shared" si="181"/>
        <v>0</v>
      </c>
      <c r="AE170" s="224">
        <v>0</v>
      </c>
      <c r="AF170" s="225">
        <v>0</v>
      </c>
      <c r="AG170" s="225">
        <v>0</v>
      </c>
      <c r="AH170" s="292">
        <f t="shared" si="110"/>
        <v>4000</v>
      </c>
      <c r="AI170" s="292">
        <f t="shared" si="145"/>
        <v>4000</v>
      </c>
      <c r="AJ170" s="224">
        <f t="shared" si="182"/>
        <v>15892</v>
      </c>
      <c r="AK170" s="224">
        <f t="shared" si="146"/>
        <v>15892</v>
      </c>
      <c r="AL170" s="226"/>
      <c r="AM170" s="203"/>
      <c r="AN170" s="20" t="str">
        <f t="shared" si="187"/>
        <v>643-PR</v>
      </c>
      <c r="AO170" s="243">
        <f t="shared" si="147"/>
        <v>4000</v>
      </c>
      <c r="AP170" s="243">
        <f t="shared" si="148"/>
        <v>11700</v>
      </c>
      <c r="AQ170" s="243">
        <v>0</v>
      </c>
      <c r="AR170" s="243">
        <f t="shared" si="149"/>
        <v>192</v>
      </c>
      <c r="AS170" s="243">
        <f t="shared" si="150"/>
        <v>0</v>
      </c>
      <c r="AT170" s="243">
        <f t="shared" si="151"/>
        <v>0</v>
      </c>
      <c r="AU170" s="243">
        <f t="shared" si="152"/>
        <v>15892</v>
      </c>
      <c r="AV170" s="21"/>
    </row>
    <row r="171" spans="1:48" s="22" customFormat="1" ht="45.75" x14ac:dyDescent="0.25">
      <c r="A171" s="17" t="s">
        <v>176</v>
      </c>
      <c r="B171" s="26" t="s">
        <v>177</v>
      </c>
      <c r="C171" s="23" t="s">
        <v>43</v>
      </c>
      <c r="D171" s="23" t="s">
        <v>57</v>
      </c>
      <c r="E171" s="18" t="s">
        <v>102</v>
      </c>
      <c r="F171" s="23" t="s">
        <v>172</v>
      </c>
      <c r="G171" s="18" t="s">
        <v>182</v>
      </c>
      <c r="H171" s="24">
        <v>42</v>
      </c>
      <c r="I171" s="17" t="s">
        <v>22</v>
      </c>
      <c r="J171" s="19">
        <v>585</v>
      </c>
      <c r="K171" s="25">
        <v>0</v>
      </c>
      <c r="L171" s="25">
        <v>18</v>
      </c>
      <c r="M171" s="25">
        <f t="shared" si="106"/>
        <v>18</v>
      </c>
      <c r="N171" s="224">
        <f t="shared" si="177"/>
        <v>10530</v>
      </c>
      <c r="O171" s="224">
        <v>10530</v>
      </c>
      <c r="P171" s="225">
        <v>0</v>
      </c>
      <c r="Q171" s="225">
        <v>36</v>
      </c>
      <c r="R171" s="225">
        <v>0.4</v>
      </c>
      <c r="S171" s="225">
        <f t="shared" si="115"/>
        <v>0</v>
      </c>
      <c r="T171" s="225">
        <v>0</v>
      </c>
      <c r="U171" s="225">
        <v>0</v>
      </c>
      <c r="V171" s="224">
        <f t="shared" si="178"/>
        <v>0</v>
      </c>
      <c r="W171" s="224">
        <v>0</v>
      </c>
      <c r="X171" s="292">
        <f t="shared" si="179"/>
        <v>10530</v>
      </c>
      <c r="Y171" s="292">
        <f t="shared" si="144"/>
        <v>10530</v>
      </c>
      <c r="Z171" s="225">
        <f t="shared" si="180"/>
        <v>3600</v>
      </c>
      <c r="AA171" s="225">
        <v>3600</v>
      </c>
      <c r="AB171" s="225">
        <v>0</v>
      </c>
      <c r="AC171" s="225">
        <v>170</v>
      </c>
      <c r="AD171" s="224">
        <f t="shared" si="181"/>
        <v>0</v>
      </c>
      <c r="AE171" s="224">
        <v>0</v>
      </c>
      <c r="AF171" s="225">
        <v>0</v>
      </c>
      <c r="AG171" s="225">
        <v>0</v>
      </c>
      <c r="AH171" s="292">
        <f t="shared" si="110"/>
        <v>3600</v>
      </c>
      <c r="AI171" s="292">
        <f t="shared" si="145"/>
        <v>3600</v>
      </c>
      <c r="AJ171" s="224">
        <f t="shared" si="182"/>
        <v>14130</v>
      </c>
      <c r="AK171" s="224">
        <f t="shared" si="146"/>
        <v>14130</v>
      </c>
      <c r="AL171" s="226"/>
      <c r="AM171" s="203"/>
      <c r="AN171" s="20" t="str">
        <f t="shared" si="187"/>
        <v>643-PR</v>
      </c>
      <c r="AO171" s="243">
        <f t="shared" si="147"/>
        <v>3600</v>
      </c>
      <c r="AP171" s="243">
        <f t="shared" si="148"/>
        <v>10530</v>
      </c>
      <c r="AQ171" s="243">
        <v>0</v>
      </c>
      <c r="AR171" s="243">
        <f t="shared" si="149"/>
        <v>0</v>
      </c>
      <c r="AS171" s="243">
        <f t="shared" si="150"/>
        <v>0</v>
      </c>
      <c r="AT171" s="243">
        <f t="shared" si="151"/>
        <v>0</v>
      </c>
      <c r="AU171" s="243">
        <f t="shared" si="152"/>
        <v>14130</v>
      </c>
      <c r="AV171" s="21"/>
    </row>
    <row r="172" spans="1:48" s="22" customFormat="1" ht="33.75" customHeight="1" x14ac:dyDescent="0.25">
      <c r="A172" s="17" t="s">
        <v>176</v>
      </c>
      <c r="B172" s="26" t="s">
        <v>177</v>
      </c>
      <c r="C172" s="23" t="s">
        <v>43</v>
      </c>
      <c r="D172" s="23" t="s">
        <v>57</v>
      </c>
      <c r="E172" s="18" t="s">
        <v>106</v>
      </c>
      <c r="F172" s="23" t="s">
        <v>172</v>
      </c>
      <c r="G172" s="18" t="s">
        <v>182</v>
      </c>
      <c r="H172" s="24">
        <v>42</v>
      </c>
      <c r="I172" s="17" t="s">
        <v>22</v>
      </c>
      <c r="J172" s="19">
        <v>585</v>
      </c>
      <c r="K172" s="25">
        <v>0</v>
      </c>
      <c r="L172" s="25">
        <v>15</v>
      </c>
      <c r="M172" s="25">
        <f t="shared" si="106"/>
        <v>15</v>
      </c>
      <c r="N172" s="224">
        <f t="shared" si="177"/>
        <v>8775</v>
      </c>
      <c r="O172" s="224">
        <v>8775</v>
      </c>
      <c r="P172" s="225">
        <v>0</v>
      </c>
      <c r="Q172" s="225">
        <v>23</v>
      </c>
      <c r="R172" s="225">
        <v>0.4</v>
      </c>
      <c r="S172" s="225">
        <f t="shared" si="115"/>
        <v>0</v>
      </c>
      <c r="T172" s="225">
        <v>0</v>
      </c>
      <c r="U172" s="225">
        <v>0</v>
      </c>
      <c r="V172" s="224">
        <f t="shared" si="178"/>
        <v>0</v>
      </c>
      <c r="W172" s="224">
        <v>0</v>
      </c>
      <c r="X172" s="292">
        <f t="shared" si="179"/>
        <v>8775</v>
      </c>
      <c r="Y172" s="292">
        <f t="shared" si="144"/>
        <v>8775</v>
      </c>
      <c r="Z172" s="225">
        <f t="shared" si="180"/>
        <v>3000</v>
      </c>
      <c r="AA172" s="225">
        <v>3000</v>
      </c>
      <c r="AB172" s="225">
        <v>0</v>
      </c>
      <c r="AC172" s="225">
        <v>0</v>
      </c>
      <c r="AD172" s="224">
        <f t="shared" si="181"/>
        <v>0</v>
      </c>
      <c r="AE172" s="224">
        <v>0</v>
      </c>
      <c r="AF172" s="225">
        <v>0</v>
      </c>
      <c r="AG172" s="225">
        <v>0</v>
      </c>
      <c r="AH172" s="292">
        <f t="shared" si="110"/>
        <v>3000</v>
      </c>
      <c r="AI172" s="292">
        <f t="shared" si="145"/>
        <v>3000</v>
      </c>
      <c r="AJ172" s="224">
        <f t="shared" si="182"/>
        <v>11775</v>
      </c>
      <c r="AK172" s="224">
        <f t="shared" si="146"/>
        <v>11775</v>
      </c>
      <c r="AL172" s="226"/>
      <c r="AM172" s="203"/>
      <c r="AN172" s="20" t="str">
        <f t="shared" si="187"/>
        <v>643-PR</v>
      </c>
      <c r="AO172" s="243">
        <f t="shared" si="147"/>
        <v>3000</v>
      </c>
      <c r="AP172" s="243">
        <f t="shared" si="148"/>
        <v>8775</v>
      </c>
      <c r="AQ172" s="243">
        <v>0</v>
      </c>
      <c r="AR172" s="243">
        <f t="shared" si="149"/>
        <v>0</v>
      </c>
      <c r="AS172" s="243">
        <f t="shared" si="150"/>
        <v>0</v>
      </c>
      <c r="AT172" s="243">
        <f t="shared" si="151"/>
        <v>0</v>
      </c>
      <c r="AU172" s="243">
        <f t="shared" si="152"/>
        <v>11775</v>
      </c>
      <c r="AV172" s="21"/>
    </row>
    <row r="173" spans="1:48" s="22" customFormat="1" ht="33.75" customHeight="1" x14ac:dyDescent="0.25">
      <c r="A173" s="17" t="s">
        <v>176</v>
      </c>
      <c r="B173" s="26" t="s">
        <v>177</v>
      </c>
      <c r="C173" s="23" t="s">
        <v>43</v>
      </c>
      <c r="D173" s="23" t="s">
        <v>57</v>
      </c>
      <c r="E173" s="18" t="s">
        <v>685</v>
      </c>
      <c r="F173" s="23" t="s">
        <v>172</v>
      </c>
      <c r="G173" s="18" t="s">
        <v>182</v>
      </c>
      <c r="H173" s="24">
        <v>42</v>
      </c>
      <c r="I173" s="17" t="s">
        <v>22</v>
      </c>
      <c r="J173" s="19">
        <v>585</v>
      </c>
      <c r="K173" s="25">
        <v>0</v>
      </c>
      <c r="L173" s="25">
        <v>24</v>
      </c>
      <c r="M173" s="25">
        <f t="shared" si="106"/>
        <v>24</v>
      </c>
      <c r="N173" s="224">
        <f t="shared" si="177"/>
        <v>14040</v>
      </c>
      <c r="O173" s="224">
        <v>14040</v>
      </c>
      <c r="P173" s="225">
        <v>0</v>
      </c>
      <c r="Q173" s="225">
        <v>0</v>
      </c>
      <c r="R173" s="225">
        <v>0.4</v>
      </c>
      <c r="S173" s="225">
        <f t="shared" si="115"/>
        <v>0</v>
      </c>
      <c r="T173" s="225">
        <v>0</v>
      </c>
      <c r="U173" s="225">
        <v>0</v>
      </c>
      <c r="V173" s="224">
        <f t="shared" si="178"/>
        <v>0</v>
      </c>
      <c r="W173" s="224">
        <v>0</v>
      </c>
      <c r="X173" s="292">
        <f t="shared" si="179"/>
        <v>14040</v>
      </c>
      <c r="Y173" s="292">
        <f t="shared" si="144"/>
        <v>14040</v>
      </c>
      <c r="Z173" s="225">
        <f t="shared" si="180"/>
        <v>4800</v>
      </c>
      <c r="AA173" s="225">
        <v>4800</v>
      </c>
      <c r="AB173" s="225">
        <v>0</v>
      </c>
      <c r="AC173" s="225">
        <v>0</v>
      </c>
      <c r="AD173" s="224">
        <f t="shared" si="181"/>
        <v>0</v>
      </c>
      <c r="AE173" s="224">
        <v>0</v>
      </c>
      <c r="AF173" s="225">
        <v>0</v>
      </c>
      <c r="AG173" s="225">
        <v>0</v>
      </c>
      <c r="AH173" s="292">
        <f t="shared" si="110"/>
        <v>4800</v>
      </c>
      <c r="AI173" s="292">
        <f t="shared" si="145"/>
        <v>4800</v>
      </c>
      <c r="AJ173" s="224">
        <f t="shared" si="182"/>
        <v>18840</v>
      </c>
      <c r="AK173" s="224">
        <f t="shared" si="146"/>
        <v>18840</v>
      </c>
      <c r="AL173" s="226"/>
      <c r="AM173" s="203"/>
      <c r="AN173" s="20" t="str">
        <f t="shared" si="187"/>
        <v>643-PR</v>
      </c>
      <c r="AO173" s="243">
        <f t="shared" si="147"/>
        <v>4800</v>
      </c>
      <c r="AP173" s="243">
        <f t="shared" si="148"/>
        <v>14040</v>
      </c>
      <c r="AQ173" s="243">
        <v>0</v>
      </c>
      <c r="AR173" s="243">
        <f t="shared" si="149"/>
        <v>0</v>
      </c>
      <c r="AS173" s="243">
        <f t="shared" si="150"/>
        <v>0</v>
      </c>
      <c r="AT173" s="243">
        <f t="shared" si="151"/>
        <v>0</v>
      </c>
      <c r="AU173" s="243">
        <f t="shared" si="152"/>
        <v>18840</v>
      </c>
      <c r="AV173" s="21"/>
    </row>
    <row r="174" spans="1:48" s="22" customFormat="1" ht="39.75" customHeight="1" x14ac:dyDescent="0.25">
      <c r="A174" s="17" t="s">
        <v>176</v>
      </c>
      <c r="B174" s="26" t="s">
        <v>177</v>
      </c>
      <c r="C174" s="23" t="s">
        <v>43</v>
      </c>
      <c r="D174" s="23" t="s">
        <v>57</v>
      </c>
      <c r="E174" s="18" t="s">
        <v>685</v>
      </c>
      <c r="F174" s="23" t="s">
        <v>707</v>
      </c>
      <c r="G174" s="18" t="s">
        <v>187</v>
      </c>
      <c r="H174" s="24">
        <v>42</v>
      </c>
      <c r="I174" s="17" t="s">
        <v>22</v>
      </c>
      <c r="J174" s="19">
        <v>585</v>
      </c>
      <c r="K174" s="25">
        <v>0</v>
      </c>
      <c r="L174" s="25">
        <v>18</v>
      </c>
      <c r="M174" s="25">
        <f t="shared" si="106"/>
        <v>18</v>
      </c>
      <c r="N174" s="224">
        <f t="shared" si="177"/>
        <v>10530</v>
      </c>
      <c r="O174" s="224">
        <v>10530</v>
      </c>
      <c r="P174" s="225">
        <v>0</v>
      </c>
      <c r="Q174" s="225">
        <v>36</v>
      </c>
      <c r="R174" s="225">
        <v>0.4</v>
      </c>
      <c r="S174" s="225">
        <f t="shared" si="115"/>
        <v>0</v>
      </c>
      <c r="T174" s="225">
        <v>0</v>
      </c>
      <c r="U174" s="225">
        <v>0</v>
      </c>
      <c r="V174" s="224">
        <f t="shared" si="178"/>
        <v>0</v>
      </c>
      <c r="W174" s="224">
        <v>0</v>
      </c>
      <c r="X174" s="292">
        <f t="shared" si="179"/>
        <v>10530</v>
      </c>
      <c r="Y174" s="292">
        <f t="shared" si="144"/>
        <v>10530</v>
      </c>
      <c r="Z174" s="225">
        <f t="shared" si="180"/>
        <v>3600</v>
      </c>
      <c r="AA174" s="225">
        <v>3600</v>
      </c>
      <c r="AB174" s="225">
        <v>0</v>
      </c>
      <c r="AC174" s="225">
        <v>170</v>
      </c>
      <c r="AD174" s="224">
        <f t="shared" si="181"/>
        <v>0</v>
      </c>
      <c r="AE174" s="224">
        <v>0</v>
      </c>
      <c r="AF174" s="225">
        <v>0</v>
      </c>
      <c r="AG174" s="225">
        <v>0</v>
      </c>
      <c r="AH174" s="292">
        <f t="shared" si="110"/>
        <v>3600</v>
      </c>
      <c r="AI174" s="292">
        <f t="shared" si="145"/>
        <v>3600</v>
      </c>
      <c r="AJ174" s="224">
        <f t="shared" si="182"/>
        <v>14130</v>
      </c>
      <c r="AK174" s="224">
        <f t="shared" si="146"/>
        <v>14130</v>
      </c>
      <c r="AL174" s="226"/>
      <c r="AM174" s="203"/>
      <c r="AN174" s="20" t="str">
        <f t="shared" si="187"/>
        <v>643-PR</v>
      </c>
      <c r="AO174" s="243">
        <f t="shared" si="147"/>
        <v>3600</v>
      </c>
      <c r="AP174" s="243">
        <f t="shared" si="148"/>
        <v>10530</v>
      </c>
      <c r="AQ174" s="243">
        <v>0</v>
      </c>
      <c r="AR174" s="243">
        <f t="shared" si="149"/>
        <v>0</v>
      </c>
      <c r="AS174" s="243">
        <f t="shared" si="150"/>
        <v>0</v>
      </c>
      <c r="AT174" s="243">
        <f t="shared" si="151"/>
        <v>0</v>
      </c>
      <c r="AU174" s="243">
        <f t="shared" si="152"/>
        <v>14130</v>
      </c>
      <c r="AV174" s="21"/>
    </row>
    <row r="175" spans="1:48" s="22" customFormat="1" ht="39.75" customHeight="1" x14ac:dyDescent="0.25">
      <c r="A175" s="17" t="s">
        <v>176</v>
      </c>
      <c r="B175" s="26" t="s">
        <v>177</v>
      </c>
      <c r="C175" s="23" t="s">
        <v>43</v>
      </c>
      <c r="D175" s="23" t="s">
        <v>57</v>
      </c>
      <c r="E175" s="18" t="s">
        <v>104</v>
      </c>
      <c r="F175" s="23" t="s">
        <v>707</v>
      </c>
      <c r="G175" s="18" t="s">
        <v>187</v>
      </c>
      <c r="H175" s="24">
        <v>42</v>
      </c>
      <c r="I175" s="17" t="s">
        <v>22</v>
      </c>
      <c r="J175" s="19">
        <v>585</v>
      </c>
      <c r="K175" s="25">
        <v>0</v>
      </c>
      <c r="L175" s="25">
        <v>23</v>
      </c>
      <c r="M175" s="25">
        <f t="shared" si="106"/>
        <v>23</v>
      </c>
      <c r="N175" s="224">
        <f t="shared" si="177"/>
        <v>13455</v>
      </c>
      <c r="O175" s="224">
        <v>13455</v>
      </c>
      <c r="P175" s="225">
        <v>14</v>
      </c>
      <c r="Q175" s="225">
        <v>51</v>
      </c>
      <c r="R175" s="225">
        <v>0.4</v>
      </c>
      <c r="S175" s="225">
        <f t="shared" si="115"/>
        <v>285.60000000000002</v>
      </c>
      <c r="T175" s="225">
        <v>285.60000000000002</v>
      </c>
      <c r="U175" s="225">
        <v>0</v>
      </c>
      <c r="V175" s="224">
        <f t="shared" si="178"/>
        <v>0</v>
      </c>
      <c r="W175" s="224">
        <v>0</v>
      </c>
      <c r="X175" s="292">
        <f t="shared" si="179"/>
        <v>13740.6</v>
      </c>
      <c r="Y175" s="292">
        <f t="shared" si="144"/>
        <v>13740.6</v>
      </c>
      <c r="Z175" s="225">
        <f t="shared" si="180"/>
        <v>4600</v>
      </c>
      <c r="AA175" s="225">
        <v>4600</v>
      </c>
      <c r="AB175" s="225">
        <v>0</v>
      </c>
      <c r="AC175" s="225">
        <v>0</v>
      </c>
      <c r="AD175" s="224">
        <f t="shared" si="181"/>
        <v>0</v>
      </c>
      <c r="AE175" s="224">
        <v>0</v>
      </c>
      <c r="AF175" s="225">
        <v>0</v>
      </c>
      <c r="AG175" s="225">
        <v>0</v>
      </c>
      <c r="AH175" s="292">
        <f t="shared" si="110"/>
        <v>4600</v>
      </c>
      <c r="AI175" s="292">
        <f t="shared" si="145"/>
        <v>4600</v>
      </c>
      <c r="AJ175" s="224">
        <f t="shared" si="182"/>
        <v>18340.599999999999</v>
      </c>
      <c r="AK175" s="224">
        <f t="shared" si="146"/>
        <v>18340.599999999999</v>
      </c>
      <c r="AL175" s="226"/>
      <c r="AM175" s="203"/>
      <c r="AN175" s="20" t="str">
        <f t="shared" si="187"/>
        <v>643-PR</v>
      </c>
      <c r="AO175" s="243">
        <f t="shared" si="147"/>
        <v>4600</v>
      </c>
      <c r="AP175" s="243">
        <f t="shared" si="148"/>
        <v>13455</v>
      </c>
      <c r="AQ175" s="243">
        <v>0</v>
      </c>
      <c r="AR175" s="243">
        <f t="shared" si="149"/>
        <v>285.60000000000002</v>
      </c>
      <c r="AS175" s="243">
        <f t="shared" si="150"/>
        <v>0</v>
      </c>
      <c r="AT175" s="243">
        <f t="shared" si="151"/>
        <v>0</v>
      </c>
      <c r="AU175" s="243">
        <f t="shared" si="152"/>
        <v>18340.599999999999</v>
      </c>
      <c r="AV175" s="21"/>
    </row>
    <row r="176" spans="1:48" s="22" customFormat="1" ht="38.25" customHeight="1" x14ac:dyDescent="0.25">
      <c r="A176" s="17" t="s">
        <v>176</v>
      </c>
      <c r="B176" s="26" t="s">
        <v>177</v>
      </c>
      <c r="C176" s="23" t="s">
        <v>43</v>
      </c>
      <c r="D176" s="23" t="s">
        <v>57</v>
      </c>
      <c r="E176" s="18" t="s">
        <v>105</v>
      </c>
      <c r="F176" s="23" t="s">
        <v>172</v>
      </c>
      <c r="G176" s="18" t="s">
        <v>182</v>
      </c>
      <c r="H176" s="24">
        <v>42</v>
      </c>
      <c r="I176" s="17" t="s">
        <v>22</v>
      </c>
      <c r="J176" s="19">
        <v>585</v>
      </c>
      <c r="K176" s="25">
        <v>0</v>
      </c>
      <c r="L176" s="25">
        <v>15</v>
      </c>
      <c r="M176" s="25">
        <f t="shared" si="106"/>
        <v>15</v>
      </c>
      <c r="N176" s="224">
        <f t="shared" si="177"/>
        <v>8775</v>
      </c>
      <c r="O176" s="224">
        <v>8775</v>
      </c>
      <c r="P176" s="225">
        <v>8</v>
      </c>
      <c r="Q176" s="225">
        <v>14</v>
      </c>
      <c r="R176" s="225">
        <v>0.4</v>
      </c>
      <c r="S176" s="225">
        <f t="shared" si="115"/>
        <v>44.800000000000004</v>
      </c>
      <c r="T176" s="225">
        <v>44.800000000000004</v>
      </c>
      <c r="U176" s="225">
        <v>0</v>
      </c>
      <c r="V176" s="224">
        <f t="shared" si="178"/>
        <v>0</v>
      </c>
      <c r="W176" s="224">
        <v>0</v>
      </c>
      <c r="X176" s="292">
        <f t="shared" si="179"/>
        <v>8819.7999999999993</v>
      </c>
      <c r="Y176" s="292">
        <f t="shared" si="144"/>
        <v>8819.7999999999993</v>
      </c>
      <c r="Z176" s="225">
        <f t="shared" si="180"/>
        <v>3000</v>
      </c>
      <c r="AA176" s="225">
        <v>3000</v>
      </c>
      <c r="AB176" s="225">
        <v>0</v>
      </c>
      <c r="AC176" s="225">
        <v>135</v>
      </c>
      <c r="AD176" s="224">
        <f t="shared" si="181"/>
        <v>0</v>
      </c>
      <c r="AE176" s="224">
        <v>0</v>
      </c>
      <c r="AF176" s="225">
        <v>0</v>
      </c>
      <c r="AG176" s="225">
        <v>0</v>
      </c>
      <c r="AH176" s="292">
        <f t="shared" si="110"/>
        <v>3000</v>
      </c>
      <c r="AI176" s="292">
        <f t="shared" si="145"/>
        <v>3000</v>
      </c>
      <c r="AJ176" s="224">
        <f t="shared" si="182"/>
        <v>11819.8</v>
      </c>
      <c r="AK176" s="224">
        <f t="shared" si="146"/>
        <v>11819.8</v>
      </c>
      <c r="AL176" s="226"/>
      <c r="AM176" s="203"/>
      <c r="AN176" s="20" t="str">
        <f t="shared" si="187"/>
        <v>643-PR</v>
      </c>
      <c r="AO176" s="243">
        <f t="shared" si="147"/>
        <v>3000</v>
      </c>
      <c r="AP176" s="243">
        <f t="shared" si="148"/>
        <v>8775</v>
      </c>
      <c r="AQ176" s="243">
        <v>0</v>
      </c>
      <c r="AR176" s="243">
        <f t="shared" si="149"/>
        <v>44.800000000000004</v>
      </c>
      <c r="AS176" s="243">
        <f t="shared" si="150"/>
        <v>0</v>
      </c>
      <c r="AT176" s="243">
        <f t="shared" si="151"/>
        <v>0</v>
      </c>
      <c r="AU176" s="243">
        <f t="shared" si="152"/>
        <v>11819.8</v>
      </c>
      <c r="AV176" s="21"/>
    </row>
    <row r="177" spans="1:48" s="22" customFormat="1" ht="38.25" customHeight="1" x14ac:dyDescent="0.25">
      <c r="A177" s="17" t="s">
        <v>176</v>
      </c>
      <c r="B177" s="26" t="s">
        <v>177</v>
      </c>
      <c r="C177" s="23" t="s">
        <v>43</v>
      </c>
      <c r="D177" s="23" t="s">
        <v>60</v>
      </c>
      <c r="E177" s="18" t="s">
        <v>151</v>
      </c>
      <c r="F177" s="23" t="s">
        <v>172</v>
      </c>
      <c r="G177" s="18" t="s">
        <v>182</v>
      </c>
      <c r="H177" s="24">
        <v>42</v>
      </c>
      <c r="I177" s="17" t="s">
        <v>22</v>
      </c>
      <c r="J177" s="19">
        <v>585</v>
      </c>
      <c r="K177" s="25">
        <v>20</v>
      </c>
      <c r="L177" s="25">
        <v>0</v>
      </c>
      <c r="M177" s="25">
        <f t="shared" si="106"/>
        <v>20</v>
      </c>
      <c r="N177" s="224">
        <f t="shared" si="177"/>
        <v>11700</v>
      </c>
      <c r="O177" s="224">
        <v>11700</v>
      </c>
      <c r="P177" s="225">
        <v>10</v>
      </c>
      <c r="Q177" s="225">
        <v>40</v>
      </c>
      <c r="R177" s="225">
        <v>0.4</v>
      </c>
      <c r="S177" s="225">
        <f t="shared" si="115"/>
        <v>160</v>
      </c>
      <c r="T177" s="225">
        <v>160</v>
      </c>
      <c r="U177" s="225">
        <v>0</v>
      </c>
      <c r="V177" s="224">
        <f t="shared" si="178"/>
        <v>0</v>
      </c>
      <c r="W177" s="224">
        <v>0</v>
      </c>
      <c r="X177" s="292">
        <f t="shared" si="179"/>
        <v>11860</v>
      </c>
      <c r="Y177" s="292">
        <f t="shared" si="144"/>
        <v>11860</v>
      </c>
      <c r="Z177" s="225">
        <f t="shared" si="180"/>
        <v>4000</v>
      </c>
      <c r="AA177" s="225">
        <v>4000</v>
      </c>
      <c r="AB177" s="225">
        <v>0</v>
      </c>
      <c r="AC177" s="225">
        <v>135</v>
      </c>
      <c r="AD177" s="224">
        <f t="shared" si="181"/>
        <v>0</v>
      </c>
      <c r="AE177" s="224">
        <v>0</v>
      </c>
      <c r="AF177" s="225">
        <v>0</v>
      </c>
      <c r="AG177" s="225">
        <v>0</v>
      </c>
      <c r="AH177" s="292">
        <f t="shared" si="110"/>
        <v>4000</v>
      </c>
      <c r="AI177" s="292">
        <f t="shared" si="145"/>
        <v>4000</v>
      </c>
      <c r="AJ177" s="224">
        <f t="shared" si="182"/>
        <v>15860</v>
      </c>
      <c r="AK177" s="224">
        <f t="shared" si="146"/>
        <v>15860</v>
      </c>
      <c r="AL177" s="226"/>
      <c r="AM177" s="203"/>
      <c r="AN177" s="20" t="str">
        <f t="shared" si="187"/>
        <v>643-PR</v>
      </c>
      <c r="AO177" s="243">
        <f t="shared" si="147"/>
        <v>4000</v>
      </c>
      <c r="AP177" s="243">
        <f t="shared" si="148"/>
        <v>11700</v>
      </c>
      <c r="AQ177" s="243">
        <v>0</v>
      </c>
      <c r="AR177" s="243">
        <f t="shared" si="149"/>
        <v>160</v>
      </c>
      <c r="AS177" s="243">
        <f t="shared" si="150"/>
        <v>0</v>
      </c>
      <c r="AT177" s="243">
        <f t="shared" si="151"/>
        <v>0</v>
      </c>
      <c r="AU177" s="243">
        <f t="shared" si="152"/>
        <v>15860</v>
      </c>
      <c r="AV177" s="21"/>
    </row>
    <row r="178" spans="1:48" s="22" customFormat="1" ht="36.6" customHeight="1" x14ac:dyDescent="0.25">
      <c r="A178" s="17" t="s">
        <v>176</v>
      </c>
      <c r="B178" s="26" t="s">
        <v>177</v>
      </c>
      <c r="C178" s="23" t="s">
        <v>43</v>
      </c>
      <c r="D178" s="23" t="s">
        <v>60</v>
      </c>
      <c r="E178" s="33" t="s">
        <v>183</v>
      </c>
      <c r="F178" s="23" t="s">
        <v>181</v>
      </c>
      <c r="G178" s="18" t="s">
        <v>188</v>
      </c>
      <c r="H178" s="24">
        <v>42</v>
      </c>
      <c r="I178" s="17" t="s">
        <v>22</v>
      </c>
      <c r="J178" s="19">
        <v>585</v>
      </c>
      <c r="K178" s="25">
        <v>20</v>
      </c>
      <c r="L178" s="25">
        <v>0</v>
      </c>
      <c r="M178" s="25">
        <f t="shared" si="106"/>
        <v>20</v>
      </c>
      <c r="N178" s="224">
        <f t="shared" si="177"/>
        <v>11700</v>
      </c>
      <c r="O178" s="224">
        <v>11700</v>
      </c>
      <c r="P178" s="225">
        <v>8</v>
      </c>
      <c r="Q178" s="225">
        <v>20</v>
      </c>
      <c r="R178" s="225">
        <v>0.4</v>
      </c>
      <c r="S178" s="225">
        <f t="shared" si="115"/>
        <v>64</v>
      </c>
      <c r="T178" s="225">
        <v>64</v>
      </c>
      <c r="U178" s="224">
        <v>90</v>
      </c>
      <c r="V178" s="224">
        <f t="shared" si="178"/>
        <v>1800</v>
      </c>
      <c r="W178" s="224">
        <v>1800</v>
      </c>
      <c r="X178" s="292">
        <f t="shared" si="179"/>
        <v>13564</v>
      </c>
      <c r="Y178" s="292">
        <f t="shared" si="144"/>
        <v>13564</v>
      </c>
      <c r="Z178" s="225">
        <f t="shared" si="180"/>
        <v>4000</v>
      </c>
      <c r="AA178" s="225">
        <v>4000</v>
      </c>
      <c r="AB178" s="225">
        <v>0</v>
      </c>
      <c r="AC178" s="224">
        <v>155</v>
      </c>
      <c r="AD178" s="224">
        <f t="shared" si="181"/>
        <v>0</v>
      </c>
      <c r="AE178" s="224">
        <v>0</v>
      </c>
      <c r="AF178" s="224">
        <v>0</v>
      </c>
      <c r="AG178" s="224">
        <v>0</v>
      </c>
      <c r="AH178" s="292">
        <f t="shared" si="110"/>
        <v>4000</v>
      </c>
      <c r="AI178" s="292">
        <f t="shared" si="145"/>
        <v>4000</v>
      </c>
      <c r="AJ178" s="224">
        <f t="shared" si="182"/>
        <v>17564</v>
      </c>
      <c r="AK178" s="224">
        <f t="shared" si="146"/>
        <v>17564</v>
      </c>
      <c r="AL178" s="231"/>
      <c r="AM178" s="203"/>
      <c r="AN178" s="20" t="str">
        <f t="shared" si="187"/>
        <v>643-PR</v>
      </c>
      <c r="AO178" s="243">
        <f t="shared" si="147"/>
        <v>4000</v>
      </c>
      <c r="AP178" s="243">
        <f t="shared" si="148"/>
        <v>11700</v>
      </c>
      <c r="AQ178" s="243">
        <v>0</v>
      </c>
      <c r="AR178" s="243">
        <f t="shared" si="149"/>
        <v>64</v>
      </c>
      <c r="AS178" s="243">
        <f t="shared" si="150"/>
        <v>1800</v>
      </c>
      <c r="AT178" s="243">
        <f t="shared" si="151"/>
        <v>0</v>
      </c>
      <c r="AU178" s="243">
        <f t="shared" si="152"/>
        <v>17564</v>
      </c>
      <c r="AV178" s="21"/>
    </row>
    <row r="179" spans="1:48" s="22" customFormat="1" ht="36.6" customHeight="1" x14ac:dyDescent="0.25">
      <c r="A179" s="17" t="s">
        <v>176</v>
      </c>
      <c r="B179" s="26" t="s">
        <v>177</v>
      </c>
      <c r="C179" s="23" t="s">
        <v>43</v>
      </c>
      <c r="D179" s="23" t="s">
        <v>60</v>
      </c>
      <c r="E179" s="33" t="s">
        <v>151</v>
      </c>
      <c r="F179" s="23" t="s">
        <v>540</v>
      </c>
      <c r="G179" s="18" t="s">
        <v>178</v>
      </c>
      <c r="H179" s="24">
        <v>42</v>
      </c>
      <c r="I179" s="17" t="s">
        <v>22</v>
      </c>
      <c r="J179" s="19">
        <v>585</v>
      </c>
      <c r="K179" s="25">
        <v>20</v>
      </c>
      <c r="L179" s="25">
        <v>0</v>
      </c>
      <c r="M179" s="25">
        <f t="shared" si="106"/>
        <v>20</v>
      </c>
      <c r="N179" s="224">
        <f t="shared" si="177"/>
        <v>11700</v>
      </c>
      <c r="O179" s="224">
        <v>11700</v>
      </c>
      <c r="P179" s="225">
        <v>9</v>
      </c>
      <c r="Q179" s="225">
        <v>38</v>
      </c>
      <c r="R179" s="225">
        <v>0.4</v>
      </c>
      <c r="S179" s="225">
        <f t="shared" si="115"/>
        <v>136.80000000000001</v>
      </c>
      <c r="T179" s="225">
        <v>136.80000000000001</v>
      </c>
      <c r="U179" s="225">
        <v>0</v>
      </c>
      <c r="V179" s="224">
        <f t="shared" si="178"/>
        <v>0</v>
      </c>
      <c r="W179" s="224">
        <v>0</v>
      </c>
      <c r="X179" s="292">
        <f t="shared" si="179"/>
        <v>11836.8</v>
      </c>
      <c r="Y179" s="292">
        <f t="shared" si="144"/>
        <v>11836.8</v>
      </c>
      <c r="Z179" s="225">
        <f t="shared" si="180"/>
        <v>4000</v>
      </c>
      <c r="AA179" s="225">
        <v>4000</v>
      </c>
      <c r="AB179" s="225">
        <v>0</v>
      </c>
      <c r="AC179" s="225">
        <v>210</v>
      </c>
      <c r="AD179" s="224">
        <f t="shared" si="181"/>
        <v>0</v>
      </c>
      <c r="AE179" s="224">
        <v>0</v>
      </c>
      <c r="AF179" s="225">
        <v>0</v>
      </c>
      <c r="AG179" s="225">
        <v>0</v>
      </c>
      <c r="AH179" s="292">
        <f t="shared" si="110"/>
        <v>4000</v>
      </c>
      <c r="AI179" s="292">
        <f t="shared" si="145"/>
        <v>4000</v>
      </c>
      <c r="AJ179" s="224">
        <f t="shared" si="182"/>
        <v>15836.8</v>
      </c>
      <c r="AK179" s="224">
        <f t="shared" si="146"/>
        <v>15836.8</v>
      </c>
      <c r="AL179" s="226"/>
      <c r="AM179" s="203"/>
      <c r="AN179" s="20" t="str">
        <f t="shared" si="187"/>
        <v>643-PR</v>
      </c>
      <c r="AO179" s="243">
        <f t="shared" si="147"/>
        <v>4000</v>
      </c>
      <c r="AP179" s="243">
        <f t="shared" si="148"/>
        <v>11700</v>
      </c>
      <c r="AQ179" s="243">
        <v>0</v>
      </c>
      <c r="AR179" s="243">
        <f t="shared" si="149"/>
        <v>136.80000000000001</v>
      </c>
      <c r="AS179" s="243">
        <f t="shared" si="150"/>
        <v>0</v>
      </c>
      <c r="AT179" s="243">
        <f t="shared" si="151"/>
        <v>0</v>
      </c>
      <c r="AU179" s="243">
        <f t="shared" si="152"/>
        <v>15836.8</v>
      </c>
      <c r="AV179" s="21"/>
    </row>
    <row r="180" spans="1:48" s="22" customFormat="1" ht="45.75" x14ac:dyDescent="0.25">
      <c r="A180" s="17" t="s">
        <v>176</v>
      </c>
      <c r="B180" s="26" t="s">
        <v>177</v>
      </c>
      <c r="C180" s="23" t="s">
        <v>43</v>
      </c>
      <c r="D180" s="23" t="s">
        <v>57</v>
      </c>
      <c r="E180" s="18" t="s">
        <v>184</v>
      </c>
      <c r="F180" s="23" t="s">
        <v>172</v>
      </c>
      <c r="G180" s="18" t="s">
        <v>182</v>
      </c>
      <c r="H180" s="24">
        <v>42</v>
      </c>
      <c r="I180" s="17" t="s">
        <v>22</v>
      </c>
      <c r="J180" s="19">
        <v>585</v>
      </c>
      <c r="K180" s="25">
        <v>0</v>
      </c>
      <c r="L180" s="25">
        <v>17</v>
      </c>
      <c r="M180" s="25">
        <f t="shared" si="106"/>
        <v>17</v>
      </c>
      <c r="N180" s="224">
        <f t="shared" si="177"/>
        <v>9945</v>
      </c>
      <c r="O180" s="224">
        <v>9945</v>
      </c>
      <c r="P180" s="225">
        <v>0</v>
      </c>
      <c r="Q180" s="225">
        <v>17</v>
      </c>
      <c r="R180" s="225">
        <v>0.4</v>
      </c>
      <c r="S180" s="225">
        <f t="shared" si="115"/>
        <v>0</v>
      </c>
      <c r="T180" s="225">
        <v>0</v>
      </c>
      <c r="U180" s="225">
        <v>0</v>
      </c>
      <c r="V180" s="224">
        <f t="shared" si="178"/>
        <v>0</v>
      </c>
      <c r="W180" s="224">
        <v>0</v>
      </c>
      <c r="X180" s="292">
        <f t="shared" si="179"/>
        <v>9945</v>
      </c>
      <c r="Y180" s="292">
        <f t="shared" si="144"/>
        <v>9945</v>
      </c>
      <c r="Z180" s="225">
        <f t="shared" si="180"/>
        <v>3400</v>
      </c>
      <c r="AA180" s="225">
        <v>3400</v>
      </c>
      <c r="AB180" s="225">
        <v>0</v>
      </c>
      <c r="AC180" s="225">
        <v>155</v>
      </c>
      <c r="AD180" s="224">
        <f t="shared" si="181"/>
        <v>0</v>
      </c>
      <c r="AE180" s="224">
        <v>0</v>
      </c>
      <c r="AF180" s="225">
        <v>0</v>
      </c>
      <c r="AG180" s="225">
        <v>0</v>
      </c>
      <c r="AH180" s="292">
        <f t="shared" si="110"/>
        <v>3400</v>
      </c>
      <c r="AI180" s="292">
        <f t="shared" si="145"/>
        <v>3400</v>
      </c>
      <c r="AJ180" s="224">
        <f t="shared" si="182"/>
        <v>13345</v>
      </c>
      <c r="AK180" s="224">
        <f t="shared" si="146"/>
        <v>13345</v>
      </c>
      <c r="AL180" s="226"/>
      <c r="AM180" s="203"/>
      <c r="AN180" s="20" t="str">
        <f t="shared" si="187"/>
        <v>643-PR</v>
      </c>
      <c r="AO180" s="243">
        <f t="shared" si="147"/>
        <v>3400</v>
      </c>
      <c r="AP180" s="243">
        <f t="shared" si="148"/>
        <v>9945</v>
      </c>
      <c r="AQ180" s="243">
        <v>0</v>
      </c>
      <c r="AR180" s="243">
        <f t="shared" si="149"/>
        <v>0</v>
      </c>
      <c r="AS180" s="243">
        <f t="shared" si="150"/>
        <v>0</v>
      </c>
      <c r="AT180" s="243">
        <f t="shared" si="151"/>
        <v>0</v>
      </c>
      <c r="AU180" s="243">
        <f t="shared" si="152"/>
        <v>13345</v>
      </c>
      <c r="AV180" s="21"/>
    </row>
    <row r="181" spans="1:48" s="22" customFormat="1" ht="45.75" x14ac:dyDescent="0.25">
      <c r="A181" s="17" t="s">
        <v>176</v>
      </c>
      <c r="B181" s="26" t="s">
        <v>177</v>
      </c>
      <c r="C181" s="23" t="s">
        <v>43</v>
      </c>
      <c r="D181" s="23" t="s">
        <v>25</v>
      </c>
      <c r="E181" s="18" t="s">
        <v>110</v>
      </c>
      <c r="F181" s="23" t="s">
        <v>175</v>
      </c>
      <c r="G181" s="18" t="s">
        <v>182</v>
      </c>
      <c r="H181" s="24">
        <v>42</v>
      </c>
      <c r="I181" s="17" t="s">
        <v>22</v>
      </c>
      <c r="J181" s="19">
        <v>585</v>
      </c>
      <c r="K181" s="25">
        <v>0</v>
      </c>
      <c r="L181" s="25">
        <v>20</v>
      </c>
      <c r="M181" s="25">
        <f t="shared" si="106"/>
        <v>20</v>
      </c>
      <c r="N181" s="224">
        <f t="shared" si="177"/>
        <v>11700</v>
      </c>
      <c r="O181" s="224">
        <v>11700</v>
      </c>
      <c r="P181" s="225">
        <v>7</v>
      </c>
      <c r="Q181" s="225">
        <v>34</v>
      </c>
      <c r="R181" s="225">
        <v>0.4</v>
      </c>
      <c r="S181" s="225">
        <f t="shared" si="115"/>
        <v>95.200000000000017</v>
      </c>
      <c r="T181" s="225">
        <v>95.200000000000017</v>
      </c>
      <c r="U181" s="225">
        <v>0</v>
      </c>
      <c r="V181" s="224">
        <f t="shared" si="178"/>
        <v>0</v>
      </c>
      <c r="W181" s="224">
        <v>0</v>
      </c>
      <c r="X181" s="292">
        <f t="shared" si="179"/>
        <v>11795.2</v>
      </c>
      <c r="Y181" s="292">
        <f t="shared" si="144"/>
        <v>11795.2</v>
      </c>
      <c r="Z181" s="225">
        <f t="shared" si="180"/>
        <v>4000</v>
      </c>
      <c r="AA181" s="225">
        <v>4000</v>
      </c>
      <c r="AB181" s="225">
        <v>0</v>
      </c>
      <c r="AC181" s="225">
        <v>200</v>
      </c>
      <c r="AD181" s="224">
        <f t="shared" si="181"/>
        <v>0</v>
      </c>
      <c r="AE181" s="224">
        <v>0</v>
      </c>
      <c r="AF181" s="225">
        <v>0</v>
      </c>
      <c r="AG181" s="225">
        <v>0</v>
      </c>
      <c r="AH181" s="292">
        <f t="shared" si="110"/>
        <v>4000</v>
      </c>
      <c r="AI181" s="292">
        <f t="shared" si="145"/>
        <v>4000</v>
      </c>
      <c r="AJ181" s="224">
        <f t="shared" si="182"/>
        <v>15795.2</v>
      </c>
      <c r="AK181" s="224">
        <f t="shared" si="146"/>
        <v>15795.2</v>
      </c>
      <c r="AL181" s="226"/>
      <c r="AM181" s="203"/>
      <c r="AN181" s="20" t="str">
        <f t="shared" si="187"/>
        <v>643-PR</v>
      </c>
      <c r="AO181" s="243">
        <f t="shared" si="147"/>
        <v>4000</v>
      </c>
      <c r="AP181" s="243">
        <f t="shared" si="148"/>
        <v>11700</v>
      </c>
      <c r="AQ181" s="243">
        <v>0</v>
      </c>
      <c r="AR181" s="243">
        <f t="shared" si="149"/>
        <v>95.200000000000017</v>
      </c>
      <c r="AS181" s="243">
        <f t="shared" si="150"/>
        <v>0</v>
      </c>
      <c r="AT181" s="243">
        <f t="shared" si="151"/>
        <v>0</v>
      </c>
      <c r="AU181" s="243">
        <f t="shared" si="152"/>
        <v>15795.2</v>
      </c>
      <c r="AV181" s="21"/>
    </row>
    <row r="182" spans="1:48" s="22" customFormat="1" ht="43.5" customHeight="1" x14ac:dyDescent="0.25">
      <c r="A182" s="17" t="s">
        <v>176</v>
      </c>
      <c r="B182" s="26" t="s">
        <v>177</v>
      </c>
      <c r="C182" s="23" t="s">
        <v>43</v>
      </c>
      <c r="D182" s="23" t="s">
        <v>60</v>
      </c>
      <c r="E182" s="18" t="s">
        <v>161</v>
      </c>
      <c r="F182" s="23" t="s">
        <v>175</v>
      </c>
      <c r="G182" s="18" t="s">
        <v>187</v>
      </c>
      <c r="H182" s="24">
        <v>42</v>
      </c>
      <c r="I182" s="17" t="s">
        <v>22</v>
      </c>
      <c r="J182" s="19">
        <v>585</v>
      </c>
      <c r="K182" s="25">
        <v>0</v>
      </c>
      <c r="L182" s="25">
        <v>18</v>
      </c>
      <c r="M182" s="25">
        <f t="shared" si="106"/>
        <v>18</v>
      </c>
      <c r="N182" s="224">
        <f t="shared" si="177"/>
        <v>10530</v>
      </c>
      <c r="O182" s="224">
        <v>10530</v>
      </c>
      <c r="P182" s="225">
        <v>0</v>
      </c>
      <c r="Q182" s="225">
        <v>24</v>
      </c>
      <c r="R182" s="225">
        <v>0.4</v>
      </c>
      <c r="S182" s="225">
        <f t="shared" si="115"/>
        <v>0</v>
      </c>
      <c r="T182" s="225">
        <v>0</v>
      </c>
      <c r="U182" s="225">
        <v>0</v>
      </c>
      <c r="V182" s="224">
        <f t="shared" si="178"/>
        <v>0</v>
      </c>
      <c r="W182" s="224">
        <v>0</v>
      </c>
      <c r="X182" s="292">
        <f t="shared" si="179"/>
        <v>10530</v>
      </c>
      <c r="Y182" s="292">
        <f t="shared" si="144"/>
        <v>10530</v>
      </c>
      <c r="Z182" s="225">
        <f t="shared" si="180"/>
        <v>3600</v>
      </c>
      <c r="AA182" s="225">
        <v>3600</v>
      </c>
      <c r="AB182" s="225">
        <v>0</v>
      </c>
      <c r="AC182" s="225">
        <v>140</v>
      </c>
      <c r="AD182" s="224">
        <f t="shared" si="181"/>
        <v>0</v>
      </c>
      <c r="AE182" s="224">
        <v>0</v>
      </c>
      <c r="AF182" s="225">
        <v>0</v>
      </c>
      <c r="AG182" s="225">
        <v>0</v>
      </c>
      <c r="AH182" s="292">
        <f t="shared" si="110"/>
        <v>3600</v>
      </c>
      <c r="AI182" s="292">
        <f t="shared" si="145"/>
        <v>3600</v>
      </c>
      <c r="AJ182" s="224">
        <f t="shared" si="182"/>
        <v>14130</v>
      </c>
      <c r="AK182" s="224">
        <f t="shared" si="146"/>
        <v>14130</v>
      </c>
      <c r="AL182" s="226"/>
      <c r="AM182" s="203"/>
      <c r="AN182" s="20" t="str">
        <f t="shared" si="187"/>
        <v>643-PR</v>
      </c>
      <c r="AO182" s="243">
        <f t="shared" si="147"/>
        <v>3600</v>
      </c>
      <c r="AP182" s="243">
        <f t="shared" si="148"/>
        <v>10530</v>
      </c>
      <c r="AQ182" s="243">
        <v>0</v>
      </c>
      <c r="AR182" s="243">
        <f t="shared" si="149"/>
        <v>0</v>
      </c>
      <c r="AS182" s="243">
        <f t="shared" si="150"/>
        <v>0</v>
      </c>
      <c r="AT182" s="243">
        <f t="shared" si="151"/>
        <v>0</v>
      </c>
      <c r="AU182" s="243">
        <f t="shared" si="152"/>
        <v>14130</v>
      </c>
      <c r="AV182" s="21"/>
    </row>
    <row r="183" spans="1:48" s="22" customFormat="1" ht="43.5" customHeight="1" x14ac:dyDescent="0.25">
      <c r="A183" s="17" t="s">
        <v>176</v>
      </c>
      <c r="B183" s="26" t="s">
        <v>177</v>
      </c>
      <c r="C183" s="23" t="s">
        <v>43</v>
      </c>
      <c r="D183" s="23" t="s">
        <v>60</v>
      </c>
      <c r="E183" s="18" t="s">
        <v>161</v>
      </c>
      <c r="F183" s="23" t="s">
        <v>175</v>
      </c>
      <c r="G183" s="18" t="s">
        <v>187</v>
      </c>
      <c r="H183" s="24">
        <v>42</v>
      </c>
      <c r="I183" s="17" t="s">
        <v>22</v>
      </c>
      <c r="J183" s="19">
        <v>585</v>
      </c>
      <c r="K183" s="25">
        <v>16</v>
      </c>
      <c r="L183" s="25">
        <v>0</v>
      </c>
      <c r="M183" s="25">
        <f t="shared" si="106"/>
        <v>16</v>
      </c>
      <c r="N183" s="224">
        <f t="shared" si="177"/>
        <v>9360</v>
      </c>
      <c r="O183" s="224">
        <v>9360</v>
      </c>
      <c r="P183" s="225">
        <v>8</v>
      </c>
      <c r="Q183" s="225">
        <v>18</v>
      </c>
      <c r="R183" s="225">
        <v>0.4</v>
      </c>
      <c r="S183" s="225">
        <f t="shared" si="115"/>
        <v>57.6</v>
      </c>
      <c r="T183" s="225">
        <v>57.6</v>
      </c>
      <c r="U183" s="225">
        <v>0</v>
      </c>
      <c r="V183" s="224">
        <f t="shared" si="178"/>
        <v>0</v>
      </c>
      <c r="W183" s="224">
        <v>0</v>
      </c>
      <c r="X183" s="292">
        <f t="shared" si="179"/>
        <v>9417.6</v>
      </c>
      <c r="Y183" s="292">
        <f t="shared" si="144"/>
        <v>9417.6</v>
      </c>
      <c r="Z183" s="225">
        <f t="shared" si="180"/>
        <v>3200</v>
      </c>
      <c r="AA183" s="225">
        <v>3200</v>
      </c>
      <c r="AB183" s="225">
        <v>0</v>
      </c>
      <c r="AC183" s="225">
        <v>140</v>
      </c>
      <c r="AD183" s="224">
        <f t="shared" si="181"/>
        <v>0</v>
      </c>
      <c r="AE183" s="224">
        <v>0</v>
      </c>
      <c r="AF183" s="225">
        <v>0</v>
      </c>
      <c r="AG183" s="225">
        <v>0</v>
      </c>
      <c r="AH183" s="292">
        <f t="shared" si="110"/>
        <v>3200</v>
      </c>
      <c r="AI183" s="292">
        <f t="shared" si="145"/>
        <v>3200</v>
      </c>
      <c r="AJ183" s="224">
        <f t="shared" si="182"/>
        <v>12617.6</v>
      </c>
      <c r="AK183" s="224">
        <f t="shared" si="146"/>
        <v>12617.6</v>
      </c>
      <c r="AL183" s="226"/>
      <c r="AM183" s="203"/>
      <c r="AN183" s="20" t="str">
        <f t="shared" si="187"/>
        <v>643-PR</v>
      </c>
      <c r="AO183" s="243">
        <f t="shared" si="147"/>
        <v>3200</v>
      </c>
      <c r="AP183" s="243">
        <f t="shared" si="148"/>
        <v>9360</v>
      </c>
      <c r="AQ183" s="243">
        <v>0</v>
      </c>
      <c r="AR183" s="243">
        <f t="shared" si="149"/>
        <v>57.6</v>
      </c>
      <c r="AS183" s="243">
        <f t="shared" si="150"/>
        <v>0</v>
      </c>
      <c r="AT183" s="243">
        <f t="shared" si="151"/>
        <v>0</v>
      </c>
      <c r="AU183" s="243">
        <f t="shared" si="152"/>
        <v>12617.6</v>
      </c>
      <c r="AV183" s="21"/>
    </row>
    <row r="184" spans="1:48" s="22" customFormat="1" ht="43.5" customHeight="1" x14ac:dyDescent="0.25">
      <c r="A184" s="302" t="s">
        <v>176</v>
      </c>
      <c r="B184" s="303" t="s">
        <v>177</v>
      </c>
      <c r="C184" s="304"/>
      <c r="D184" s="304"/>
      <c r="E184" s="305"/>
      <c r="F184" s="304"/>
      <c r="G184" s="305"/>
      <c r="H184" s="306"/>
      <c r="I184" s="302"/>
      <c r="J184" s="307"/>
      <c r="K184" s="308">
        <f>SUM(K166:K183)</f>
        <v>136</v>
      </c>
      <c r="L184" s="308">
        <f t="shared" ref="L184:AU184" si="188">SUM(L166:L183)</f>
        <v>208</v>
      </c>
      <c r="M184" s="308">
        <f t="shared" si="188"/>
        <v>344</v>
      </c>
      <c r="N184" s="308">
        <f t="shared" si="188"/>
        <v>201240</v>
      </c>
      <c r="O184" s="308">
        <f t="shared" si="188"/>
        <v>201240</v>
      </c>
      <c r="P184" s="308">
        <f t="shared" si="188"/>
        <v>119</v>
      </c>
      <c r="Q184" s="308">
        <f t="shared" si="188"/>
        <v>503</v>
      </c>
      <c r="R184" s="308">
        <f t="shared" si="188"/>
        <v>7.200000000000002</v>
      </c>
      <c r="S184" s="308">
        <f t="shared" si="188"/>
        <v>1466.4</v>
      </c>
      <c r="T184" s="308">
        <f t="shared" si="188"/>
        <v>1466.4</v>
      </c>
      <c r="U184" s="308">
        <f t="shared" si="188"/>
        <v>90</v>
      </c>
      <c r="V184" s="308">
        <f t="shared" si="188"/>
        <v>1800</v>
      </c>
      <c r="W184" s="308">
        <f t="shared" si="188"/>
        <v>1800</v>
      </c>
      <c r="X184" s="308">
        <f t="shared" si="188"/>
        <v>204506.4</v>
      </c>
      <c r="Y184" s="308">
        <f t="shared" si="188"/>
        <v>204506.4</v>
      </c>
      <c r="Z184" s="308">
        <f t="shared" si="188"/>
        <v>68800</v>
      </c>
      <c r="AA184" s="308">
        <f t="shared" si="188"/>
        <v>68800</v>
      </c>
      <c r="AB184" s="308">
        <f t="shared" si="188"/>
        <v>0</v>
      </c>
      <c r="AC184" s="308">
        <f t="shared" si="188"/>
        <v>2475</v>
      </c>
      <c r="AD184" s="308">
        <f t="shared" si="188"/>
        <v>0</v>
      </c>
      <c r="AE184" s="308">
        <f t="shared" si="188"/>
        <v>0</v>
      </c>
      <c r="AF184" s="308">
        <f t="shared" si="188"/>
        <v>0</v>
      </c>
      <c r="AG184" s="308">
        <f t="shared" si="188"/>
        <v>0</v>
      </c>
      <c r="AH184" s="308">
        <f t="shared" si="188"/>
        <v>68800</v>
      </c>
      <c r="AI184" s="308">
        <f t="shared" si="188"/>
        <v>68800</v>
      </c>
      <c r="AJ184" s="308">
        <f t="shared" si="188"/>
        <v>273306.39999999997</v>
      </c>
      <c r="AK184" s="308">
        <f t="shared" si="188"/>
        <v>273306.39999999997</v>
      </c>
      <c r="AL184" s="308">
        <f t="shared" si="188"/>
        <v>273306.39999999997</v>
      </c>
      <c r="AM184" s="308">
        <f t="shared" si="188"/>
        <v>344</v>
      </c>
      <c r="AN184" s="318" t="str">
        <f t="shared" si="187"/>
        <v>643-PR</v>
      </c>
      <c r="AO184" s="316">
        <f t="shared" si="188"/>
        <v>68800</v>
      </c>
      <c r="AP184" s="316">
        <f t="shared" si="188"/>
        <v>201240</v>
      </c>
      <c r="AQ184" s="316">
        <f t="shared" si="188"/>
        <v>0</v>
      </c>
      <c r="AR184" s="316">
        <f t="shared" si="188"/>
        <v>1466.4</v>
      </c>
      <c r="AS184" s="316">
        <f t="shared" si="188"/>
        <v>1800</v>
      </c>
      <c r="AT184" s="316">
        <f t="shared" si="188"/>
        <v>0</v>
      </c>
      <c r="AU184" s="316">
        <f t="shared" si="188"/>
        <v>273306.39999999997</v>
      </c>
      <c r="AV184" s="21"/>
    </row>
    <row r="185" spans="1:48" s="22" customFormat="1" ht="36" customHeight="1" x14ac:dyDescent="0.25">
      <c r="A185" s="302" t="s">
        <v>185</v>
      </c>
      <c r="B185" s="303" t="s">
        <v>186</v>
      </c>
      <c r="C185" s="304" t="s">
        <v>43</v>
      </c>
      <c r="D185" s="304" t="s">
        <v>60</v>
      </c>
      <c r="E185" s="305" t="s">
        <v>151</v>
      </c>
      <c r="F185" s="304" t="s">
        <v>181</v>
      </c>
      <c r="G185" s="305" t="s">
        <v>188</v>
      </c>
      <c r="H185" s="306">
        <v>42</v>
      </c>
      <c r="I185" s="302" t="s">
        <v>22</v>
      </c>
      <c r="J185" s="307">
        <v>585</v>
      </c>
      <c r="K185" s="308">
        <v>0</v>
      </c>
      <c r="L185" s="308">
        <v>18</v>
      </c>
      <c r="M185" s="308">
        <f t="shared" si="106"/>
        <v>18</v>
      </c>
      <c r="N185" s="309">
        <f t="shared" si="177"/>
        <v>10530</v>
      </c>
      <c r="O185" s="309">
        <v>10530</v>
      </c>
      <c r="P185" s="310">
        <v>8</v>
      </c>
      <c r="Q185" s="310">
        <v>30</v>
      </c>
      <c r="R185" s="310">
        <v>0.4</v>
      </c>
      <c r="S185" s="310">
        <f t="shared" si="115"/>
        <v>96</v>
      </c>
      <c r="T185" s="310">
        <v>96</v>
      </c>
      <c r="U185" s="310">
        <v>0</v>
      </c>
      <c r="V185" s="309">
        <f t="shared" si="178"/>
        <v>0</v>
      </c>
      <c r="W185" s="309">
        <v>0</v>
      </c>
      <c r="X185" s="309">
        <f t="shared" si="179"/>
        <v>10626</v>
      </c>
      <c r="Y185" s="309">
        <f t="shared" si="144"/>
        <v>10626</v>
      </c>
      <c r="Z185" s="310">
        <f t="shared" si="180"/>
        <v>3600</v>
      </c>
      <c r="AA185" s="310">
        <v>3600</v>
      </c>
      <c r="AB185" s="310">
        <v>0</v>
      </c>
      <c r="AC185" s="310">
        <v>0</v>
      </c>
      <c r="AD185" s="309">
        <f t="shared" si="181"/>
        <v>0</v>
      </c>
      <c r="AE185" s="309">
        <v>0</v>
      </c>
      <c r="AF185" s="310">
        <v>0</v>
      </c>
      <c r="AG185" s="310">
        <v>0</v>
      </c>
      <c r="AH185" s="309">
        <f t="shared" si="110"/>
        <v>3600</v>
      </c>
      <c r="AI185" s="309">
        <f t="shared" si="145"/>
        <v>3600</v>
      </c>
      <c r="AJ185" s="309">
        <f t="shared" si="182"/>
        <v>14226</v>
      </c>
      <c r="AK185" s="309">
        <f t="shared" si="146"/>
        <v>14226</v>
      </c>
      <c r="AL185" s="311">
        <f>SUM(AJ185)</f>
        <v>14226</v>
      </c>
      <c r="AM185" s="312">
        <f>SUM(M185)</f>
        <v>18</v>
      </c>
      <c r="AN185" s="315" t="str">
        <f t="shared" si="187"/>
        <v>643-SH</v>
      </c>
      <c r="AO185" s="317">
        <f t="shared" si="147"/>
        <v>3600</v>
      </c>
      <c r="AP185" s="317">
        <f t="shared" si="148"/>
        <v>10530</v>
      </c>
      <c r="AQ185" s="317">
        <v>0</v>
      </c>
      <c r="AR185" s="317">
        <f t="shared" si="149"/>
        <v>96</v>
      </c>
      <c r="AS185" s="317">
        <f t="shared" si="150"/>
        <v>0</v>
      </c>
      <c r="AT185" s="317">
        <f t="shared" si="151"/>
        <v>0</v>
      </c>
      <c r="AU185" s="317">
        <f t="shared" si="152"/>
        <v>14226</v>
      </c>
      <c r="AV185" s="21"/>
    </row>
    <row r="186" spans="1:48" s="22" customFormat="1" ht="42.75" customHeight="1" x14ac:dyDescent="0.25">
      <c r="A186" s="17" t="s">
        <v>189</v>
      </c>
      <c r="B186" s="26" t="s">
        <v>190</v>
      </c>
      <c r="C186" s="23" t="s">
        <v>43</v>
      </c>
      <c r="D186" s="23" t="s">
        <v>60</v>
      </c>
      <c r="E186" s="18" t="s">
        <v>191</v>
      </c>
      <c r="F186" s="23" t="s">
        <v>54</v>
      </c>
      <c r="G186" s="18" t="s">
        <v>55</v>
      </c>
      <c r="H186" s="24">
        <v>42</v>
      </c>
      <c r="I186" s="17" t="s">
        <v>77</v>
      </c>
      <c r="J186" s="19">
        <v>585</v>
      </c>
      <c r="K186" s="25">
        <v>0</v>
      </c>
      <c r="L186" s="25">
        <v>15</v>
      </c>
      <c r="M186" s="25">
        <f t="shared" si="106"/>
        <v>15</v>
      </c>
      <c r="N186" s="224">
        <f t="shared" si="177"/>
        <v>8775</v>
      </c>
      <c r="O186" s="224">
        <v>8775</v>
      </c>
      <c r="P186" s="225">
        <v>10</v>
      </c>
      <c r="Q186" s="225">
        <v>14</v>
      </c>
      <c r="R186" s="225">
        <v>0.4</v>
      </c>
      <c r="S186" s="225">
        <f t="shared" si="115"/>
        <v>56.000000000000007</v>
      </c>
      <c r="T186" s="225">
        <v>56.000000000000007</v>
      </c>
      <c r="U186" s="225">
        <v>300</v>
      </c>
      <c r="V186" s="224">
        <f t="shared" si="178"/>
        <v>4500</v>
      </c>
      <c r="W186" s="224">
        <v>4500</v>
      </c>
      <c r="X186" s="292">
        <f t="shared" si="179"/>
        <v>13331</v>
      </c>
      <c r="Y186" s="292">
        <f t="shared" si="144"/>
        <v>13331</v>
      </c>
      <c r="Z186" s="225">
        <f t="shared" si="180"/>
        <v>3000</v>
      </c>
      <c r="AA186" s="225">
        <v>3000</v>
      </c>
      <c r="AB186" s="225">
        <v>0</v>
      </c>
      <c r="AC186" s="225">
        <v>115</v>
      </c>
      <c r="AD186" s="224">
        <f t="shared" si="181"/>
        <v>0</v>
      </c>
      <c r="AE186" s="224">
        <v>0</v>
      </c>
      <c r="AF186" s="225">
        <v>0</v>
      </c>
      <c r="AG186" s="225">
        <v>0</v>
      </c>
      <c r="AH186" s="292">
        <f t="shared" si="110"/>
        <v>3000</v>
      </c>
      <c r="AI186" s="292">
        <f t="shared" si="145"/>
        <v>3000</v>
      </c>
      <c r="AJ186" s="224">
        <f t="shared" si="182"/>
        <v>16331</v>
      </c>
      <c r="AK186" s="224">
        <f t="shared" si="146"/>
        <v>16331</v>
      </c>
      <c r="AL186" s="226">
        <f>SUM(AJ186:AJ196)</f>
        <v>141510.1</v>
      </c>
      <c r="AM186" s="203">
        <f>SUM(M186:M196)</f>
        <v>143</v>
      </c>
      <c r="AN186" s="20" t="str">
        <f t="shared" si="187"/>
        <v>644-PR</v>
      </c>
      <c r="AO186" s="243">
        <f t="shared" si="147"/>
        <v>3000</v>
      </c>
      <c r="AP186" s="243">
        <f t="shared" si="148"/>
        <v>8775</v>
      </c>
      <c r="AQ186" s="243">
        <v>0</v>
      </c>
      <c r="AR186" s="243">
        <f t="shared" si="149"/>
        <v>56.000000000000007</v>
      </c>
      <c r="AS186" s="243">
        <f t="shared" si="150"/>
        <v>4500</v>
      </c>
      <c r="AT186" s="243">
        <f t="shared" si="151"/>
        <v>0</v>
      </c>
      <c r="AU186" s="243">
        <f t="shared" si="152"/>
        <v>16331</v>
      </c>
      <c r="AV186" s="21"/>
    </row>
    <row r="187" spans="1:48" s="22" customFormat="1" ht="34.5" x14ac:dyDescent="0.25">
      <c r="A187" s="17" t="s">
        <v>189</v>
      </c>
      <c r="B187" s="26" t="s">
        <v>190</v>
      </c>
      <c r="C187" s="23" t="s">
        <v>43</v>
      </c>
      <c r="D187" s="23" t="s">
        <v>60</v>
      </c>
      <c r="E187" s="18" t="s">
        <v>191</v>
      </c>
      <c r="F187" s="23" t="s">
        <v>46</v>
      </c>
      <c r="G187" s="18" t="s">
        <v>47</v>
      </c>
      <c r="H187" s="24">
        <v>42</v>
      </c>
      <c r="I187" s="17" t="s">
        <v>77</v>
      </c>
      <c r="J187" s="19">
        <v>585</v>
      </c>
      <c r="K187" s="25">
        <v>15</v>
      </c>
      <c r="L187" s="25">
        <v>0</v>
      </c>
      <c r="M187" s="25">
        <f t="shared" si="106"/>
        <v>15</v>
      </c>
      <c r="N187" s="224">
        <f t="shared" si="177"/>
        <v>8775</v>
      </c>
      <c r="O187" s="224">
        <v>8775</v>
      </c>
      <c r="P187" s="225">
        <v>0</v>
      </c>
      <c r="Q187" s="225">
        <v>15</v>
      </c>
      <c r="R187" s="225">
        <v>0.4</v>
      </c>
      <c r="S187" s="225">
        <f t="shared" si="115"/>
        <v>0</v>
      </c>
      <c r="T187" s="225">
        <v>0</v>
      </c>
      <c r="U187" s="225">
        <v>0</v>
      </c>
      <c r="V187" s="224">
        <f t="shared" si="178"/>
        <v>0</v>
      </c>
      <c r="W187" s="224">
        <v>0</v>
      </c>
      <c r="X187" s="292">
        <f t="shared" si="179"/>
        <v>8775</v>
      </c>
      <c r="Y187" s="292">
        <f t="shared" si="144"/>
        <v>8775</v>
      </c>
      <c r="Z187" s="225">
        <f t="shared" si="180"/>
        <v>3000</v>
      </c>
      <c r="AA187" s="225">
        <v>3000</v>
      </c>
      <c r="AB187" s="225">
        <v>0</v>
      </c>
      <c r="AC187" s="225">
        <v>115</v>
      </c>
      <c r="AD187" s="224">
        <f t="shared" si="181"/>
        <v>0</v>
      </c>
      <c r="AE187" s="224">
        <v>0</v>
      </c>
      <c r="AF187" s="225">
        <v>0</v>
      </c>
      <c r="AG187" s="225">
        <v>0</v>
      </c>
      <c r="AH187" s="292">
        <f t="shared" si="110"/>
        <v>3000</v>
      </c>
      <c r="AI187" s="292">
        <f t="shared" si="145"/>
        <v>3000</v>
      </c>
      <c r="AJ187" s="224">
        <f t="shared" si="182"/>
        <v>11775</v>
      </c>
      <c r="AK187" s="224">
        <f t="shared" si="146"/>
        <v>11775</v>
      </c>
      <c r="AL187" s="226"/>
      <c r="AM187" s="203"/>
      <c r="AN187" s="20" t="str">
        <f t="shared" si="187"/>
        <v>644-PR</v>
      </c>
      <c r="AO187" s="243">
        <f t="shared" si="147"/>
        <v>3000</v>
      </c>
      <c r="AP187" s="243">
        <f t="shared" si="148"/>
        <v>8775</v>
      </c>
      <c r="AQ187" s="243">
        <v>0</v>
      </c>
      <c r="AR187" s="243">
        <f t="shared" si="149"/>
        <v>0</v>
      </c>
      <c r="AS187" s="243">
        <f t="shared" si="150"/>
        <v>0</v>
      </c>
      <c r="AT187" s="243">
        <f t="shared" si="151"/>
        <v>0</v>
      </c>
      <c r="AU187" s="243">
        <f t="shared" si="152"/>
        <v>11775</v>
      </c>
      <c r="AV187" s="21"/>
    </row>
    <row r="188" spans="1:48" s="22" customFormat="1" ht="39" customHeight="1" x14ac:dyDescent="0.25">
      <c r="A188" s="17" t="s">
        <v>189</v>
      </c>
      <c r="B188" s="26" t="s">
        <v>190</v>
      </c>
      <c r="C188" s="23" t="s">
        <v>43</v>
      </c>
      <c r="D188" s="23" t="s">
        <v>60</v>
      </c>
      <c r="E188" s="18" t="s">
        <v>191</v>
      </c>
      <c r="F188" s="23" t="s">
        <v>145</v>
      </c>
      <c r="G188" s="18" t="s">
        <v>51</v>
      </c>
      <c r="H188" s="24">
        <v>42</v>
      </c>
      <c r="I188" s="17" t="s">
        <v>77</v>
      </c>
      <c r="J188" s="19">
        <v>585</v>
      </c>
      <c r="K188" s="25">
        <v>13</v>
      </c>
      <c r="L188" s="25">
        <v>0</v>
      </c>
      <c r="M188" s="25">
        <f t="shared" si="106"/>
        <v>13</v>
      </c>
      <c r="N188" s="224">
        <f t="shared" si="177"/>
        <v>7605</v>
      </c>
      <c r="O188" s="224">
        <v>7605</v>
      </c>
      <c r="P188" s="224">
        <v>10</v>
      </c>
      <c r="Q188" s="224">
        <v>14</v>
      </c>
      <c r="R188" s="224">
        <v>0.4</v>
      </c>
      <c r="S188" s="224">
        <f t="shared" si="115"/>
        <v>56.000000000000007</v>
      </c>
      <c r="T188" s="224">
        <v>56.000000000000007</v>
      </c>
      <c r="U188" s="224">
        <v>300</v>
      </c>
      <c r="V188" s="224">
        <f t="shared" si="178"/>
        <v>3900</v>
      </c>
      <c r="W188" s="224">
        <v>3900</v>
      </c>
      <c r="X188" s="292">
        <f t="shared" si="179"/>
        <v>11561</v>
      </c>
      <c r="Y188" s="292">
        <f t="shared" si="144"/>
        <v>11561</v>
      </c>
      <c r="Z188" s="224">
        <f t="shared" si="180"/>
        <v>2600</v>
      </c>
      <c r="AA188" s="224">
        <v>2600</v>
      </c>
      <c r="AB188" s="225">
        <v>0</v>
      </c>
      <c r="AC188" s="224">
        <v>115</v>
      </c>
      <c r="AD188" s="224">
        <f t="shared" si="181"/>
        <v>0</v>
      </c>
      <c r="AE188" s="224">
        <v>0</v>
      </c>
      <c r="AF188" s="224">
        <v>0</v>
      </c>
      <c r="AG188" s="224">
        <v>0</v>
      </c>
      <c r="AH188" s="292">
        <f t="shared" si="110"/>
        <v>2600</v>
      </c>
      <c r="AI188" s="292">
        <f t="shared" si="145"/>
        <v>2600</v>
      </c>
      <c r="AJ188" s="224">
        <f t="shared" si="182"/>
        <v>14161</v>
      </c>
      <c r="AK188" s="224">
        <f t="shared" si="146"/>
        <v>14161</v>
      </c>
      <c r="AL188" s="230"/>
      <c r="AM188" s="207"/>
      <c r="AN188" s="20" t="str">
        <f t="shared" si="187"/>
        <v>644-PR</v>
      </c>
      <c r="AO188" s="243">
        <f t="shared" si="147"/>
        <v>2600</v>
      </c>
      <c r="AP188" s="243">
        <f t="shared" si="148"/>
        <v>7605</v>
      </c>
      <c r="AQ188" s="243">
        <v>0</v>
      </c>
      <c r="AR188" s="243">
        <f t="shared" si="149"/>
        <v>56.000000000000007</v>
      </c>
      <c r="AS188" s="243">
        <f t="shared" si="150"/>
        <v>3900</v>
      </c>
      <c r="AT188" s="243">
        <f t="shared" si="151"/>
        <v>0</v>
      </c>
      <c r="AU188" s="243">
        <f t="shared" si="152"/>
        <v>14161</v>
      </c>
      <c r="AV188" s="21"/>
    </row>
    <row r="189" spans="1:48" s="22" customFormat="1" ht="45.75" customHeight="1" x14ac:dyDescent="0.25">
      <c r="A189" s="17" t="s">
        <v>189</v>
      </c>
      <c r="B189" s="26" t="s">
        <v>190</v>
      </c>
      <c r="C189" s="23" t="s">
        <v>43</v>
      </c>
      <c r="D189" s="23" t="s">
        <v>60</v>
      </c>
      <c r="E189" s="18" t="s">
        <v>191</v>
      </c>
      <c r="F189" s="23" t="s">
        <v>113</v>
      </c>
      <c r="G189" s="18" t="s">
        <v>547</v>
      </c>
      <c r="H189" s="24">
        <v>42</v>
      </c>
      <c r="I189" s="17" t="s">
        <v>22</v>
      </c>
      <c r="J189" s="19">
        <v>585</v>
      </c>
      <c r="K189" s="25">
        <v>0</v>
      </c>
      <c r="L189" s="25">
        <v>15</v>
      </c>
      <c r="M189" s="25">
        <f t="shared" si="106"/>
        <v>15</v>
      </c>
      <c r="N189" s="224">
        <f t="shared" si="177"/>
        <v>8775</v>
      </c>
      <c r="O189" s="224">
        <v>8775</v>
      </c>
      <c r="P189" s="225">
        <v>10</v>
      </c>
      <c r="Q189" s="225">
        <v>14</v>
      </c>
      <c r="R189" s="225">
        <v>0.4</v>
      </c>
      <c r="S189" s="225">
        <f t="shared" si="115"/>
        <v>56.000000000000007</v>
      </c>
      <c r="T189" s="225">
        <v>56.000000000000007</v>
      </c>
      <c r="U189" s="225">
        <v>300</v>
      </c>
      <c r="V189" s="224">
        <f t="shared" si="178"/>
        <v>4500</v>
      </c>
      <c r="W189" s="224">
        <v>4500</v>
      </c>
      <c r="X189" s="292">
        <f t="shared" si="179"/>
        <v>13331</v>
      </c>
      <c r="Y189" s="292">
        <f t="shared" si="144"/>
        <v>13331</v>
      </c>
      <c r="Z189" s="225">
        <f t="shared" si="180"/>
        <v>3000</v>
      </c>
      <c r="AA189" s="225">
        <v>3000</v>
      </c>
      <c r="AB189" s="225">
        <v>0</v>
      </c>
      <c r="AC189" s="225">
        <v>115</v>
      </c>
      <c r="AD189" s="224">
        <f t="shared" si="181"/>
        <v>0</v>
      </c>
      <c r="AE189" s="224">
        <v>0</v>
      </c>
      <c r="AF189" s="225">
        <v>0</v>
      </c>
      <c r="AG189" s="225">
        <v>0</v>
      </c>
      <c r="AH189" s="292">
        <f t="shared" si="110"/>
        <v>3000</v>
      </c>
      <c r="AI189" s="292">
        <f t="shared" si="145"/>
        <v>3000</v>
      </c>
      <c r="AJ189" s="224">
        <f t="shared" si="182"/>
        <v>16331</v>
      </c>
      <c r="AK189" s="224">
        <f t="shared" si="146"/>
        <v>16331</v>
      </c>
      <c r="AL189" s="226"/>
      <c r="AM189" s="203"/>
      <c r="AN189" s="20" t="str">
        <f t="shared" si="187"/>
        <v>644-PR</v>
      </c>
      <c r="AO189" s="243">
        <f t="shared" si="147"/>
        <v>3000</v>
      </c>
      <c r="AP189" s="243">
        <f t="shared" si="148"/>
        <v>8775</v>
      </c>
      <c r="AQ189" s="243">
        <v>0</v>
      </c>
      <c r="AR189" s="243">
        <f t="shared" si="149"/>
        <v>56.000000000000007</v>
      </c>
      <c r="AS189" s="243">
        <f t="shared" si="150"/>
        <v>4500</v>
      </c>
      <c r="AT189" s="243">
        <f t="shared" si="151"/>
        <v>0</v>
      </c>
      <c r="AU189" s="243">
        <f t="shared" si="152"/>
        <v>16331</v>
      </c>
      <c r="AV189" s="21"/>
    </row>
    <row r="190" spans="1:48" s="22" customFormat="1" ht="45.75" customHeight="1" x14ac:dyDescent="0.25">
      <c r="A190" s="17" t="s">
        <v>189</v>
      </c>
      <c r="B190" s="26" t="s">
        <v>190</v>
      </c>
      <c r="C190" s="23" t="s">
        <v>43</v>
      </c>
      <c r="D190" s="23" t="s">
        <v>60</v>
      </c>
      <c r="E190" s="18" t="s">
        <v>191</v>
      </c>
      <c r="F190" s="23" t="s">
        <v>48</v>
      </c>
      <c r="G190" s="18" t="s">
        <v>656</v>
      </c>
      <c r="H190" s="24">
        <v>42</v>
      </c>
      <c r="I190" s="17" t="s">
        <v>22</v>
      </c>
      <c r="J190" s="19">
        <v>585</v>
      </c>
      <c r="K190" s="25">
        <v>0</v>
      </c>
      <c r="L190" s="25">
        <v>25</v>
      </c>
      <c r="M190" s="25">
        <f t="shared" si="106"/>
        <v>25</v>
      </c>
      <c r="N190" s="224">
        <f t="shared" si="177"/>
        <v>14625</v>
      </c>
      <c r="O190" s="224">
        <v>14625</v>
      </c>
      <c r="P190" s="225">
        <v>0</v>
      </c>
      <c r="Q190" s="225">
        <v>0</v>
      </c>
      <c r="R190" s="225">
        <v>0.4</v>
      </c>
      <c r="S190" s="225">
        <f t="shared" si="115"/>
        <v>0</v>
      </c>
      <c r="T190" s="225">
        <v>0</v>
      </c>
      <c r="U190" s="225">
        <v>0</v>
      </c>
      <c r="V190" s="224">
        <f t="shared" si="178"/>
        <v>0</v>
      </c>
      <c r="W190" s="224">
        <v>0</v>
      </c>
      <c r="X190" s="292">
        <f t="shared" si="179"/>
        <v>14625</v>
      </c>
      <c r="Y190" s="292">
        <f t="shared" si="144"/>
        <v>14625</v>
      </c>
      <c r="Z190" s="225">
        <f t="shared" si="180"/>
        <v>5000</v>
      </c>
      <c r="AA190" s="225">
        <v>5000</v>
      </c>
      <c r="AB190" s="225">
        <v>0</v>
      </c>
      <c r="AC190" s="225">
        <v>0</v>
      </c>
      <c r="AD190" s="224">
        <f t="shared" si="181"/>
        <v>0</v>
      </c>
      <c r="AE190" s="224">
        <v>0</v>
      </c>
      <c r="AF190" s="225">
        <v>0</v>
      </c>
      <c r="AG190" s="225">
        <v>0</v>
      </c>
      <c r="AH190" s="292">
        <f t="shared" si="110"/>
        <v>5000</v>
      </c>
      <c r="AI190" s="292">
        <f t="shared" si="145"/>
        <v>5000</v>
      </c>
      <c r="AJ190" s="224">
        <f t="shared" si="182"/>
        <v>19625</v>
      </c>
      <c r="AK190" s="224">
        <f t="shared" si="146"/>
        <v>19625</v>
      </c>
      <c r="AL190" s="226"/>
      <c r="AM190" s="203"/>
      <c r="AN190" s="20" t="str">
        <f t="shared" si="187"/>
        <v>644-PR</v>
      </c>
      <c r="AO190" s="243">
        <f t="shared" si="147"/>
        <v>5000</v>
      </c>
      <c r="AP190" s="243">
        <f t="shared" si="148"/>
        <v>14625</v>
      </c>
      <c r="AQ190" s="243">
        <v>0</v>
      </c>
      <c r="AR190" s="243">
        <f t="shared" si="149"/>
        <v>0</v>
      </c>
      <c r="AS190" s="243">
        <f t="shared" si="150"/>
        <v>0</v>
      </c>
      <c r="AT190" s="243">
        <f t="shared" si="151"/>
        <v>0</v>
      </c>
      <c r="AU190" s="243">
        <f t="shared" si="152"/>
        <v>19625</v>
      </c>
      <c r="AV190" s="21"/>
    </row>
    <row r="191" spans="1:48" s="22" customFormat="1" ht="34.5" x14ac:dyDescent="0.25">
      <c r="A191" s="17" t="s">
        <v>189</v>
      </c>
      <c r="B191" s="26" t="s">
        <v>190</v>
      </c>
      <c r="C191" s="23" t="s">
        <v>43</v>
      </c>
      <c r="D191" s="23" t="s">
        <v>60</v>
      </c>
      <c r="E191" s="18" t="s">
        <v>192</v>
      </c>
      <c r="F191" s="23" t="s">
        <v>243</v>
      </c>
      <c r="G191" s="18" t="s">
        <v>47</v>
      </c>
      <c r="H191" s="24">
        <v>42</v>
      </c>
      <c r="I191" s="17" t="s">
        <v>77</v>
      </c>
      <c r="J191" s="19">
        <v>585</v>
      </c>
      <c r="K191" s="25">
        <v>0</v>
      </c>
      <c r="L191" s="25">
        <v>15</v>
      </c>
      <c r="M191" s="25">
        <f t="shared" si="106"/>
        <v>15</v>
      </c>
      <c r="N191" s="224">
        <f t="shared" si="177"/>
        <v>8775</v>
      </c>
      <c r="O191" s="224">
        <v>8775</v>
      </c>
      <c r="P191" s="225">
        <v>0</v>
      </c>
      <c r="Q191" s="225">
        <v>68</v>
      </c>
      <c r="R191" s="225">
        <v>0.4</v>
      </c>
      <c r="S191" s="225">
        <f t="shared" si="115"/>
        <v>0</v>
      </c>
      <c r="T191" s="225">
        <v>0</v>
      </c>
      <c r="U191" s="225">
        <v>0</v>
      </c>
      <c r="V191" s="224">
        <f t="shared" si="178"/>
        <v>0</v>
      </c>
      <c r="W191" s="224">
        <v>0</v>
      </c>
      <c r="X191" s="292">
        <f t="shared" si="179"/>
        <v>8775</v>
      </c>
      <c r="Y191" s="292">
        <f t="shared" si="144"/>
        <v>8775</v>
      </c>
      <c r="Z191" s="225">
        <f t="shared" si="180"/>
        <v>3000</v>
      </c>
      <c r="AA191" s="225">
        <v>3000</v>
      </c>
      <c r="AB191" s="225">
        <v>0</v>
      </c>
      <c r="AC191" s="225">
        <v>250</v>
      </c>
      <c r="AD191" s="224">
        <f t="shared" si="181"/>
        <v>0</v>
      </c>
      <c r="AE191" s="224">
        <v>0</v>
      </c>
      <c r="AF191" s="225">
        <v>0</v>
      </c>
      <c r="AG191" s="225">
        <v>0</v>
      </c>
      <c r="AH191" s="292">
        <f t="shared" si="110"/>
        <v>3000</v>
      </c>
      <c r="AI191" s="292">
        <f t="shared" si="145"/>
        <v>3000</v>
      </c>
      <c r="AJ191" s="224">
        <f t="shared" si="182"/>
        <v>11775</v>
      </c>
      <c r="AK191" s="224">
        <f t="shared" si="146"/>
        <v>11775</v>
      </c>
      <c r="AL191" s="226"/>
      <c r="AM191" s="203"/>
      <c r="AN191" s="20" t="str">
        <f t="shared" si="187"/>
        <v>644-PR</v>
      </c>
      <c r="AO191" s="243">
        <f t="shared" si="147"/>
        <v>3000</v>
      </c>
      <c r="AP191" s="243">
        <f t="shared" si="148"/>
        <v>8775</v>
      </c>
      <c r="AQ191" s="243">
        <v>0</v>
      </c>
      <c r="AR191" s="243">
        <f t="shared" si="149"/>
        <v>0</v>
      </c>
      <c r="AS191" s="243">
        <f t="shared" si="150"/>
        <v>0</v>
      </c>
      <c r="AT191" s="243">
        <f t="shared" si="151"/>
        <v>0</v>
      </c>
      <c r="AU191" s="243">
        <f t="shared" si="152"/>
        <v>11775</v>
      </c>
      <c r="AV191" s="21"/>
    </row>
    <row r="192" spans="1:48" s="22" customFormat="1" ht="57" customHeight="1" x14ac:dyDescent="0.25">
      <c r="A192" s="17" t="s">
        <v>189</v>
      </c>
      <c r="B192" s="26" t="s">
        <v>190</v>
      </c>
      <c r="C192" s="23" t="s">
        <v>43</v>
      </c>
      <c r="D192" s="23" t="s">
        <v>60</v>
      </c>
      <c r="E192" s="18" t="s">
        <v>192</v>
      </c>
      <c r="F192" s="23" t="s">
        <v>520</v>
      </c>
      <c r="G192" s="18" t="s">
        <v>663</v>
      </c>
      <c r="H192" s="24">
        <v>42</v>
      </c>
      <c r="I192" s="17" t="s">
        <v>77</v>
      </c>
      <c r="J192" s="19">
        <v>585</v>
      </c>
      <c r="K192" s="25">
        <v>15</v>
      </c>
      <c r="L192" s="25">
        <v>0</v>
      </c>
      <c r="M192" s="25">
        <f t="shared" si="106"/>
        <v>15</v>
      </c>
      <c r="N192" s="224">
        <f t="shared" si="177"/>
        <v>8775</v>
      </c>
      <c r="O192" s="224">
        <v>8775</v>
      </c>
      <c r="P192" s="225">
        <v>0</v>
      </c>
      <c r="Q192" s="225">
        <v>68</v>
      </c>
      <c r="R192" s="225">
        <v>0.4</v>
      </c>
      <c r="S192" s="225">
        <f t="shared" si="115"/>
        <v>0</v>
      </c>
      <c r="T192" s="225">
        <v>0</v>
      </c>
      <c r="U192" s="225">
        <v>0</v>
      </c>
      <c r="V192" s="224">
        <f t="shared" si="178"/>
        <v>0</v>
      </c>
      <c r="W192" s="224">
        <v>0</v>
      </c>
      <c r="X192" s="292">
        <f t="shared" si="179"/>
        <v>8775</v>
      </c>
      <c r="Y192" s="292">
        <f t="shared" si="144"/>
        <v>8775</v>
      </c>
      <c r="Z192" s="225">
        <f t="shared" si="180"/>
        <v>3000</v>
      </c>
      <c r="AA192" s="225">
        <v>3000</v>
      </c>
      <c r="AB192" s="225">
        <v>0</v>
      </c>
      <c r="AC192" s="225">
        <v>250</v>
      </c>
      <c r="AD192" s="224">
        <f t="shared" si="181"/>
        <v>0</v>
      </c>
      <c r="AE192" s="224">
        <v>0</v>
      </c>
      <c r="AF192" s="225">
        <v>0</v>
      </c>
      <c r="AG192" s="225">
        <v>0</v>
      </c>
      <c r="AH192" s="292">
        <f t="shared" si="110"/>
        <v>3000</v>
      </c>
      <c r="AI192" s="292">
        <f t="shared" si="145"/>
        <v>3000</v>
      </c>
      <c r="AJ192" s="224">
        <f t="shared" si="182"/>
        <v>11775</v>
      </c>
      <c r="AK192" s="224">
        <f t="shared" si="146"/>
        <v>11775</v>
      </c>
      <c r="AL192" s="226"/>
      <c r="AM192" s="203"/>
      <c r="AN192" s="20" t="str">
        <f t="shared" si="187"/>
        <v>644-PR</v>
      </c>
      <c r="AO192" s="243">
        <f t="shared" si="147"/>
        <v>3000</v>
      </c>
      <c r="AP192" s="243">
        <f t="shared" si="148"/>
        <v>8775</v>
      </c>
      <c r="AQ192" s="243">
        <v>0</v>
      </c>
      <c r="AR192" s="243">
        <f t="shared" si="149"/>
        <v>0</v>
      </c>
      <c r="AS192" s="243">
        <f t="shared" si="150"/>
        <v>0</v>
      </c>
      <c r="AT192" s="243">
        <f t="shared" si="151"/>
        <v>0</v>
      </c>
      <c r="AU192" s="243">
        <f t="shared" si="152"/>
        <v>11775</v>
      </c>
      <c r="AV192" s="21"/>
    </row>
    <row r="193" spans="1:48" s="22" customFormat="1" ht="45.75" x14ac:dyDescent="0.25">
      <c r="A193" s="17" t="s">
        <v>189</v>
      </c>
      <c r="B193" s="26" t="s">
        <v>190</v>
      </c>
      <c r="C193" s="23" t="s">
        <v>43</v>
      </c>
      <c r="D193" s="23" t="s">
        <v>60</v>
      </c>
      <c r="E193" s="18" t="s">
        <v>192</v>
      </c>
      <c r="F193" s="23" t="s">
        <v>113</v>
      </c>
      <c r="G193" s="18" t="s">
        <v>519</v>
      </c>
      <c r="H193" s="24">
        <v>42</v>
      </c>
      <c r="I193" s="17" t="s">
        <v>22</v>
      </c>
      <c r="J193" s="19">
        <v>585</v>
      </c>
      <c r="K193" s="25">
        <v>15</v>
      </c>
      <c r="L193" s="25">
        <v>0</v>
      </c>
      <c r="M193" s="25">
        <f>K193+L193</f>
        <v>15</v>
      </c>
      <c r="N193" s="224">
        <f>(J193*M193)</f>
        <v>8775</v>
      </c>
      <c r="O193" s="224">
        <v>8775</v>
      </c>
      <c r="P193" s="225">
        <v>12</v>
      </c>
      <c r="Q193" s="225">
        <v>14</v>
      </c>
      <c r="R193" s="225">
        <v>0.4</v>
      </c>
      <c r="S193" s="225">
        <f>SUM(Q193*R193*P193)</f>
        <v>67.2</v>
      </c>
      <c r="T193" s="225">
        <v>67.2</v>
      </c>
      <c r="U193" s="225">
        <v>300</v>
      </c>
      <c r="V193" s="224">
        <f>(M193*U193)</f>
        <v>4500</v>
      </c>
      <c r="W193" s="224">
        <v>4500</v>
      </c>
      <c r="X193" s="292">
        <f>N193+S193+V193</f>
        <v>13342.2</v>
      </c>
      <c r="Y193" s="292">
        <f t="shared" si="144"/>
        <v>13342.2</v>
      </c>
      <c r="Z193" s="225">
        <f>M193*200</f>
        <v>3000</v>
      </c>
      <c r="AA193" s="225">
        <v>3000</v>
      </c>
      <c r="AB193" s="225">
        <v>0</v>
      </c>
      <c r="AC193" s="225">
        <v>250</v>
      </c>
      <c r="AD193" s="224">
        <f>SUM(AC193*AB193)</f>
        <v>0</v>
      </c>
      <c r="AE193" s="224">
        <v>0</v>
      </c>
      <c r="AF193" s="225">
        <v>0</v>
      </c>
      <c r="AG193" s="225">
        <v>0</v>
      </c>
      <c r="AH193" s="292">
        <f>Z193+AD193+AF193</f>
        <v>3000</v>
      </c>
      <c r="AI193" s="292">
        <f t="shared" si="145"/>
        <v>3000</v>
      </c>
      <c r="AJ193" s="224">
        <f>AH193+X193</f>
        <v>16342.2</v>
      </c>
      <c r="AK193" s="224">
        <f t="shared" si="146"/>
        <v>16342.2</v>
      </c>
      <c r="AL193" s="226"/>
      <c r="AM193" s="203"/>
      <c r="AN193" s="20" t="str">
        <f>A193</f>
        <v>644-PR</v>
      </c>
      <c r="AO193" s="243">
        <f t="shared" si="147"/>
        <v>3000</v>
      </c>
      <c r="AP193" s="243">
        <f t="shared" si="148"/>
        <v>8775</v>
      </c>
      <c r="AQ193" s="243">
        <v>0</v>
      </c>
      <c r="AR193" s="243">
        <f t="shared" si="149"/>
        <v>67.2</v>
      </c>
      <c r="AS193" s="243">
        <f t="shared" si="150"/>
        <v>4500</v>
      </c>
      <c r="AT193" s="243">
        <f t="shared" si="151"/>
        <v>0</v>
      </c>
      <c r="AU193" s="243">
        <f t="shared" si="152"/>
        <v>16342.2</v>
      </c>
      <c r="AV193" s="21"/>
    </row>
    <row r="194" spans="1:48" s="22" customFormat="1" ht="52.5" customHeight="1" x14ac:dyDescent="0.25">
      <c r="A194" s="17" t="s">
        <v>189</v>
      </c>
      <c r="B194" s="26" t="s">
        <v>190</v>
      </c>
      <c r="C194" s="23" t="s">
        <v>43</v>
      </c>
      <c r="D194" s="23" t="s">
        <v>60</v>
      </c>
      <c r="E194" s="18" t="s">
        <v>192</v>
      </c>
      <c r="F194" s="23" t="s">
        <v>709</v>
      </c>
      <c r="G194" s="18" t="s">
        <v>710</v>
      </c>
      <c r="H194" s="24">
        <v>42</v>
      </c>
      <c r="I194" s="17" t="s">
        <v>77</v>
      </c>
      <c r="J194" s="19">
        <v>585</v>
      </c>
      <c r="K194" s="25">
        <v>0</v>
      </c>
      <c r="L194" s="25">
        <v>15</v>
      </c>
      <c r="M194" s="25">
        <f>K194+L194</f>
        <v>15</v>
      </c>
      <c r="N194" s="224">
        <f>(J194*M194)</f>
        <v>8775</v>
      </c>
      <c r="O194" s="224">
        <v>8775</v>
      </c>
      <c r="P194" s="225">
        <v>0</v>
      </c>
      <c r="Q194" s="225">
        <v>68</v>
      </c>
      <c r="R194" s="225">
        <v>0.4</v>
      </c>
      <c r="S194" s="225">
        <f>SUM(Q194*R194*P194)</f>
        <v>0</v>
      </c>
      <c r="T194" s="225">
        <v>0</v>
      </c>
      <c r="U194" s="225">
        <v>15</v>
      </c>
      <c r="V194" s="224">
        <f>(M194*U194)</f>
        <v>225</v>
      </c>
      <c r="W194" s="224">
        <v>225</v>
      </c>
      <c r="X194" s="292">
        <f>N194+S194+V194</f>
        <v>9000</v>
      </c>
      <c r="Y194" s="292">
        <f t="shared" si="144"/>
        <v>9000</v>
      </c>
      <c r="Z194" s="225">
        <f>M194*200</f>
        <v>3000</v>
      </c>
      <c r="AA194" s="225">
        <v>3000</v>
      </c>
      <c r="AB194" s="225">
        <v>0</v>
      </c>
      <c r="AC194" s="225">
        <v>0</v>
      </c>
      <c r="AD194" s="224">
        <v>0</v>
      </c>
      <c r="AE194" s="224">
        <v>0</v>
      </c>
      <c r="AF194" s="225">
        <v>0</v>
      </c>
      <c r="AG194" s="225">
        <v>0</v>
      </c>
      <c r="AH194" s="292">
        <f>Z194+AD194+AF194</f>
        <v>3000</v>
      </c>
      <c r="AI194" s="292">
        <f t="shared" si="145"/>
        <v>3000</v>
      </c>
      <c r="AJ194" s="224">
        <f>AH194+X194</f>
        <v>12000</v>
      </c>
      <c r="AK194" s="224">
        <f t="shared" si="146"/>
        <v>12000</v>
      </c>
      <c r="AL194" s="226"/>
      <c r="AM194" s="203"/>
      <c r="AN194" s="20" t="str">
        <f>A194</f>
        <v>644-PR</v>
      </c>
      <c r="AO194" s="243">
        <f t="shared" si="147"/>
        <v>3000</v>
      </c>
      <c r="AP194" s="243">
        <f t="shared" si="148"/>
        <v>8775</v>
      </c>
      <c r="AQ194" s="243">
        <v>0</v>
      </c>
      <c r="AR194" s="243">
        <f t="shared" si="149"/>
        <v>0</v>
      </c>
      <c r="AS194" s="243">
        <f t="shared" si="150"/>
        <v>225</v>
      </c>
      <c r="AT194" s="243">
        <f t="shared" si="151"/>
        <v>0</v>
      </c>
      <c r="AU194" s="243">
        <f t="shared" si="152"/>
        <v>12000</v>
      </c>
      <c r="AV194" s="21"/>
    </row>
    <row r="195" spans="1:48" s="22" customFormat="1" ht="34.5" x14ac:dyDescent="0.25">
      <c r="A195" s="17" t="s">
        <v>189</v>
      </c>
      <c r="B195" s="26" t="s">
        <v>190</v>
      </c>
      <c r="C195" s="23" t="s">
        <v>43</v>
      </c>
      <c r="D195" s="23" t="s">
        <v>31</v>
      </c>
      <c r="E195" s="18" t="s">
        <v>120</v>
      </c>
      <c r="F195" s="23" t="s">
        <v>50</v>
      </c>
      <c r="G195" s="18" t="s">
        <v>51</v>
      </c>
      <c r="H195" s="44">
        <v>42</v>
      </c>
      <c r="I195" s="17" t="s">
        <v>77</v>
      </c>
      <c r="J195" s="19">
        <v>585</v>
      </c>
      <c r="K195" s="25">
        <v>0</v>
      </c>
      <c r="L195" s="25">
        <v>0</v>
      </c>
      <c r="M195" s="25">
        <f t="shared" si="106"/>
        <v>0</v>
      </c>
      <c r="N195" s="224">
        <f t="shared" si="177"/>
        <v>0</v>
      </c>
      <c r="O195" s="224">
        <v>0</v>
      </c>
      <c r="P195" s="225">
        <v>0</v>
      </c>
      <c r="Q195" s="225">
        <v>44</v>
      </c>
      <c r="R195" s="225">
        <v>0.4</v>
      </c>
      <c r="S195" s="225">
        <f t="shared" si="115"/>
        <v>0</v>
      </c>
      <c r="T195" s="225">
        <v>0</v>
      </c>
      <c r="U195" s="225">
        <v>0</v>
      </c>
      <c r="V195" s="224">
        <v>3474.9</v>
      </c>
      <c r="W195" s="224">
        <v>3474.9</v>
      </c>
      <c r="X195" s="292">
        <f t="shared" si="179"/>
        <v>3474.9</v>
      </c>
      <c r="Y195" s="292">
        <f t="shared" si="144"/>
        <v>3474.9</v>
      </c>
      <c r="Z195" s="225">
        <f t="shared" si="180"/>
        <v>0</v>
      </c>
      <c r="AA195" s="225">
        <v>0</v>
      </c>
      <c r="AB195" s="225">
        <v>0</v>
      </c>
      <c r="AC195" s="225">
        <v>330</v>
      </c>
      <c r="AD195" s="224">
        <f t="shared" si="181"/>
        <v>0</v>
      </c>
      <c r="AE195" s="224">
        <v>0</v>
      </c>
      <c r="AF195" s="225">
        <v>0</v>
      </c>
      <c r="AG195" s="225">
        <v>0</v>
      </c>
      <c r="AH195" s="292">
        <f t="shared" si="110"/>
        <v>0</v>
      </c>
      <c r="AI195" s="292">
        <f t="shared" si="145"/>
        <v>0</v>
      </c>
      <c r="AJ195" s="224">
        <f t="shared" si="182"/>
        <v>3474.9</v>
      </c>
      <c r="AK195" s="224">
        <f t="shared" si="146"/>
        <v>3474.9</v>
      </c>
      <c r="AL195" s="226"/>
      <c r="AM195" s="203"/>
      <c r="AN195" s="20" t="str">
        <f t="shared" si="187"/>
        <v>644-PR</v>
      </c>
      <c r="AO195" s="243">
        <f t="shared" si="147"/>
        <v>0</v>
      </c>
      <c r="AP195" s="243">
        <f t="shared" si="148"/>
        <v>0</v>
      </c>
      <c r="AQ195" s="243">
        <v>0</v>
      </c>
      <c r="AR195" s="243">
        <f t="shared" si="149"/>
        <v>0</v>
      </c>
      <c r="AS195" s="243">
        <f t="shared" si="150"/>
        <v>3474.9</v>
      </c>
      <c r="AT195" s="243">
        <f t="shared" si="151"/>
        <v>0</v>
      </c>
      <c r="AU195" s="243">
        <f t="shared" si="152"/>
        <v>3474.9</v>
      </c>
      <c r="AV195" s="21"/>
    </row>
    <row r="196" spans="1:48" s="22" customFormat="1" ht="45.75" x14ac:dyDescent="0.25">
      <c r="A196" s="17" t="s">
        <v>189</v>
      </c>
      <c r="B196" s="26" t="s">
        <v>190</v>
      </c>
      <c r="C196" s="23" t="s">
        <v>43</v>
      </c>
      <c r="D196" s="23" t="s">
        <v>31</v>
      </c>
      <c r="E196" s="18" t="s">
        <v>120</v>
      </c>
      <c r="F196" s="23" t="s">
        <v>194</v>
      </c>
      <c r="G196" s="18" t="s">
        <v>166</v>
      </c>
      <c r="H196" s="44">
        <v>42</v>
      </c>
      <c r="I196" s="17" t="s">
        <v>38</v>
      </c>
      <c r="J196" s="19">
        <v>1200</v>
      </c>
      <c r="K196" s="25">
        <v>0</v>
      </c>
      <c r="L196" s="25">
        <v>0</v>
      </c>
      <c r="M196" s="25">
        <f t="shared" ref="M196:M265" si="189">K196+L196</f>
        <v>0</v>
      </c>
      <c r="N196" s="224">
        <f t="shared" si="177"/>
        <v>0</v>
      </c>
      <c r="O196" s="224">
        <v>0</v>
      </c>
      <c r="P196" s="225">
        <v>0</v>
      </c>
      <c r="Q196" s="225">
        <v>0</v>
      </c>
      <c r="R196" s="225">
        <v>0.4</v>
      </c>
      <c r="S196" s="225">
        <f t="shared" si="115"/>
        <v>0</v>
      </c>
      <c r="T196" s="225">
        <v>0</v>
      </c>
      <c r="U196" s="225">
        <v>0</v>
      </c>
      <c r="V196" s="224">
        <v>7920</v>
      </c>
      <c r="W196" s="224">
        <v>7920</v>
      </c>
      <c r="X196" s="292">
        <f t="shared" si="179"/>
        <v>7920</v>
      </c>
      <c r="Y196" s="292">
        <f t="shared" si="144"/>
        <v>7920</v>
      </c>
      <c r="Z196" s="225">
        <f t="shared" si="180"/>
        <v>0</v>
      </c>
      <c r="AA196" s="225">
        <v>0</v>
      </c>
      <c r="AB196" s="225">
        <v>0</v>
      </c>
      <c r="AC196" s="225">
        <v>330</v>
      </c>
      <c r="AD196" s="224">
        <f t="shared" si="181"/>
        <v>0</v>
      </c>
      <c r="AE196" s="224">
        <v>0</v>
      </c>
      <c r="AF196" s="225">
        <v>0</v>
      </c>
      <c r="AG196" s="225">
        <v>0</v>
      </c>
      <c r="AH196" s="292">
        <f t="shared" ref="AH196:AH265" si="190">Z196+AD196+AF196</f>
        <v>0</v>
      </c>
      <c r="AI196" s="292">
        <f t="shared" si="145"/>
        <v>0</v>
      </c>
      <c r="AJ196" s="224">
        <f t="shared" si="182"/>
        <v>7920</v>
      </c>
      <c r="AK196" s="224">
        <f t="shared" si="146"/>
        <v>7920</v>
      </c>
      <c r="AL196" s="226"/>
      <c r="AM196" s="203"/>
      <c r="AN196" s="20" t="str">
        <f t="shared" si="187"/>
        <v>644-PR</v>
      </c>
      <c r="AO196" s="243">
        <f t="shared" si="147"/>
        <v>0</v>
      </c>
      <c r="AP196" s="243">
        <f t="shared" si="148"/>
        <v>0</v>
      </c>
      <c r="AQ196" s="243">
        <v>0</v>
      </c>
      <c r="AR196" s="243">
        <f t="shared" si="149"/>
        <v>0</v>
      </c>
      <c r="AS196" s="243">
        <f t="shared" si="150"/>
        <v>7920</v>
      </c>
      <c r="AT196" s="243">
        <f t="shared" si="151"/>
        <v>0</v>
      </c>
      <c r="AU196" s="243">
        <f t="shared" si="152"/>
        <v>7920</v>
      </c>
      <c r="AV196" s="21"/>
    </row>
    <row r="197" spans="1:48" s="22" customFormat="1" ht="33.75" customHeight="1" x14ac:dyDescent="0.25">
      <c r="A197" s="302" t="s">
        <v>189</v>
      </c>
      <c r="B197" s="303" t="s">
        <v>190</v>
      </c>
      <c r="C197" s="304"/>
      <c r="D197" s="304"/>
      <c r="E197" s="305"/>
      <c r="F197" s="304"/>
      <c r="G197" s="305"/>
      <c r="H197" s="332"/>
      <c r="I197" s="302"/>
      <c r="J197" s="307"/>
      <c r="K197" s="308">
        <f>SUM(K186:K196)</f>
        <v>58</v>
      </c>
      <c r="L197" s="308">
        <f t="shared" ref="L197:N197" si="191">SUM(L186:L196)</f>
        <v>85</v>
      </c>
      <c r="M197" s="308">
        <f t="shared" si="191"/>
        <v>143</v>
      </c>
      <c r="N197" s="308">
        <f t="shared" si="191"/>
        <v>83655</v>
      </c>
      <c r="O197" s="308">
        <f t="shared" ref="O197" si="192">SUM(O186:O196)</f>
        <v>83655</v>
      </c>
      <c r="P197" s="308">
        <f t="shared" ref="P197:Q197" si="193">SUM(P186:P196)</f>
        <v>42</v>
      </c>
      <c r="Q197" s="308">
        <f t="shared" si="193"/>
        <v>319</v>
      </c>
      <c r="R197" s="308">
        <f t="shared" ref="R197" si="194">SUM(R186:R196)</f>
        <v>4.3999999999999995</v>
      </c>
      <c r="S197" s="308">
        <f t="shared" ref="S197:T197" si="195">SUM(S186:S196)</f>
        <v>235.20000000000005</v>
      </c>
      <c r="T197" s="308">
        <f t="shared" si="195"/>
        <v>235.20000000000005</v>
      </c>
      <c r="U197" s="308">
        <f t="shared" ref="U197" si="196">SUM(U186:U196)</f>
        <v>1215</v>
      </c>
      <c r="V197" s="308">
        <f t="shared" ref="V197:W197" si="197">SUM(V186:V196)</f>
        <v>29019.9</v>
      </c>
      <c r="W197" s="308">
        <f t="shared" si="197"/>
        <v>29019.9</v>
      </c>
      <c r="X197" s="308">
        <f t="shared" ref="X197" si="198">SUM(X186:X196)</f>
        <v>112910.09999999999</v>
      </c>
      <c r="Y197" s="308">
        <f t="shared" ref="Y197:Z197" si="199">SUM(Y186:Y196)</f>
        <v>112910.09999999999</v>
      </c>
      <c r="Z197" s="308">
        <f t="shared" si="199"/>
        <v>28600</v>
      </c>
      <c r="AA197" s="308">
        <f t="shared" ref="AA197" si="200">SUM(AA186:AA196)</f>
        <v>28600</v>
      </c>
      <c r="AB197" s="308">
        <f t="shared" ref="AB197:AC197" si="201">SUM(AB186:AB196)</f>
        <v>0</v>
      </c>
      <c r="AC197" s="308">
        <f t="shared" si="201"/>
        <v>1870</v>
      </c>
      <c r="AD197" s="308">
        <f t="shared" ref="AD197" si="202">SUM(AD186:AD196)</f>
        <v>0</v>
      </c>
      <c r="AE197" s="308">
        <f t="shared" ref="AE197:AF197" si="203">SUM(AE186:AE196)</f>
        <v>0</v>
      </c>
      <c r="AF197" s="308">
        <f t="shared" si="203"/>
        <v>0</v>
      </c>
      <c r="AG197" s="308">
        <f t="shared" ref="AG197" si="204">SUM(AG186:AG196)</f>
        <v>0</v>
      </c>
      <c r="AH197" s="308">
        <f t="shared" ref="AH197:AI197" si="205">SUM(AH186:AH196)</f>
        <v>28600</v>
      </c>
      <c r="AI197" s="308">
        <f t="shared" si="205"/>
        <v>28600</v>
      </c>
      <c r="AJ197" s="308">
        <f t="shared" ref="AJ197" si="206">SUM(AJ186:AJ196)</f>
        <v>141510.1</v>
      </c>
      <c r="AK197" s="308">
        <f t="shared" ref="AK197:AL197" si="207">SUM(AK186:AK196)</f>
        <v>141510.1</v>
      </c>
      <c r="AL197" s="308">
        <f t="shared" si="207"/>
        <v>141510.1</v>
      </c>
      <c r="AM197" s="308">
        <f t="shared" ref="AM197" si="208">SUM(AM186:AM196)</f>
        <v>143</v>
      </c>
      <c r="AN197" s="318" t="str">
        <f t="shared" si="187"/>
        <v>644-PR</v>
      </c>
      <c r="AO197" s="316">
        <f t="shared" ref="AO197" si="209">SUM(AO186:AO196)</f>
        <v>28600</v>
      </c>
      <c r="AP197" s="316">
        <f t="shared" ref="AP197" si="210">SUM(AP186:AP196)</f>
        <v>83655</v>
      </c>
      <c r="AQ197" s="316">
        <f t="shared" ref="AQ197:AR197" si="211">SUM(AQ186:AQ196)</f>
        <v>0</v>
      </c>
      <c r="AR197" s="316">
        <f t="shared" si="211"/>
        <v>235.20000000000005</v>
      </c>
      <c r="AS197" s="316">
        <f t="shared" ref="AS197" si="212">SUM(AS186:AS196)</f>
        <v>29019.9</v>
      </c>
      <c r="AT197" s="316">
        <f t="shared" ref="AT197:AU197" si="213">SUM(AT186:AT196)</f>
        <v>0</v>
      </c>
      <c r="AU197" s="316">
        <f t="shared" si="213"/>
        <v>141510.1</v>
      </c>
      <c r="AV197" s="21"/>
    </row>
    <row r="198" spans="1:48" s="22" customFormat="1" ht="36" x14ac:dyDescent="0.25">
      <c r="A198" s="333" t="s">
        <v>195</v>
      </c>
      <c r="B198" s="334" t="s">
        <v>196</v>
      </c>
      <c r="C198" s="335" t="s">
        <v>18</v>
      </c>
      <c r="D198" s="335" t="s">
        <v>31</v>
      </c>
      <c r="E198" s="336" t="s">
        <v>79</v>
      </c>
      <c r="F198" s="335" t="s">
        <v>197</v>
      </c>
      <c r="G198" s="337" t="s">
        <v>89</v>
      </c>
      <c r="H198" s="338">
        <v>45</v>
      </c>
      <c r="I198" s="333" t="s">
        <v>77</v>
      </c>
      <c r="J198" s="339">
        <v>585</v>
      </c>
      <c r="K198" s="340">
        <v>0</v>
      </c>
      <c r="L198" s="340">
        <v>0</v>
      </c>
      <c r="M198" s="340">
        <f t="shared" si="189"/>
        <v>0</v>
      </c>
      <c r="N198" s="341">
        <f t="shared" si="177"/>
        <v>0</v>
      </c>
      <c r="O198" s="341">
        <v>0</v>
      </c>
      <c r="P198" s="342">
        <v>0</v>
      </c>
      <c r="Q198" s="342">
        <v>13</v>
      </c>
      <c r="R198" s="342">
        <v>0.4</v>
      </c>
      <c r="S198" s="342">
        <f t="shared" si="115"/>
        <v>0</v>
      </c>
      <c r="T198" s="342">
        <v>0</v>
      </c>
      <c r="U198" s="342">
        <v>0</v>
      </c>
      <c r="V198" s="341">
        <f t="shared" si="178"/>
        <v>0</v>
      </c>
      <c r="W198" s="341">
        <v>0</v>
      </c>
      <c r="X198" s="341">
        <f t="shared" si="179"/>
        <v>0</v>
      </c>
      <c r="Y198" s="341">
        <f t="shared" si="144"/>
        <v>0</v>
      </c>
      <c r="Z198" s="342">
        <f t="shared" si="180"/>
        <v>0</v>
      </c>
      <c r="AA198" s="342">
        <v>0</v>
      </c>
      <c r="AB198" s="342">
        <v>0</v>
      </c>
      <c r="AC198" s="342">
        <v>120</v>
      </c>
      <c r="AD198" s="341">
        <f t="shared" si="181"/>
        <v>0</v>
      </c>
      <c r="AE198" s="341">
        <v>0</v>
      </c>
      <c r="AF198" s="342">
        <v>0</v>
      </c>
      <c r="AG198" s="342">
        <v>0</v>
      </c>
      <c r="AH198" s="341">
        <f t="shared" si="190"/>
        <v>0</v>
      </c>
      <c r="AI198" s="341">
        <f t="shared" si="145"/>
        <v>0</v>
      </c>
      <c r="AJ198" s="341">
        <f t="shared" si="182"/>
        <v>0</v>
      </c>
      <c r="AK198" s="341">
        <f t="shared" si="146"/>
        <v>0</v>
      </c>
      <c r="AL198" s="343">
        <f>SUM(AJ198)</f>
        <v>0</v>
      </c>
      <c r="AM198" s="344">
        <f>SUM(M198)</f>
        <v>0</v>
      </c>
      <c r="AN198" s="345" t="str">
        <f t="shared" si="187"/>
        <v>645-PR</v>
      </c>
      <c r="AO198" s="346">
        <f t="shared" si="147"/>
        <v>0</v>
      </c>
      <c r="AP198" s="346">
        <f t="shared" si="148"/>
        <v>0</v>
      </c>
      <c r="AQ198" s="346">
        <v>0</v>
      </c>
      <c r="AR198" s="346">
        <f t="shared" si="149"/>
        <v>0</v>
      </c>
      <c r="AS198" s="346">
        <f t="shared" si="150"/>
        <v>0</v>
      </c>
      <c r="AT198" s="346">
        <f t="shared" si="151"/>
        <v>0</v>
      </c>
      <c r="AU198" s="346">
        <f t="shared" si="152"/>
        <v>0</v>
      </c>
      <c r="AV198" s="21"/>
    </row>
    <row r="199" spans="1:48" s="22" customFormat="1" ht="39" customHeight="1" x14ac:dyDescent="0.25">
      <c r="A199" s="333" t="s">
        <v>203</v>
      </c>
      <c r="B199" s="334" t="s">
        <v>542</v>
      </c>
      <c r="C199" s="336" t="s">
        <v>43</v>
      </c>
      <c r="D199" s="336" t="s">
        <v>60</v>
      </c>
      <c r="E199" s="336" t="s">
        <v>200</v>
      </c>
      <c r="F199" s="335" t="s">
        <v>48</v>
      </c>
      <c r="G199" s="336" t="s">
        <v>656</v>
      </c>
      <c r="H199" s="347">
        <v>42</v>
      </c>
      <c r="I199" s="334" t="s">
        <v>38</v>
      </c>
      <c r="J199" s="339">
        <v>753</v>
      </c>
      <c r="K199" s="340">
        <v>0</v>
      </c>
      <c r="L199" s="340">
        <v>0</v>
      </c>
      <c r="M199" s="340">
        <f t="shared" si="189"/>
        <v>0</v>
      </c>
      <c r="N199" s="341">
        <f t="shared" si="177"/>
        <v>0</v>
      </c>
      <c r="O199" s="341">
        <v>0</v>
      </c>
      <c r="P199" s="342">
        <v>0</v>
      </c>
      <c r="Q199" s="342">
        <v>0</v>
      </c>
      <c r="R199" s="342">
        <v>0</v>
      </c>
      <c r="S199" s="342">
        <v>0</v>
      </c>
      <c r="T199" s="342">
        <v>0</v>
      </c>
      <c r="U199" s="342">
        <v>0</v>
      </c>
      <c r="V199" s="341">
        <v>0</v>
      </c>
      <c r="W199" s="341">
        <v>0</v>
      </c>
      <c r="X199" s="341">
        <f t="shared" si="179"/>
        <v>0</v>
      </c>
      <c r="Y199" s="341">
        <f t="shared" si="144"/>
        <v>0</v>
      </c>
      <c r="Z199" s="342">
        <f t="shared" si="180"/>
        <v>0</v>
      </c>
      <c r="AA199" s="342">
        <v>0</v>
      </c>
      <c r="AB199" s="341">
        <v>0</v>
      </c>
      <c r="AC199" s="341">
        <v>120</v>
      </c>
      <c r="AD199" s="341">
        <f t="shared" si="181"/>
        <v>0</v>
      </c>
      <c r="AE199" s="341">
        <v>0</v>
      </c>
      <c r="AF199" s="342">
        <v>0</v>
      </c>
      <c r="AG199" s="342">
        <v>0</v>
      </c>
      <c r="AH199" s="341">
        <f t="shared" si="190"/>
        <v>0</v>
      </c>
      <c r="AI199" s="341">
        <f t="shared" si="145"/>
        <v>0</v>
      </c>
      <c r="AJ199" s="341">
        <f t="shared" si="182"/>
        <v>0</v>
      </c>
      <c r="AK199" s="341">
        <f t="shared" si="146"/>
        <v>0</v>
      </c>
      <c r="AL199" s="348">
        <f>SUM(AJ199+AJ200)</f>
        <v>0</v>
      </c>
      <c r="AM199" s="349">
        <f>SUM(M199+M200)</f>
        <v>0</v>
      </c>
      <c r="AN199" s="345" t="str">
        <f t="shared" si="187"/>
        <v>646-AD</v>
      </c>
      <c r="AO199" s="346">
        <f t="shared" si="147"/>
        <v>0</v>
      </c>
      <c r="AP199" s="346">
        <f t="shared" si="148"/>
        <v>0</v>
      </c>
      <c r="AQ199" s="346">
        <v>0</v>
      </c>
      <c r="AR199" s="346">
        <f t="shared" si="149"/>
        <v>0</v>
      </c>
      <c r="AS199" s="346">
        <f t="shared" si="150"/>
        <v>0</v>
      </c>
      <c r="AT199" s="346">
        <f t="shared" si="151"/>
        <v>0</v>
      </c>
      <c r="AU199" s="346">
        <f t="shared" si="152"/>
        <v>0</v>
      </c>
      <c r="AV199" s="21"/>
    </row>
    <row r="200" spans="1:48" s="22" customFormat="1" ht="33.75" customHeight="1" x14ac:dyDescent="0.25">
      <c r="A200" s="333" t="s">
        <v>203</v>
      </c>
      <c r="B200" s="334" t="s">
        <v>542</v>
      </c>
      <c r="C200" s="336" t="s">
        <v>43</v>
      </c>
      <c r="D200" s="336" t="s">
        <v>60</v>
      </c>
      <c r="E200" s="336" t="s">
        <v>200</v>
      </c>
      <c r="F200" s="335"/>
      <c r="G200" s="336" t="s">
        <v>543</v>
      </c>
      <c r="H200" s="347" t="s">
        <v>62</v>
      </c>
      <c r="I200" s="334" t="s">
        <v>62</v>
      </c>
      <c r="J200" s="339" t="s">
        <v>62</v>
      </c>
      <c r="K200" s="340">
        <v>0</v>
      </c>
      <c r="L200" s="340">
        <v>0</v>
      </c>
      <c r="M200" s="340">
        <v>0</v>
      </c>
      <c r="N200" s="341">
        <v>0</v>
      </c>
      <c r="O200" s="341">
        <v>0</v>
      </c>
      <c r="P200" s="342">
        <v>0</v>
      </c>
      <c r="Q200" s="342">
        <v>0</v>
      </c>
      <c r="R200" s="342"/>
      <c r="S200" s="342">
        <v>0</v>
      </c>
      <c r="T200" s="342">
        <v>0</v>
      </c>
      <c r="U200" s="342">
        <v>0</v>
      </c>
      <c r="V200" s="341">
        <v>0</v>
      </c>
      <c r="W200" s="341">
        <v>0</v>
      </c>
      <c r="X200" s="341">
        <f t="shared" si="179"/>
        <v>0</v>
      </c>
      <c r="Y200" s="341">
        <f t="shared" si="144"/>
        <v>0</v>
      </c>
      <c r="Z200" s="342">
        <f t="shared" si="180"/>
        <v>0</v>
      </c>
      <c r="AA200" s="342">
        <v>0</v>
      </c>
      <c r="AB200" s="341">
        <v>0</v>
      </c>
      <c r="AC200" s="341">
        <v>0</v>
      </c>
      <c r="AD200" s="341">
        <v>0</v>
      </c>
      <c r="AE200" s="341">
        <v>0</v>
      </c>
      <c r="AF200" s="342">
        <v>0</v>
      </c>
      <c r="AG200" s="342">
        <v>0</v>
      </c>
      <c r="AH200" s="341">
        <v>0</v>
      </c>
      <c r="AI200" s="341">
        <f t="shared" si="145"/>
        <v>0</v>
      </c>
      <c r="AJ200" s="341">
        <f t="shared" si="182"/>
        <v>0</v>
      </c>
      <c r="AK200" s="341">
        <f t="shared" si="146"/>
        <v>0</v>
      </c>
      <c r="AL200" s="348"/>
      <c r="AM200" s="349"/>
      <c r="AN200" s="345" t="str">
        <f t="shared" si="187"/>
        <v>646-AD</v>
      </c>
      <c r="AO200" s="346">
        <f t="shared" si="147"/>
        <v>0</v>
      </c>
      <c r="AP200" s="346">
        <f t="shared" si="148"/>
        <v>0</v>
      </c>
      <c r="AQ200" s="346">
        <v>0</v>
      </c>
      <c r="AR200" s="346">
        <f t="shared" si="149"/>
        <v>0</v>
      </c>
      <c r="AS200" s="346">
        <f t="shared" si="150"/>
        <v>0</v>
      </c>
      <c r="AT200" s="346">
        <f t="shared" si="151"/>
        <v>0</v>
      </c>
      <c r="AU200" s="346">
        <f t="shared" si="152"/>
        <v>0</v>
      </c>
      <c r="AV200" s="21"/>
    </row>
    <row r="201" spans="1:48" s="45" customFormat="1" ht="36.75" customHeight="1" x14ac:dyDescent="0.25">
      <c r="A201" s="17" t="s">
        <v>198</v>
      </c>
      <c r="B201" s="26" t="s">
        <v>199</v>
      </c>
      <c r="C201" s="23" t="s">
        <v>43</v>
      </c>
      <c r="D201" s="23" t="s">
        <v>31</v>
      </c>
      <c r="E201" s="18" t="s">
        <v>193</v>
      </c>
      <c r="F201" s="23" t="s">
        <v>44</v>
      </c>
      <c r="G201" s="18" t="s">
        <v>45</v>
      </c>
      <c r="H201" s="44">
        <v>42</v>
      </c>
      <c r="I201" s="17" t="s">
        <v>77</v>
      </c>
      <c r="J201" s="19">
        <v>585</v>
      </c>
      <c r="K201" s="25">
        <v>7</v>
      </c>
      <c r="L201" s="25">
        <v>0</v>
      </c>
      <c r="M201" s="25">
        <f t="shared" si="189"/>
        <v>7</v>
      </c>
      <c r="N201" s="224">
        <f t="shared" si="177"/>
        <v>4095</v>
      </c>
      <c r="O201" s="224">
        <v>4095</v>
      </c>
      <c r="P201" s="225">
        <v>0</v>
      </c>
      <c r="Q201" s="225">
        <v>44</v>
      </c>
      <c r="R201" s="225">
        <v>0.4</v>
      </c>
      <c r="S201" s="225">
        <f t="shared" ref="S201:S254" si="214">SUM(Q201*R201*P201)</f>
        <v>0</v>
      </c>
      <c r="T201" s="225">
        <v>0</v>
      </c>
      <c r="U201" s="225">
        <v>0</v>
      </c>
      <c r="V201" s="224">
        <f t="shared" ref="V201:V248" si="215">(M201*U201)</f>
        <v>0</v>
      </c>
      <c r="W201" s="224">
        <v>0</v>
      </c>
      <c r="X201" s="292">
        <f t="shared" si="179"/>
        <v>4095</v>
      </c>
      <c r="Y201" s="292">
        <f t="shared" si="144"/>
        <v>4095</v>
      </c>
      <c r="Z201" s="225">
        <f t="shared" si="180"/>
        <v>1400</v>
      </c>
      <c r="AA201" s="225">
        <v>1400</v>
      </c>
      <c r="AB201" s="225">
        <v>0</v>
      </c>
      <c r="AC201" s="225">
        <v>330</v>
      </c>
      <c r="AD201" s="224">
        <f t="shared" si="181"/>
        <v>0</v>
      </c>
      <c r="AE201" s="224">
        <v>0</v>
      </c>
      <c r="AF201" s="225">
        <v>0</v>
      </c>
      <c r="AG201" s="225">
        <v>0</v>
      </c>
      <c r="AH201" s="292">
        <f t="shared" si="190"/>
        <v>1400</v>
      </c>
      <c r="AI201" s="292">
        <f t="shared" si="145"/>
        <v>1400</v>
      </c>
      <c r="AJ201" s="224">
        <f t="shared" si="182"/>
        <v>5495</v>
      </c>
      <c r="AK201" s="224">
        <f t="shared" si="146"/>
        <v>5495</v>
      </c>
      <c r="AL201" s="232">
        <f>SUM(AJ201:AJ202)</f>
        <v>11775</v>
      </c>
      <c r="AM201" s="209">
        <f>SUM(M201:M202)</f>
        <v>15</v>
      </c>
      <c r="AN201" s="20" t="str">
        <f t="shared" ref="AN201:AN273" si="216">A201</f>
        <v>646-PR</v>
      </c>
      <c r="AO201" s="243">
        <f t="shared" si="147"/>
        <v>1400</v>
      </c>
      <c r="AP201" s="243">
        <f t="shared" si="148"/>
        <v>4095</v>
      </c>
      <c r="AQ201" s="243">
        <v>0</v>
      </c>
      <c r="AR201" s="243">
        <f t="shared" si="149"/>
        <v>0</v>
      </c>
      <c r="AS201" s="243">
        <f t="shared" si="150"/>
        <v>0</v>
      </c>
      <c r="AT201" s="243">
        <f t="shared" si="151"/>
        <v>0</v>
      </c>
      <c r="AU201" s="243">
        <f t="shared" si="152"/>
        <v>5495</v>
      </c>
      <c r="AV201" s="241"/>
    </row>
    <row r="202" spans="1:48" s="22" customFormat="1" ht="40.5" customHeight="1" x14ac:dyDescent="0.25">
      <c r="A202" s="17" t="s">
        <v>198</v>
      </c>
      <c r="B202" s="26" t="s">
        <v>199</v>
      </c>
      <c r="C202" s="23" t="s">
        <v>43</v>
      </c>
      <c r="D202" s="23" t="s">
        <v>31</v>
      </c>
      <c r="E202" s="18" t="s">
        <v>202</v>
      </c>
      <c r="F202" s="23" t="s">
        <v>521</v>
      </c>
      <c r="G202" s="18" t="s">
        <v>522</v>
      </c>
      <c r="H202" s="44">
        <v>42</v>
      </c>
      <c r="I202" s="17" t="s">
        <v>77</v>
      </c>
      <c r="J202" s="19">
        <v>585</v>
      </c>
      <c r="K202" s="25">
        <v>0</v>
      </c>
      <c r="L202" s="25">
        <v>8</v>
      </c>
      <c r="M202" s="25">
        <f t="shared" si="189"/>
        <v>8</v>
      </c>
      <c r="N202" s="224">
        <f t="shared" si="177"/>
        <v>4680</v>
      </c>
      <c r="O202" s="224">
        <v>4680</v>
      </c>
      <c r="P202" s="225">
        <v>0</v>
      </c>
      <c r="Q202" s="225">
        <v>136</v>
      </c>
      <c r="R202" s="225">
        <v>0.4</v>
      </c>
      <c r="S202" s="225">
        <f t="shared" si="214"/>
        <v>0</v>
      </c>
      <c r="T202" s="225">
        <v>0</v>
      </c>
      <c r="U202" s="225">
        <v>0</v>
      </c>
      <c r="V202" s="224">
        <f t="shared" si="215"/>
        <v>0</v>
      </c>
      <c r="W202" s="224">
        <v>0</v>
      </c>
      <c r="X202" s="292">
        <f t="shared" si="179"/>
        <v>4680</v>
      </c>
      <c r="Y202" s="292">
        <f t="shared" si="144"/>
        <v>4680</v>
      </c>
      <c r="Z202" s="225">
        <f t="shared" si="180"/>
        <v>1600</v>
      </c>
      <c r="AA202" s="225">
        <v>1600</v>
      </c>
      <c r="AB202" s="225">
        <v>0</v>
      </c>
      <c r="AC202" s="225">
        <v>330</v>
      </c>
      <c r="AD202" s="224">
        <f t="shared" si="181"/>
        <v>0</v>
      </c>
      <c r="AE202" s="224">
        <v>0</v>
      </c>
      <c r="AF202" s="225">
        <v>0</v>
      </c>
      <c r="AG202" s="225">
        <v>0</v>
      </c>
      <c r="AH202" s="292">
        <f t="shared" si="190"/>
        <v>1600</v>
      </c>
      <c r="AI202" s="292">
        <f t="shared" si="145"/>
        <v>1600</v>
      </c>
      <c r="AJ202" s="224">
        <f t="shared" si="182"/>
        <v>6280</v>
      </c>
      <c r="AK202" s="224">
        <f t="shared" si="146"/>
        <v>6280</v>
      </c>
      <c r="AL202" s="226"/>
      <c r="AM202" s="203"/>
      <c r="AN202" s="20" t="str">
        <f t="shared" si="216"/>
        <v>646-PR</v>
      </c>
      <c r="AO202" s="243">
        <f t="shared" si="147"/>
        <v>1600</v>
      </c>
      <c r="AP202" s="243">
        <f t="shared" si="148"/>
        <v>4680</v>
      </c>
      <c r="AQ202" s="243">
        <v>0</v>
      </c>
      <c r="AR202" s="243">
        <f t="shared" si="149"/>
        <v>0</v>
      </c>
      <c r="AS202" s="243">
        <f t="shared" si="150"/>
        <v>0</v>
      </c>
      <c r="AT202" s="243">
        <f t="shared" si="151"/>
        <v>0</v>
      </c>
      <c r="AU202" s="243">
        <f t="shared" si="152"/>
        <v>6280</v>
      </c>
      <c r="AV202" s="21"/>
    </row>
    <row r="203" spans="1:48" s="22" customFormat="1" ht="40.5" customHeight="1" x14ac:dyDescent="0.25">
      <c r="A203" s="302" t="s">
        <v>198</v>
      </c>
      <c r="B203" s="303" t="s">
        <v>199</v>
      </c>
      <c r="C203" s="304"/>
      <c r="D203" s="304"/>
      <c r="E203" s="305"/>
      <c r="F203" s="304"/>
      <c r="G203" s="305"/>
      <c r="H203" s="332"/>
      <c r="I203" s="302"/>
      <c r="J203" s="307"/>
      <c r="K203" s="308">
        <f>SUM(K201:K202)</f>
        <v>7</v>
      </c>
      <c r="L203" s="308">
        <f t="shared" ref="L203:AU203" si="217">SUM(L201:L202)</f>
        <v>8</v>
      </c>
      <c r="M203" s="308">
        <f t="shared" si="217"/>
        <v>15</v>
      </c>
      <c r="N203" s="308">
        <f t="shared" si="217"/>
        <v>8775</v>
      </c>
      <c r="O203" s="308">
        <f t="shared" si="217"/>
        <v>8775</v>
      </c>
      <c r="P203" s="308">
        <f t="shared" si="217"/>
        <v>0</v>
      </c>
      <c r="Q203" s="308">
        <f t="shared" si="217"/>
        <v>180</v>
      </c>
      <c r="R203" s="308">
        <f t="shared" si="217"/>
        <v>0.8</v>
      </c>
      <c r="S203" s="308">
        <f t="shared" si="217"/>
        <v>0</v>
      </c>
      <c r="T203" s="308">
        <f t="shared" si="217"/>
        <v>0</v>
      </c>
      <c r="U203" s="308">
        <f t="shared" si="217"/>
        <v>0</v>
      </c>
      <c r="V203" s="308">
        <f t="shared" si="217"/>
        <v>0</v>
      </c>
      <c r="W203" s="308">
        <f t="shared" si="217"/>
        <v>0</v>
      </c>
      <c r="X203" s="308">
        <f t="shared" si="217"/>
        <v>8775</v>
      </c>
      <c r="Y203" s="308">
        <f t="shared" si="217"/>
        <v>8775</v>
      </c>
      <c r="Z203" s="308">
        <f t="shared" si="217"/>
        <v>3000</v>
      </c>
      <c r="AA203" s="308">
        <f t="shared" si="217"/>
        <v>3000</v>
      </c>
      <c r="AB203" s="308">
        <f t="shared" si="217"/>
        <v>0</v>
      </c>
      <c r="AC203" s="308">
        <f t="shared" si="217"/>
        <v>660</v>
      </c>
      <c r="AD203" s="308">
        <f t="shared" si="217"/>
        <v>0</v>
      </c>
      <c r="AE203" s="308">
        <f t="shared" si="217"/>
        <v>0</v>
      </c>
      <c r="AF203" s="308">
        <f t="shared" si="217"/>
        <v>0</v>
      </c>
      <c r="AG203" s="308">
        <f t="shared" si="217"/>
        <v>0</v>
      </c>
      <c r="AH203" s="308">
        <f t="shared" si="217"/>
        <v>3000</v>
      </c>
      <c r="AI203" s="308">
        <f t="shared" si="217"/>
        <v>3000</v>
      </c>
      <c r="AJ203" s="308">
        <f t="shared" si="217"/>
        <v>11775</v>
      </c>
      <c r="AK203" s="308">
        <f t="shared" si="217"/>
        <v>11775</v>
      </c>
      <c r="AL203" s="308">
        <f t="shared" si="217"/>
        <v>11775</v>
      </c>
      <c r="AM203" s="308">
        <f t="shared" si="217"/>
        <v>15</v>
      </c>
      <c r="AN203" s="318" t="str">
        <f t="shared" si="216"/>
        <v>646-PR</v>
      </c>
      <c r="AO203" s="316">
        <f t="shared" si="217"/>
        <v>3000</v>
      </c>
      <c r="AP203" s="316">
        <f t="shared" si="217"/>
        <v>8775</v>
      </c>
      <c r="AQ203" s="316">
        <f t="shared" si="217"/>
        <v>0</v>
      </c>
      <c r="AR203" s="316">
        <f t="shared" si="217"/>
        <v>0</v>
      </c>
      <c r="AS203" s="316">
        <f t="shared" si="217"/>
        <v>0</v>
      </c>
      <c r="AT203" s="316">
        <f t="shared" si="217"/>
        <v>0</v>
      </c>
      <c r="AU203" s="316">
        <f t="shared" si="217"/>
        <v>11775</v>
      </c>
      <c r="AV203" s="21"/>
    </row>
    <row r="204" spans="1:48" s="22" customFormat="1" ht="34.5" x14ac:dyDescent="0.25">
      <c r="A204" s="17" t="s">
        <v>205</v>
      </c>
      <c r="B204" s="26" t="s">
        <v>206</v>
      </c>
      <c r="C204" s="23" t="s">
        <v>43</v>
      </c>
      <c r="D204" s="23" t="s">
        <v>57</v>
      </c>
      <c r="E204" s="18" t="s">
        <v>101</v>
      </c>
      <c r="F204" s="23" t="s">
        <v>207</v>
      </c>
      <c r="G204" s="18" t="s">
        <v>687</v>
      </c>
      <c r="H204" s="24">
        <v>42</v>
      </c>
      <c r="I204" s="17" t="s">
        <v>22</v>
      </c>
      <c r="J204" s="19">
        <v>585</v>
      </c>
      <c r="K204" s="25">
        <v>15</v>
      </c>
      <c r="L204" s="25">
        <v>0</v>
      </c>
      <c r="M204" s="25">
        <f t="shared" si="189"/>
        <v>15</v>
      </c>
      <c r="N204" s="224">
        <f t="shared" si="177"/>
        <v>8775</v>
      </c>
      <c r="O204" s="224">
        <v>8775</v>
      </c>
      <c r="P204" s="225">
        <v>15</v>
      </c>
      <c r="Q204" s="225">
        <v>10</v>
      </c>
      <c r="R204" s="225">
        <v>0.4</v>
      </c>
      <c r="S204" s="225">
        <f t="shared" si="214"/>
        <v>60</v>
      </c>
      <c r="T204" s="225">
        <v>60</v>
      </c>
      <c r="U204" s="225">
        <v>0</v>
      </c>
      <c r="V204" s="224">
        <f t="shared" si="215"/>
        <v>0</v>
      </c>
      <c r="W204" s="224">
        <v>0</v>
      </c>
      <c r="X204" s="292">
        <f t="shared" si="179"/>
        <v>8835</v>
      </c>
      <c r="Y204" s="292">
        <f t="shared" si="144"/>
        <v>8835</v>
      </c>
      <c r="Z204" s="225">
        <f t="shared" si="180"/>
        <v>3000</v>
      </c>
      <c r="AA204" s="225">
        <v>3000</v>
      </c>
      <c r="AB204" s="225">
        <v>0</v>
      </c>
      <c r="AC204" s="225">
        <v>150</v>
      </c>
      <c r="AD204" s="224">
        <f t="shared" si="181"/>
        <v>0</v>
      </c>
      <c r="AE204" s="224">
        <v>0</v>
      </c>
      <c r="AF204" s="225">
        <v>0</v>
      </c>
      <c r="AG204" s="225">
        <v>0</v>
      </c>
      <c r="AH204" s="292">
        <f t="shared" si="190"/>
        <v>3000</v>
      </c>
      <c r="AI204" s="292">
        <f t="shared" si="145"/>
        <v>3000</v>
      </c>
      <c r="AJ204" s="224">
        <f t="shared" si="182"/>
        <v>11835</v>
      </c>
      <c r="AK204" s="224">
        <f t="shared" si="146"/>
        <v>11835</v>
      </c>
      <c r="AL204" s="226">
        <f>SUM(AJ204:AJ207)</f>
        <v>70763</v>
      </c>
      <c r="AM204" s="203">
        <f>SUM(M204:M207)</f>
        <v>79</v>
      </c>
      <c r="AN204" s="20" t="str">
        <f t="shared" si="216"/>
        <v>647-PR</v>
      </c>
      <c r="AO204" s="243">
        <f t="shared" si="147"/>
        <v>3000</v>
      </c>
      <c r="AP204" s="243">
        <f t="shared" si="148"/>
        <v>8775</v>
      </c>
      <c r="AQ204" s="243">
        <v>0</v>
      </c>
      <c r="AR204" s="243">
        <f t="shared" si="149"/>
        <v>60</v>
      </c>
      <c r="AS204" s="243">
        <f t="shared" si="150"/>
        <v>0</v>
      </c>
      <c r="AT204" s="243">
        <f t="shared" si="151"/>
        <v>0</v>
      </c>
      <c r="AU204" s="243">
        <f t="shared" si="152"/>
        <v>11835</v>
      </c>
      <c r="AV204" s="21"/>
    </row>
    <row r="205" spans="1:48" s="22" customFormat="1" ht="35.450000000000003" customHeight="1" x14ac:dyDescent="0.25">
      <c r="A205" s="17" t="s">
        <v>205</v>
      </c>
      <c r="B205" s="26" t="s">
        <v>206</v>
      </c>
      <c r="C205" s="23" t="s">
        <v>43</v>
      </c>
      <c r="D205" s="23" t="s">
        <v>25</v>
      </c>
      <c r="E205" s="18" t="s">
        <v>174</v>
      </c>
      <c r="F205" s="23" t="s">
        <v>711</v>
      </c>
      <c r="G205" s="18" t="s">
        <v>108</v>
      </c>
      <c r="H205" s="24">
        <v>42</v>
      </c>
      <c r="I205" s="17" t="s">
        <v>22</v>
      </c>
      <c r="J205" s="19">
        <v>585</v>
      </c>
      <c r="K205" s="25">
        <v>0</v>
      </c>
      <c r="L205" s="25">
        <v>18</v>
      </c>
      <c r="M205" s="25">
        <f t="shared" si="189"/>
        <v>18</v>
      </c>
      <c r="N205" s="224">
        <f t="shared" si="177"/>
        <v>10530</v>
      </c>
      <c r="O205" s="224">
        <v>10530</v>
      </c>
      <c r="P205" s="225">
        <v>5</v>
      </c>
      <c r="Q205" s="225">
        <v>44</v>
      </c>
      <c r="R205" s="225">
        <v>0.4</v>
      </c>
      <c r="S205" s="225">
        <f t="shared" si="214"/>
        <v>88</v>
      </c>
      <c r="T205" s="225">
        <v>88</v>
      </c>
      <c r="U205" s="225">
        <v>0</v>
      </c>
      <c r="V205" s="224">
        <f t="shared" si="215"/>
        <v>0</v>
      </c>
      <c r="W205" s="224">
        <v>0</v>
      </c>
      <c r="X205" s="292">
        <f t="shared" si="179"/>
        <v>10618</v>
      </c>
      <c r="Y205" s="292">
        <f t="shared" si="144"/>
        <v>10618</v>
      </c>
      <c r="Z205" s="225">
        <f t="shared" si="180"/>
        <v>3600</v>
      </c>
      <c r="AA205" s="225">
        <v>3600</v>
      </c>
      <c r="AB205" s="225">
        <v>0</v>
      </c>
      <c r="AC205" s="225">
        <v>200</v>
      </c>
      <c r="AD205" s="224">
        <f t="shared" si="181"/>
        <v>0</v>
      </c>
      <c r="AE205" s="224">
        <v>0</v>
      </c>
      <c r="AF205" s="225">
        <v>0</v>
      </c>
      <c r="AG205" s="225">
        <v>0</v>
      </c>
      <c r="AH205" s="292">
        <f t="shared" si="190"/>
        <v>3600</v>
      </c>
      <c r="AI205" s="292">
        <f t="shared" si="145"/>
        <v>3600</v>
      </c>
      <c r="AJ205" s="224">
        <f t="shared" si="182"/>
        <v>14218</v>
      </c>
      <c r="AK205" s="224">
        <f t="shared" si="146"/>
        <v>14218</v>
      </c>
      <c r="AL205" s="226"/>
      <c r="AM205" s="203"/>
      <c r="AN205" s="20" t="str">
        <f t="shared" si="216"/>
        <v>647-PR</v>
      </c>
      <c r="AO205" s="243">
        <f t="shared" si="147"/>
        <v>3600</v>
      </c>
      <c r="AP205" s="243">
        <f t="shared" si="148"/>
        <v>10530</v>
      </c>
      <c r="AQ205" s="243">
        <v>0</v>
      </c>
      <c r="AR205" s="243">
        <f t="shared" si="149"/>
        <v>88</v>
      </c>
      <c r="AS205" s="243">
        <f t="shared" si="150"/>
        <v>0</v>
      </c>
      <c r="AT205" s="243">
        <f t="shared" si="151"/>
        <v>0</v>
      </c>
      <c r="AU205" s="243">
        <f t="shared" si="152"/>
        <v>14218</v>
      </c>
      <c r="AV205" s="21"/>
    </row>
    <row r="206" spans="1:48" s="22" customFormat="1" ht="35.450000000000003" customHeight="1" x14ac:dyDescent="0.25">
      <c r="A206" s="17" t="s">
        <v>205</v>
      </c>
      <c r="B206" s="26" t="s">
        <v>206</v>
      </c>
      <c r="C206" s="23" t="s">
        <v>43</v>
      </c>
      <c r="D206" s="23" t="s">
        <v>25</v>
      </c>
      <c r="E206" s="18" t="s">
        <v>110</v>
      </c>
      <c r="F206" s="23" t="s">
        <v>712</v>
      </c>
      <c r="G206" s="18" t="s">
        <v>108</v>
      </c>
      <c r="H206" s="24">
        <v>42</v>
      </c>
      <c r="I206" s="17" t="s">
        <v>22</v>
      </c>
      <c r="J206" s="19">
        <v>585</v>
      </c>
      <c r="K206" s="25">
        <v>0</v>
      </c>
      <c r="L206" s="25">
        <v>26</v>
      </c>
      <c r="M206" s="25">
        <f t="shared" si="189"/>
        <v>26</v>
      </c>
      <c r="N206" s="224">
        <f t="shared" si="177"/>
        <v>15210</v>
      </c>
      <c r="O206" s="224">
        <v>15210</v>
      </c>
      <c r="P206" s="225">
        <v>0</v>
      </c>
      <c r="Q206" s="225">
        <v>30</v>
      </c>
      <c r="R206" s="225">
        <v>0.4</v>
      </c>
      <c r="S206" s="225">
        <f t="shared" si="214"/>
        <v>0</v>
      </c>
      <c r="T206" s="225">
        <v>0</v>
      </c>
      <c r="U206" s="225">
        <v>0</v>
      </c>
      <c r="V206" s="224">
        <f t="shared" si="215"/>
        <v>0</v>
      </c>
      <c r="W206" s="224">
        <v>0</v>
      </c>
      <c r="X206" s="292">
        <f t="shared" si="179"/>
        <v>15210</v>
      </c>
      <c r="Y206" s="292">
        <f t="shared" si="144"/>
        <v>15210</v>
      </c>
      <c r="Z206" s="225">
        <f t="shared" si="180"/>
        <v>5200</v>
      </c>
      <c r="AA206" s="225">
        <v>5200</v>
      </c>
      <c r="AB206" s="225">
        <v>0</v>
      </c>
      <c r="AC206" s="225">
        <v>0</v>
      </c>
      <c r="AD206" s="224">
        <f t="shared" si="181"/>
        <v>0</v>
      </c>
      <c r="AE206" s="224">
        <v>0</v>
      </c>
      <c r="AF206" s="225">
        <v>7800</v>
      </c>
      <c r="AG206" s="225">
        <v>7800</v>
      </c>
      <c r="AH206" s="292">
        <f t="shared" si="190"/>
        <v>13000</v>
      </c>
      <c r="AI206" s="292">
        <f t="shared" si="145"/>
        <v>13000</v>
      </c>
      <c r="AJ206" s="224">
        <f t="shared" si="182"/>
        <v>28210</v>
      </c>
      <c r="AK206" s="224">
        <f t="shared" si="146"/>
        <v>28210</v>
      </c>
      <c r="AL206" s="226"/>
      <c r="AM206" s="203"/>
      <c r="AN206" s="20" t="str">
        <f t="shared" si="216"/>
        <v>647-PR</v>
      </c>
      <c r="AO206" s="243">
        <f t="shared" si="147"/>
        <v>5200</v>
      </c>
      <c r="AP206" s="243">
        <f t="shared" si="148"/>
        <v>15210</v>
      </c>
      <c r="AQ206" s="243">
        <v>0</v>
      </c>
      <c r="AR206" s="243">
        <f t="shared" si="149"/>
        <v>0</v>
      </c>
      <c r="AS206" s="243">
        <f t="shared" si="150"/>
        <v>7800</v>
      </c>
      <c r="AT206" s="243">
        <f t="shared" si="151"/>
        <v>0</v>
      </c>
      <c r="AU206" s="243">
        <f t="shared" si="152"/>
        <v>28210</v>
      </c>
      <c r="AV206" s="21"/>
    </row>
    <row r="207" spans="1:48" s="22" customFormat="1" ht="36" customHeight="1" x14ac:dyDescent="0.25">
      <c r="A207" s="17" t="s">
        <v>205</v>
      </c>
      <c r="B207" s="26" t="s">
        <v>206</v>
      </c>
      <c r="C207" s="23" t="s">
        <v>43</v>
      </c>
      <c r="D207" s="23" t="s">
        <v>31</v>
      </c>
      <c r="E207" s="18" t="s">
        <v>208</v>
      </c>
      <c r="F207" s="46" t="s">
        <v>209</v>
      </c>
      <c r="G207" s="18" t="s">
        <v>210</v>
      </c>
      <c r="H207" s="24">
        <v>42</v>
      </c>
      <c r="I207" s="17" t="s">
        <v>22</v>
      </c>
      <c r="J207" s="19">
        <v>585</v>
      </c>
      <c r="K207" s="25">
        <v>0</v>
      </c>
      <c r="L207" s="25">
        <v>20</v>
      </c>
      <c r="M207" s="25">
        <f t="shared" si="189"/>
        <v>20</v>
      </c>
      <c r="N207" s="224">
        <f t="shared" si="177"/>
        <v>11700</v>
      </c>
      <c r="O207" s="224">
        <v>11700</v>
      </c>
      <c r="P207" s="225">
        <v>0</v>
      </c>
      <c r="Q207" s="225">
        <v>47</v>
      </c>
      <c r="R207" s="225">
        <v>0.4</v>
      </c>
      <c r="S207" s="225">
        <f t="shared" si="214"/>
        <v>0</v>
      </c>
      <c r="T207" s="225">
        <v>0</v>
      </c>
      <c r="U207" s="225">
        <v>40</v>
      </c>
      <c r="V207" s="296">
        <f t="shared" si="215"/>
        <v>800</v>
      </c>
      <c r="W207" s="296">
        <v>0</v>
      </c>
      <c r="X207" s="292">
        <f t="shared" si="179"/>
        <v>12500</v>
      </c>
      <c r="Y207" s="292">
        <f t="shared" si="144"/>
        <v>11700</v>
      </c>
      <c r="Z207" s="225">
        <f t="shared" si="180"/>
        <v>4000</v>
      </c>
      <c r="AA207" s="225">
        <v>4000</v>
      </c>
      <c r="AB207" s="225">
        <v>0</v>
      </c>
      <c r="AC207" s="225">
        <v>330</v>
      </c>
      <c r="AD207" s="224">
        <f t="shared" si="181"/>
        <v>0</v>
      </c>
      <c r="AE207" s="224">
        <v>0</v>
      </c>
      <c r="AF207" s="225">
        <v>0</v>
      </c>
      <c r="AG207" s="225">
        <v>0</v>
      </c>
      <c r="AH207" s="292">
        <f t="shared" si="190"/>
        <v>4000</v>
      </c>
      <c r="AI207" s="292">
        <f t="shared" si="145"/>
        <v>4000</v>
      </c>
      <c r="AJ207" s="224">
        <f t="shared" si="182"/>
        <v>16500</v>
      </c>
      <c r="AK207" s="224">
        <f t="shared" si="146"/>
        <v>15700</v>
      </c>
      <c r="AL207" s="226"/>
      <c r="AM207" s="203"/>
      <c r="AN207" s="20" t="str">
        <f t="shared" si="216"/>
        <v>647-PR</v>
      </c>
      <c r="AO207" s="243">
        <f t="shared" si="147"/>
        <v>4000</v>
      </c>
      <c r="AP207" s="243">
        <f t="shared" si="148"/>
        <v>11700</v>
      </c>
      <c r="AQ207" s="243">
        <v>0</v>
      </c>
      <c r="AR207" s="243">
        <f t="shared" si="149"/>
        <v>0</v>
      </c>
      <c r="AS207" s="243">
        <f t="shared" si="150"/>
        <v>0</v>
      </c>
      <c r="AT207" s="243">
        <f t="shared" si="151"/>
        <v>800</v>
      </c>
      <c r="AU207" s="243">
        <f t="shared" si="152"/>
        <v>15700</v>
      </c>
      <c r="AV207" s="21"/>
    </row>
    <row r="208" spans="1:48" s="22" customFormat="1" ht="36" customHeight="1" x14ac:dyDescent="0.25">
      <c r="A208" s="302" t="s">
        <v>205</v>
      </c>
      <c r="B208" s="303" t="s">
        <v>206</v>
      </c>
      <c r="C208" s="304"/>
      <c r="D208" s="304"/>
      <c r="E208" s="305"/>
      <c r="F208" s="350"/>
      <c r="G208" s="305"/>
      <c r="H208" s="306"/>
      <c r="I208" s="302"/>
      <c r="J208" s="307"/>
      <c r="K208" s="308">
        <f>SUM(K204:K207)</f>
        <v>15</v>
      </c>
      <c r="L208" s="308">
        <f t="shared" ref="L208:AU208" si="218">SUM(L204:L207)</f>
        <v>64</v>
      </c>
      <c r="M208" s="308">
        <f t="shared" si="218"/>
        <v>79</v>
      </c>
      <c r="N208" s="308">
        <f t="shared" si="218"/>
        <v>46215</v>
      </c>
      <c r="O208" s="308">
        <f t="shared" si="218"/>
        <v>46215</v>
      </c>
      <c r="P208" s="308">
        <f t="shared" si="218"/>
        <v>20</v>
      </c>
      <c r="Q208" s="308">
        <f t="shared" si="218"/>
        <v>131</v>
      </c>
      <c r="R208" s="308">
        <f t="shared" si="218"/>
        <v>1.6</v>
      </c>
      <c r="S208" s="308">
        <f t="shared" si="218"/>
        <v>148</v>
      </c>
      <c r="T208" s="308">
        <f t="shared" si="218"/>
        <v>148</v>
      </c>
      <c r="U208" s="308">
        <f t="shared" si="218"/>
        <v>40</v>
      </c>
      <c r="V208" s="308">
        <f t="shared" si="218"/>
        <v>800</v>
      </c>
      <c r="W208" s="308">
        <f t="shared" si="218"/>
        <v>0</v>
      </c>
      <c r="X208" s="308">
        <f t="shared" si="218"/>
        <v>47163</v>
      </c>
      <c r="Y208" s="308">
        <f t="shared" si="218"/>
        <v>46363</v>
      </c>
      <c r="Z208" s="308">
        <f t="shared" si="218"/>
        <v>15800</v>
      </c>
      <c r="AA208" s="308">
        <f t="shared" si="218"/>
        <v>15800</v>
      </c>
      <c r="AB208" s="308">
        <f t="shared" si="218"/>
        <v>0</v>
      </c>
      <c r="AC208" s="308">
        <f t="shared" si="218"/>
        <v>680</v>
      </c>
      <c r="AD208" s="308">
        <f t="shared" si="218"/>
        <v>0</v>
      </c>
      <c r="AE208" s="308">
        <f t="shared" si="218"/>
        <v>0</v>
      </c>
      <c r="AF208" s="308">
        <f t="shared" si="218"/>
        <v>7800</v>
      </c>
      <c r="AG208" s="308">
        <f t="shared" si="218"/>
        <v>7800</v>
      </c>
      <c r="AH208" s="308">
        <f t="shared" si="218"/>
        <v>23600</v>
      </c>
      <c r="AI208" s="308">
        <f t="shared" si="218"/>
        <v>23600</v>
      </c>
      <c r="AJ208" s="308">
        <f t="shared" si="218"/>
        <v>70763</v>
      </c>
      <c r="AK208" s="308">
        <f t="shared" si="218"/>
        <v>69963</v>
      </c>
      <c r="AL208" s="308">
        <f t="shared" si="218"/>
        <v>70763</v>
      </c>
      <c r="AM208" s="308">
        <f t="shared" si="218"/>
        <v>79</v>
      </c>
      <c r="AN208" s="318" t="str">
        <f t="shared" si="216"/>
        <v>647-PR</v>
      </c>
      <c r="AO208" s="316">
        <f t="shared" si="218"/>
        <v>15800</v>
      </c>
      <c r="AP208" s="316">
        <f t="shared" si="218"/>
        <v>46215</v>
      </c>
      <c r="AQ208" s="316">
        <f t="shared" si="218"/>
        <v>0</v>
      </c>
      <c r="AR208" s="316">
        <f t="shared" si="218"/>
        <v>148</v>
      </c>
      <c r="AS208" s="316">
        <f t="shared" si="218"/>
        <v>7800</v>
      </c>
      <c r="AT208" s="316">
        <f t="shared" si="218"/>
        <v>800</v>
      </c>
      <c r="AU208" s="316">
        <f t="shared" si="218"/>
        <v>69963</v>
      </c>
      <c r="AV208" s="21"/>
    </row>
    <row r="209" spans="1:48" s="22" customFormat="1" ht="35.450000000000003" customHeight="1" x14ac:dyDescent="0.25">
      <c r="A209" s="17" t="s">
        <v>212</v>
      </c>
      <c r="B209" s="26" t="s">
        <v>213</v>
      </c>
      <c r="C209" s="23" t="s">
        <v>43</v>
      </c>
      <c r="D209" s="23" t="s">
        <v>60</v>
      </c>
      <c r="E209" s="18" t="s">
        <v>211</v>
      </c>
      <c r="F209" s="23" t="s">
        <v>214</v>
      </c>
      <c r="G209" s="18" t="s">
        <v>51</v>
      </c>
      <c r="H209" s="24">
        <v>42</v>
      </c>
      <c r="I209" s="17" t="s">
        <v>22</v>
      </c>
      <c r="J209" s="19">
        <v>585</v>
      </c>
      <c r="K209" s="25">
        <v>0</v>
      </c>
      <c r="L209" s="25">
        <v>20</v>
      </c>
      <c r="M209" s="25">
        <f t="shared" si="189"/>
        <v>20</v>
      </c>
      <c r="N209" s="224">
        <f t="shared" si="177"/>
        <v>11700</v>
      </c>
      <c r="O209" s="224">
        <v>11700</v>
      </c>
      <c r="P209" s="225">
        <v>0</v>
      </c>
      <c r="Q209" s="225">
        <v>13</v>
      </c>
      <c r="R209" s="225">
        <v>0.4</v>
      </c>
      <c r="S209" s="225">
        <f t="shared" si="214"/>
        <v>0</v>
      </c>
      <c r="T209" s="225">
        <v>0</v>
      </c>
      <c r="U209" s="225">
        <v>300</v>
      </c>
      <c r="V209" s="296">
        <f t="shared" si="215"/>
        <v>6000</v>
      </c>
      <c r="W209" s="296">
        <v>4000</v>
      </c>
      <c r="X209" s="292">
        <f t="shared" si="179"/>
        <v>17700</v>
      </c>
      <c r="Y209" s="292">
        <f t="shared" si="144"/>
        <v>15700</v>
      </c>
      <c r="Z209" s="225">
        <f t="shared" si="180"/>
        <v>4000</v>
      </c>
      <c r="AA209" s="225">
        <v>4000</v>
      </c>
      <c r="AB209" s="225">
        <v>0</v>
      </c>
      <c r="AC209" s="225">
        <v>155</v>
      </c>
      <c r="AD209" s="224">
        <f t="shared" si="181"/>
        <v>0</v>
      </c>
      <c r="AE209" s="224">
        <v>0</v>
      </c>
      <c r="AF209" s="225">
        <v>0</v>
      </c>
      <c r="AG209" s="225">
        <v>0</v>
      </c>
      <c r="AH209" s="292">
        <f t="shared" si="190"/>
        <v>4000</v>
      </c>
      <c r="AI209" s="292">
        <f t="shared" si="145"/>
        <v>4000</v>
      </c>
      <c r="AJ209" s="224">
        <f t="shared" si="182"/>
        <v>21700</v>
      </c>
      <c r="AK209" s="224">
        <f t="shared" si="146"/>
        <v>19700</v>
      </c>
      <c r="AL209" s="226">
        <f>SUM(AJ209:AJ230)</f>
        <v>438547.5</v>
      </c>
      <c r="AM209" s="203">
        <f>SUM(M209:M230)</f>
        <v>389</v>
      </c>
      <c r="AN209" s="20" t="str">
        <f t="shared" si="216"/>
        <v>648-PR</v>
      </c>
      <c r="AO209" s="243">
        <f t="shared" si="147"/>
        <v>4000</v>
      </c>
      <c r="AP209" s="243">
        <f t="shared" si="148"/>
        <v>11700</v>
      </c>
      <c r="AQ209" s="243">
        <v>0</v>
      </c>
      <c r="AR209" s="243">
        <f t="shared" si="149"/>
        <v>0</v>
      </c>
      <c r="AS209" s="243">
        <f t="shared" si="150"/>
        <v>4000</v>
      </c>
      <c r="AT209" s="243">
        <f t="shared" si="151"/>
        <v>2000</v>
      </c>
      <c r="AU209" s="243">
        <f t="shared" si="152"/>
        <v>19700</v>
      </c>
      <c r="AV209" s="21"/>
    </row>
    <row r="210" spans="1:48" s="22" customFormat="1" ht="37.35" customHeight="1" x14ac:dyDescent="0.25">
      <c r="A210" s="17" t="s">
        <v>212</v>
      </c>
      <c r="B210" s="26" t="s">
        <v>213</v>
      </c>
      <c r="C210" s="23" t="s">
        <v>43</v>
      </c>
      <c r="D210" s="23" t="s">
        <v>60</v>
      </c>
      <c r="E210" s="18" t="s">
        <v>151</v>
      </c>
      <c r="F210" s="23" t="s">
        <v>713</v>
      </c>
      <c r="G210" s="18" t="s">
        <v>51</v>
      </c>
      <c r="H210" s="24">
        <v>42</v>
      </c>
      <c r="I210" s="17" t="s">
        <v>22</v>
      </c>
      <c r="J210" s="19">
        <v>585</v>
      </c>
      <c r="K210" s="25">
        <v>18</v>
      </c>
      <c r="L210" s="25">
        <v>0</v>
      </c>
      <c r="M210" s="25">
        <f t="shared" si="189"/>
        <v>18</v>
      </c>
      <c r="N210" s="224">
        <f t="shared" si="177"/>
        <v>10530</v>
      </c>
      <c r="O210" s="224">
        <v>10530</v>
      </c>
      <c r="P210" s="225">
        <v>16</v>
      </c>
      <c r="Q210" s="225">
        <v>56</v>
      </c>
      <c r="R210" s="225">
        <v>0.4</v>
      </c>
      <c r="S210" s="225">
        <f t="shared" si="214"/>
        <v>358.40000000000003</v>
      </c>
      <c r="T210" s="225">
        <v>358.40000000000003</v>
      </c>
      <c r="U210" s="225">
        <v>300</v>
      </c>
      <c r="V210" s="296">
        <f>(M210*U210)+3360</f>
        <v>8760</v>
      </c>
      <c r="W210" s="296">
        <v>100</v>
      </c>
      <c r="X210" s="292">
        <f t="shared" si="179"/>
        <v>19648.400000000001</v>
      </c>
      <c r="Y210" s="292">
        <f t="shared" si="144"/>
        <v>10988.4</v>
      </c>
      <c r="Z210" s="225">
        <f t="shared" si="180"/>
        <v>3600</v>
      </c>
      <c r="AA210" s="225">
        <v>3600</v>
      </c>
      <c r="AB210" s="225">
        <v>0</v>
      </c>
      <c r="AC210" s="225">
        <v>204</v>
      </c>
      <c r="AD210" s="224">
        <f t="shared" si="181"/>
        <v>0</v>
      </c>
      <c r="AE210" s="224">
        <v>0</v>
      </c>
      <c r="AF210" s="225">
        <v>0</v>
      </c>
      <c r="AG210" s="225">
        <v>0</v>
      </c>
      <c r="AH210" s="292">
        <f t="shared" si="190"/>
        <v>3600</v>
      </c>
      <c r="AI210" s="292">
        <f t="shared" si="145"/>
        <v>3600</v>
      </c>
      <c r="AJ210" s="224">
        <f t="shared" si="182"/>
        <v>23248.400000000001</v>
      </c>
      <c r="AK210" s="224">
        <f t="shared" si="146"/>
        <v>14588.4</v>
      </c>
      <c r="AL210" s="226"/>
      <c r="AM210" s="203"/>
      <c r="AN210" s="20" t="str">
        <f t="shared" si="216"/>
        <v>648-PR</v>
      </c>
      <c r="AO210" s="243">
        <f t="shared" si="147"/>
        <v>3600</v>
      </c>
      <c r="AP210" s="243">
        <f t="shared" si="148"/>
        <v>10530</v>
      </c>
      <c r="AQ210" s="243">
        <v>0</v>
      </c>
      <c r="AR210" s="243">
        <f t="shared" si="149"/>
        <v>358.40000000000003</v>
      </c>
      <c r="AS210" s="243">
        <f t="shared" si="150"/>
        <v>100</v>
      </c>
      <c r="AT210" s="243">
        <f t="shared" si="151"/>
        <v>8660.0000000000018</v>
      </c>
      <c r="AU210" s="243">
        <f t="shared" si="152"/>
        <v>14588.4</v>
      </c>
      <c r="AV210" s="21"/>
    </row>
    <row r="211" spans="1:48" s="22" customFormat="1" ht="37.9" customHeight="1" x14ac:dyDescent="0.25">
      <c r="A211" s="17" t="s">
        <v>212</v>
      </c>
      <c r="B211" s="26" t="s">
        <v>213</v>
      </c>
      <c r="C211" s="23" t="s">
        <v>43</v>
      </c>
      <c r="D211" s="23" t="s">
        <v>25</v>
      </c>
      <c r="E211" s="18" t="s">
        <v>110</v>
      </c>
      <c r="F211" s="23" t="s">
        <v>217</v>
      </c>
      <c r="G211" s="18" t="s">
        <v>53</v>
      </c>
      <c r="H211" s="24">
        <v>42</v>
      </c>
      <c r="I211" s="17" t="s">
        <v>22</v>
      </c>
      <c r="J211" s="19">
        <v>585</v>
      </c>
      <c r="K211" s="25">
        <v>0</v>
      </c>
      <c r="L211" s="25">
        <v>17</v>
      </c>
      <c r="M211" s="25">
        <f t="shared" si="189"/>
        <v>17</v>
      </c>
      <c r="N211" s="224">
        <f t="shared" si="177"/>
        <v>9945</v>
      </c>
      <c r="O211" s="224">
        <v>9945</v>
      </c>
      <c r="P211" s="225">
        <v>14</v>
      </c>
      <c r="Q211" s="225">
        <v>32</v>
      </c>
      <c r="R211" s="225">
        <v>0.4</v>
      </c>
      <c r="S211" s="225">
        <f t="shared" si="214"/>
        <v>179.20000000000002</v>
      </c>
      <c r="T211" s="225">
        <v>179.20000000000002</v>
      </c>
      <c r="U211" s="225">
        <v>300</v>
      </c>
      <c r="V211" s="296">
        <f t="shared" si="215"/>
        <v>5100</v>
      </c>
      <c r="W211" s="296">
        <v>0</v>
      </c>
      <c r="X211" s="292">
        <f t="shared" si="179"/>
        <v>15224.2</v>
      </c>
      <c r="Y211" s="292">
        <f t="shared" si="144"/>
        <v>10124.200000000001</v>
      </c>
      <c r="Z211" s="225">
        <f t="shared" si="180"/>
        <v>3400</v>
      </c>
      <c r="AA211" s="225">
        <v>3400</v>
      </c>
      <c r="AB211" s="225">
        <v>0</v>
      </c>
      <c r="AC211" s="225">
        <v>200</v>
      </c>
      <c r="AD211" s="224">
        <f t="shared" ref="AD211:AD284" si="219">SUM(AC211*AB211)</f>
        <v>0</v>
      </c>
      <c r="AE211" s="224">
        <v>0</v>
      </c>
      <c r="AF211" s="225">
        <v>0</v>
      </c>
      <c r="AG211" s="225">
        <v>0</v>
      </c>
      <c r="AH211" s="292">
        <f t="shared" si="190"/>
        <v>3400</v>
      </c>
      <c r="AI211" s="292">
        <f t="shared" si="145"/>
        <v>3400</v>
      </c>
      <c r="AJ211" s="224">
        <f t="shared" si="182"/>
        <v>18624.2</v>
      </c>
      <c r="AK211" s="224">
        <f t="shared" si="146"/>
        <v>13524.2</v>
      </c>
      <c r="AL211" s="226"/>
      <c r="AM211" s="203"/>
      <c r="AN211" s="20" t="str">
        <f t="shared" si="216"/>
        <v>648-PR</v>
      </c>
      <c r="AO211" s="243">
        <f t="shared" si="147"/>
        <v>3400</v>
      </c>
      <c r="AP211" s="243">
        <f t="shared" si="148"/>
        <v>9945</v>
      </c>
      <c r="AQ211" s="243">
        <v>0</v>
      </c>
      <c r="AR211" s="243">
        <f t="shared" si="149"/>
        <v>179.20000000000002</v>
      </c>
      <c r="AS211" s="243">
        <f t="shared" si="150"/>
        <v>0</v>
      </c>
      <c r="AT211" s="243">
        <f t="shared" si="151"/>
        <v>5100</v>
      </c>
      <c r="AU211" s="243">
        <f t="shared" si="152"/>
        <v>13524.2</v>
      </c>
      <c r="AV211" s="21"/>
    </row>
    <row r="212" spans="1:48" s="22" customFormat="1" ht="37.9" customHeight="1" x14ac:dyDescent="0.25">
      <c r="A212" s="17" t="s">
        <v>212</v>
      </c>
      <c r="B212" s="26" t="s">
        <v>213</v>
      </c>
      <c r="C212" s="23" t="s">
        <v>43</v>
      </c>
      <c r="D212" s="23" t="s">
        <v>25</v>
      </c>
      <c r="E212" s="18" t="s">
        <v>65</v>
      </c>
      <c r="F212" s="23" t="s">
        <v>215</v>
      </c>
      <c r="G212" s="18" t="s">
        <v>51</v>
      </c>
      <c r="H212" s="24">
        <v>42</v>
      </c>
      <c r="I212" s="17" t="s">
        <v>22</v>
      </c>
      <c r="J212" s="19">
        <v>585</v>
      </c>
      <c r="K212" s="25">
        <v>0</v>
      </c>
      <c r="L212" s="25">
        <v>19</v>
      </c>
      <c r="M212" s="25">
        <f t="shared" si="189"/>
        <v>19</v>
      </c>
      <c r="N212" s="224">
        <f t="shared" si="177"/>
        <v>11115</v>
      </c>
      <c r="O212" s="224">
        <v>11115</v>
      </c>
      <c r="P212" s="225">
        <v>10</v>
      </c>
      <c r="Q212" s="225">
        <v>126</v>
      </c>
      <c r="R212" s="225">
        <v>0.4</v>
      </c>
      <c r="S212" s="225">
        <f t="shared" si="214"/>
        <v>504.00000000000006</v>
      </c>
      <c r="T212" s="225">
        <v>504.00000000000006</v>
      </c>
      <c r="U212" s="225">
        <v>300</v>
      </c>
      <c r="V212" s="296">
        <f t="shared" si="215"/>
        <v>5700</v>
      </c>
      <c r="W212" s="296">
        <v>2700</v>
      </c>
      <c r="X212" s="292">
        <f t="shared" si="179"/>
        <v>17319</v>
      </c>
      <c r="Y212" s="292">
        <f t="shared" si="144"/>
        <v>14319</v>
      </c>
      <c r="Z212" s="225">
        <f t="shared" si="180"/>
        <v>3800</v>
      </c>
      <c r="AA212" s="225">
        <v>3800</v>
      </c>
      <c r="AB212" s="225">
        <v>0</v>
      </c>
      <c r="AC212" s="225">
        <v>440</v>
      </c>
      <c r="AD212" s="224">
        <f t="shared" si="219"/>
        <v>0</v>
      </c>
      <c r="AE212" s="224">
        <v>0</v>
      </c>
      <c r="AF212" s="225">
        <v>0</v>
      </c>
      <c r="AG212" s="225">
        <v>0</v>
      </c>
      <c r="AH212" s="292">
        <f t="shared" si="190"/>
        <v>3800</v>
      </c>
      <c r="AI212" s="292">
        <f t="shared" si="145"/>
        <v>3800</v>
      </c>
      <c r="AJ212" s="224">
        <f t="shared" si="182"/>
        <v>21119</v>
      </c>
      <c r="AK212" s="224">
        <f t="shared" si="146"/>
        <v>18119</v>
      </c>
      <c r="AL212" s="226"/>
      <c r="AM212" s="203"/>
      <c r="AN212" s="20" t="str">
        <f t="shared" si="216"/>
        <v>648-PR</v>
      </c>
      <c r="AO212" s="243">
        <f t="shared" si="147"/>
        <v>3800</v>
      </c>
      <c r="AP212" s="243">
        <f t="shared" si="148"/>
        <v>11115</v>
      </c>
      <c r="AQ212" s="243">
        <v>0</v>
      </c>
      <c r="AR212" s="243">
        <f t="shared" si="149"/>
        <v>504.00000000000006</v>
      </c>
      <c r="AS212" s="243">
        <f t="shared" si="150"/>
        <v>2700</v>
      </c>
      <c r="AT212" s="243">
        <f t="shared" si="151"/>
        <v>3000</v>
      </c>
      <c r="AU212" s="243">
        <f t="shared" si="152"/>
        <v>18119</v>
      </c>
      <c r="AV212" s="21"/>
    </row>
    <row r="213" spans="1:48" s="22" customFormat="1" ht="34.5" x14ac:dyDescent="0.25">
      <c r="A213" s="17" t="s">
        <v>212</v>
      </c>
      <c r="B213" s="26" t="s">
        <v>213</v>
      </c>
      <c r="C213" s="23" t="s">
        <v>43</v>
      </c>
      <c r="D213" s="23" t="s">
        <v>25</v>
      </c>
      <c r="E213" s="18" t="s">
        <v>110</v>
      </c>
      <c r="F213" s="23" t="s">
        <v>215</v>
      </c>
      <c r="G213" s="18" t="s">
        <v>51</v>
      </c>
      <c r="H213" s="24">
        <v>42</v>
      </c>
      <c r="I213" s="17" t="s">
        <v>22</v>
      </c>
      <c r="J213" s="19">
        <v>585</v>
      </c>
      <c r="K213" s="25">
        <v>17</v>
      </c>
      <c r="L213" s="25">
        <v>0</v>
      </c>
      <c r="M213" s="25">
        <f t="shared" si="189"/>
        <v>17</v>
      </c>
      <c r="N213" s="224">
        <f t="shared" si="177"/>
        <v>9945</v>
      </c>
      <c r="O213" s="224">
        <v>9945</v>
      </c>
      <c r="P213" s="225">
        <v>7</v>
      </c>
      <c r="Q213" s="225">
        <v>28</v>
      </c>
      <c r="R213" s="225">
        <v>0.4</v>
      </c>
      <c r="S213" s="225">
        <f t="shared" si="214"/>
        <v>78.400000000000006</v>
      </c>
      <c r="T213" s="225">
        <v>78.400000000000006</v>
      </c>
      <c r="U213" s="225">
        <v>300</v>
      </c>
      <c r="V213" s="296">
        <f t="shared" si="215"/>
        <v>5100</v>
      </c>
      <c r="W213" s="296">
        <v>500</v>
      </c>
      <c r="X213" s="292">
        <f t="shared" si="179"/>
        <v>15123.4</v>
      </c>
      <c r="Y213" s="292">
        <f t="shared" si="144"/>
        <v>10523.4</v>
      </c>
      <c r="Z213" s="225">
        <f t="shared" si="180"/>
        <v>3400</v>
      </c>
      <c r="AA213" s="225">
        <v>3400</v>
      </c>
      <c r="AB213" s="225">
        <v>0</v>
      </c>
      <c r="AC213" s="225">
        <v>200</v>
      </c>
      <c r="AD213" s="224">
        <f t="shared" si="219"/>
        <v>0</v>
      </c>
      <c r="AE213" s="224">
        <v>0</v>
      </c>
      <c r="AF213" s="225">
        <v>0</v>
      </c>
      <c r="AG213" s="225">
        <v>0</v>
      </c>
      <c r="AH213" s="292">
        <f t="shared" si="190"/>
        <v>3400</v>
      </c>
      <c r="AI213" s="292">
        <f t="shared" si="145"/>
        <v>3400</v>
      </c>
      <c r="AJ213" s="224">
        <f t="shared" si="182"/>
        <v>18523.400000000001</v>
      </c>
      <c r="AK213" s="224">
        <f t="shared" si="146"/>
        <v>13923.4</v>
      </c>
      <c r="AL213" s="226"/>
      <c r="AM213" s="203"/>
      <c r="AN213" s="20" t="str">
        <f t="shared" si="216"/>
        <v>648-PR</v>
      </c>
      <c r="AO213" s="243">
        <f t="shared" si="147"/>
        <v>3400</v>
      </c>
      <c r="AP213" s="243">
        <f t="shared" si="148"/>
        <v>9945</v>
      </c>
      <c r="AQ213" s="243">
        <v>0</v>
      </c>
      <c r="AR213" s="243">
        <f t="shared" si="149"/>
        <v>78.400000000000006</v>
      </c>
      <c r="AS213" s="243">
        <f t="shared" si="150"/>
        <v>500</v>
      </c>
      <c r="AT213" s="243">
        <f t="shared" si="151"/>
        <v>4600.0000000000018</v>
      </c>
      <c r="AU213" s="243">
        <f t="shared" si="152"/>
        <v>13923.4</v>
      </c>
      <c r="AV213" s="21"/>
    </row>
    <row r="214" spans="1:48" s="22" customFormat="1" ht="34.5" customHeight="1" x14ac:dyDescent="0.25">
      <c r="A214" s="17" t="s">
        <v>212</v>
      </c>
      <c r="B214" s="26" t="s">
        <v>213</v>
      </c>
      <c r="C214" s="23" t="s">
        <v>43</v>
      </c>
      <c r="D214" s="23" t="s">
        <v>25</v>
      </c>
      <c r="E214" s="18" t="s">
        <v>692</v>
      </c>
      <c r="F214" s="23" t="s">
        <v>714</v>
      </c>
      <c r="G214" s="18" t="s">
        <v>51</v>
      </c>
      <c r="H214" s="24">
        <v>42</v>
      </c>
      <c r="I214" s="17" t="s">
        <v>22</v>
      </c>
      <c r="J214" s="19">
        <v>585</v>
      </c>
      <c r="K214" s="25">
        <v>25</v>
      </c>
      <c r="L214" s="25">
        <v>0</v>
      </c>
      <c r="M214" s="25">
        <f t="shared" si="189"/>
        <v>25</v>
      </c>
      <c r="N214" s="224">
        <f t="shared" si="177"/>
        <v>14625</v>
      </c>
      <c r="O214" s="224">
        <v>14625</v>
      </c>
      <c r="P214" s="225">
        <v>8</v>
      </c>
      <c r="Q214" s="225">
        <v>131</v>
      </c>
      <c r="R214" s="225">
        <v>0.4</v>
      </c>
      <c r="S214" s="225">
        <f t="shared" si="214"/>
        <v>419.20000000000005</v>
      </c>
      <c r="T214" s="225">
        <v>419.20000000000005</v>
      </c>
      <c r="U214" s="225">
        <v>300</v>
      </c>
      <c r="V214" s="296">
        <f t="shared" si="215"/>
        <v>7500</v>
      </c>
      <c r="W214" s="296">
        <v>4000</v>
      </c>
      <c r="X214" s="292">
        <f t="shared" si="179"/>
        <v>22544.2</v>
      </c>
      <c r="Y214" s="292">
        <f t="shared" si="144"/>
        <v>19044.2</v>
      </c>
      <c r="Z214" s="225">
        <f t="shared" si="180"/>
        <v>5000</v>
      </c>
      <c r="AA214" s="225">
        <v>5000</v>
      </c>
      <c r="AB214" s="225">
        <v>0</v>
      </c>
      <c r="AC214" s="225">
        <v>500</v>
      </c>
      <c r="AD214" s="224">
        <f t="shared" si="219"/>
        <v>0</v>
      </c>
      <c r="AE214" s="224">
        <v>0</v>
      </c>
      <c r="AF214" s="225">
        <v>0</v>
      </c>
      <c r="AG214" s="225">
        <v>0</v>
      </c>
      <c r="AH214" s="292">
        <f t="shared" si="190"/>
        <v>5000</v>
      </c>
      <c r="AI214" s="292">
        <f t="shared" si="145"/>
        <v>5000</v>
      </c>
      <c r="AJ214" s="224">
        <f t="shared" si="182"/>
        <v>27544.2</v>
      </c>
      <c r="AK214" s="224">
        <f t="shared" si="146"/>
        <v>24044.2</v>
      </c>
      <c r="AL214" s="226"/>
      <c r="AM214" s="203"/>
      <c r="AN214" s="20" t="str">
        <f t="shared" si="216"/>
        <v>648-PR</v>
      </c>
      <c r="AO214" s="243">
        <f t="shared" si="147"/>
        <v>5000</v>
      </c>
      <c r="AP214" s="243">
        <f t="shared" si="148"/>
        <v>14625</v>
      </c>
      <c r="AQ214" s="243">
        <v>0</v>
      </c>
      <c r="AR214" s="243">
        <f t="shared" si="149"/>
        <v>419.20000000000005</v>
      </c>
      <c r="AS214" s="243">
        <f t="shared" si="150"/>
        <v>4000</v>
      </c>
      <c r="AT214" s="243">
        <f t="shared" si="151"/>
        <v>3500</v>
      </c>
      <c r="AU214" s="243">
        <f t="shared" si="152"/>
        <v>24044.2</v>
      </c>
      <c r="AV214" s="21"/>
    </row>
    <row r="215" spans="1:48" s="22" customFormat="1" ht="37.5" customHeight="1" x14ac:dyDescent="0.25">
      <c r="A215" s="17" t="s">
        <v>212</v>
      </c>
      <c r="B215" s="26" t="s">
        <v>213</v>
      </c>
      <c r="C215" s="23" t="s">
        <v>43</v>
      </c>
      <c r="D215" s="23" t="s">
        <v>25</v>
      </c>
      <c r="E215" s="18" t="s">
        <v>174</v>
      </c>
      <c r="F215" s="23" t="s">
        <v>219</v>
      </c>
      <c r="G215" s="18" t="s">
        <v>220</v>
      </c>
      <c r="H215" s="24">
        <v>42</v>
      </c>
      <c r="I215" s="17" t="s">
        <v>22</v>
      </c>
      <c r="J215" s="19">
        <v>585</v>
      </c>
      <c r="K215" s="25">
        <v>0</v>
      </c>
      <c r="L215" s="25">
        <v>18</v>
      </c>
      <c r="M215" s="25">
        <f t="shared" si="189"/>
        <v>18</v>
      </c>
      <c r="N215" s="224">
        <f t="shared" si="177"/>
        <v>10530</v>
      </c>
      <c r="O215" s="224">
        <v>10530</v>
      </c>
      <c r="P215" s="225">
        <v>7</v>
      </c>
      <c r="Q215" s="225">
        <v>44</v>
      </c>
      <c r="R215" s="225">
        <v>0.4</v>
      </c>
      <c r="S215" s="225">
        <f t="shared" si="214"/>
        <v>123.20000000000002</v>
      </c>
      <c r="T215" s="225">
        <v>123.20000000000002</v>
      </c>
      <c r="U215" s="225">
        <v>150</v>
      </c>
      <c r="V215" s="296">
        <f t="shared" si="215"/>
        <v>2700</v>
      </c>
      <c r="W215" s="296">
        <v>150</v>
      </c>
      <c r="X215" s="292">
        <f t="shared" si="179"/>
        <v>13353.2</v>
      </c>
      <c r="Y215" s="292">
        <f t="shared" si="144"/>
        <v>10803.2</v>
      </c>
      <c r="Z215" s="225">
        <f t="shared" si="180"/>
        <v>3600</v>
      </c>
      <c r="AA215" s="225">
        <v>3600</v>
      </c>
      <c r="AB215" s="225">
        <v>0</v>
      </c>
      <c r="AC215" s="225">
        <v>200</v>
      </c>
      <c r="AD215" s="224">
        <f t="shared" si="219"/>
        <v>0</v>
      </c>
      <c r="AE215" s="224">
        <v>0</v>
      </c>
      <c r="AF215" s="225">
        <v>0</v>
      </c>
      <c r="AG215" s="225">
        <v>0</v>
      </c>
      <c r="AH215" s="292">
        <f t="shared" si="190"/>
        <v>3600</v>
      </c>
      <c r="AI215" s="292">
        <f t="shared" si="145"/>
        <v>3600</v>
      </c>
      <c r="AJ215" s="224">
        <f t="shared" si="182"/>
        <v>16953.2</v>
      </c>
      <c r="AK215" s="224">
        <f t="shared" si="146"/>
        <v>14403.2</v>
      </c>
      <c r="AL215" s="226"/>
      <c r="AM215" s="203"/>
      <c r="AN215" s="20" t="str">
        <f t="shared" si="216"/>
        <v>648-PR</v>
      </c>
      <c r="AO215" s="243">
        <f t="shared" si="147"/>
        <v>3600</v>
      </c>
      <c r="AP215" s="243">
        <f t="shared" si="148"/>
        <v>10530</v>
      </c>
      <c r="AQ215" s="243">
        <v>0</v>
      </c>
      <c r="AR215" s="243">
        <f t="shared" si="149"/>
        <v>123.20000000000002</v>
      </c>
      <c r="AS215" s="243">
        <f t="shared" si="150"/>
        <v>150</v>
      </c>
      <c r="AT215" s="243">
        <f t="shared" si="151"/>
        <v>2550</v>
      </c>
      <c r="AU215" s="243">
        <f t="shared" si="152"/>
        <v>14403.2</v>
      </c>
      <c r="AV215" s="21"/>
    </row>
    <row r="216" spans="1:48" s="22" customFormat="1" ht="34.5" x14ac:dyDescent="0.25">
      <c r="A216" s="17" t="s">
        <v>212</v>
      </c>
      <c r="B216" s="26" t="s">
        <v>213</v>
      </c>
      <c r="C216" s="23" t="s">
        <v>43</v>
      </c>
      <c r="D216" s="23" t="s">
        <v>31</v>
      </c>
      <c r="E216" s="18" t="s">
        <v>121</v>
      </c>
      <c r="F216" s="23" t="s">
        <v>50</v>
      </c>
      <c r="G216" s="18" t="s">
        <v>51</v>
      </c>
      <c r="H216" s="24">
        <v>42</v>
      </c>
      <c r="I216" s="17" t="s">
        <v>77</v>
      </c>
      <c r="J216" s="19">
        <v>585</v>
      </c>
      <c r="K216" s="25">
        <v>15</v>
      </c>
      <c r="L216" s="25">
        <v>0</v>
      </c>
      <c r="M216" s="25">
        <f t="shared" si="189"/>
        <v>15</v>
      </c>
      <c r="N216" s="224">
        <f t="shared" si="177"/>
        <v>8775</v>
      </c>
      <c r="O216" s="224">
        <v>8775</v>
      </c>
      <c r="P216" s="225">
        <v>8</v>
      </c>
      <c r="Q216" s="225">
        <v>43</v>
      </c>
      <c r="R216" s="225">
        <v>0.4</v>
      </c>
      <c r="S216" s="225">
        <f t="shared" si="214"/>
        <v>137.6</v>
      </c>
      <c r="T216" s="225">
        <v>137.6</v>
      </c>
      <c r="U216" s="225">
        <v>300</v>
      </c>
      <c r="V216" s="296">
        <f t="shared" si="215"/>
        <v>4500</v>
      </c>
      <c r="W216" s="296">
        <v>250</v>
      </c>
      <c r="X216" s="292">
        <f t="shared" si="179"/>
        <v>13412.6</v>
      </c>
      <c r="Y216" s="292">
        <f t="shared" si="144"/>
        <v>9162.6</v>
      </c>
      <c r="Z216" s="225">
        <f t="shared" si="180"/>
        <v>3000</v>
      </c>
      <c r="AA216" s="225">
        <v>3000</v>
      </c>
      <c r="AB216" s="225">
        <v>0</v>
      </c>
      <c r="AC216" s="225">
        <v>220</v>
      </c>
      <c r="AD216" s="224">
        <f t="shared" si="219"/>
        <v>0</v>
      </c>
      <c r="AE216" s="224">
        <v>0</v>
      </c>
      <c r="AF216" s="225">
        <v>0</v>
      </c>
      <c r="AG216" s="225">
        <v>0</v>
      </c>
      <c r="AH216" s="292">
        <f t="shared" si="190"/>
        <v>3000</v>
      </c>
      <c r="AI216" s="292">
        <f t="shared" si="145"/>
        <v>3000</v>
      </c>
      <c r="AJ216" s="224">
        <f t="shared" si="182"/>
        <v>16412.599999999999</v>
      </c>
      <c r="AK216" s="224">
        <f t="shared" si="146"/>
        <v>12162.6</v>
      </c>
      <c r="AL216" s="226"/>
      <c r="AM216" s="203"/>
      <c r="AN216" s="20" t="str">
        <f t="shared" si="216"/>
        <v>648-PR</v>
      </c>
      <c r="AO216" s="243">
        <f t="shared" si="147"/>
        <v>3000</v>
      </c>
      <c r="AP216" s="243">
        <f t="shared" si="148"/>
        <v>8775</v>
      </c>
      <c r="AQ216" s="243">
        <v>0</v>
      </c>
      <c r="AR216" s="243">
        <f t="shared" si="149"/>
        <v>137.6</v>
      </c>
      <c r="AS216" s="243">
        <f t="shared" si="150"/>
        <v>250</v>
      </c>
      <c r="AT216" s="243">
        <f t="shared" si="151"/>
        <v>4249.9999999999982</v>
      </c>
      <c r="AU216" s="243">
        <f t="shared" si="152"/>
        <v>12162.6</v>
      </c>
      <c r="AV216" s="21"/>
    </row>
    <row r="217" spans="1:48" s="22" customFormat="1" ht="34.5" x14ac:dyDescent="0.25">
      <c r="A217" s="17" t="s">
        <v>212</v>
      </c>
      <c r="B217" s="26" t="s">
        <v>213</v>
      </c>
      <c r="C217" s="23" t="s">
        <v>43</v>
      </c>
      <c r="D217" s="23" t="s">
        <v>31</v>
      </c>
      <c r="E217" s="18" t="s">
        <v>121</v>
      </c>
      <c r="F217" s="23" t="s">
        <v>54</v>
      </c>
      <c r="G217" s="18" t="s">
        <v>544</v>
      </c>
      <c r="H217" s="24">
        <v>42</v>
      </c>
      <c r="I217" s="17" t="s">
        <v>77</v>
      </c>
      <c r="J217" s="19">
        <v>585</v>
      </c>
      <c r="K217" s="25">
        <v>15</v>
      </c>
      <c r="L217" s="25">
        <v>0</v>
      </c>
      <c r="M217" s="25">
        <f t="shared" si="189"/>
        <v>15</v>
      </c>
      <c r="N217" s="224">
        <f t="shared" si="177"/>
        <v>8775</v>
      </c>
      <c r="O217" s="224">
        <v>8775</v>
      </c>
      <c r="P217" s="225">
        <v>17</v>
      </c>
      <c r="Q217" s="225">
        <v>43</v>
      </c>
      <c r="R217" s="225">
        <v>0.4</v>
      </c>
      <c r="S217" s="225">
        <f t="shared" si="214"/>
        <v>292.39999999999998</v>
      </c>
      <c r="T217" s="225">
        <v>292.39999999999998</v>
      </c>
      <c r="U217" s="225">
        <v>300</v>
      </c>
      <c r="V217" s="296">
        <f t="shared" si="215"/>
        <v>4500</v>
      </c>
      <c r="W217" s="296">
        <v>1000</v>
      </c>
      <c r="X217" s="292">
        <f t="shared" si="179"/>
        <v>13567.4</v>
      </c>
      <c r="Y217" s="292">
        <f t="shared" ref="Y217:Y288" si="220">SUM(O217+T217+W217)</f>
        <v>10067.4</v>
      </c>
      <c r="Z217" s="225">
        <f t="shared" si="180"/>
        <v>3000</v>
      </c>
      <c r="AA217" s="225">
        <v>3000</v>
      </c>
      <c r="AB217" s="225">
        <v>0</v>
      </c>
      <c r="AC217" s="225">
        <v>0</v>
      </c>
      <c r="AD217" s="224">
        <f t="shared" si="219"/>
        <v>0</v>
      </c>
      <c r="AE217" s="224">
        <v>0</v>
      </c>
      <c r="AF217" s="225">
        <v>0</v>
      </c>
      <c r="AG217" s="225">
        <v>0</v>
      </c>
      <c r="AH217" s="292">
        <f t="shared" si="190"/>
        <v>3000</v>
      </c>
      <c r="AI217" s="292">
        <f t="shared" ref="AI217:AI288" si="221">SUM(AA217+AE217+AG217)</f>
        <v>3000</v>
      </c>
      <c r="AJ217" s="224">
        <f t="shared" si="182"/>
        <v>16567.400000000001</v>
      </c>
      <c r="AK217" s="224">
        <f t="shared" ref="AK217:AK288" si="222">SUM(Y217+AI217)</f>
        <v>13067.4</v>
      </c>
      <c r="AL217" s="226"/>
      <c r="AM217" s="203"/>
      <c r="AN217" s="20" t="str">
        <f t="shared" si="216"/>
        <v>648-PR</v>
      </c>
      <c r="AO217" s="243">
        <f t="shared" ref="AO217:AO288" si="223">SUM(AA217)</f>
        <v>3000</v>
      </c>
      <c r="AP217" s="243">
        <f t="shared" ref="AP217:AP288" si="224">SUM(O217)</f>
        <v>8775</v>
      </c>
      <c r="AQ217" s="243">
        <v>0</v>
      </c>
      <c r="AR217" s="243">
        <f t="shared" ref="AR217:AR288" si="225">SUM(T217+AE217)</f>
        <v>292.39999999999998</v>
      </c>
      <c r="AS217" s="243">
        <f t="shared" ref="AS217:AS288" si="226">SUM(W217+AG217)</f>
        <v>1000</v>
      </c>
      <c r="AT217" s="243">
        <f t="shared" ref="AT217:AT288" si="227">SUM(AJ217-AK217)</f>
        <v>3500.0000000000018</v>
      </c>
      <c r="AU217" s="243">
        <f t="shared" ref="AU217:AU288" si="228">SUM(AO217:AS217)</f>
        <v>13067.4</v>
      </c>
      <c r="AV217" s="21"/>
    </row>
    <row r="218" spans="1:48" s="22" customFormat="1" ht="35.25" customHeight="1" x14ac:dyDescent="0.25">
      <c r="A218" s="17" t="s">
        <v>212</v>
      </c>
      <c r="B218" s="26" t="s">
        <v>213</v>
      </c>
      <c r="C218" s="23" t="s">
        <v>43</v>
      </c>
      <c r="D218" s="23" t="s">
        <v>31</v>
      </c>
      <c r="E218" s="18" t="s">
        <v>715</v>
      </c>
      <c r="F218" s="23" t="s">
        <v>54</v>
      </c>
      <c r="G218" s="18" t="s">
        <v>55</v>
      </c>
      <c r="H218" s="24">
        <v>42</v>
      </c>
      <c r="I218" s="17" t="s">
        <v>77</v>
      </c>
      <c r="J218" s="19">
        <v>585</v>
      </c>
      <c r="K218" s="25">
        <v>0</v>
      </c>
      <c r="L218" s="25">
        <v>0</v>
      </c>
      <c r="M218" s="25">
        <f t="shared" si="189"/>
        <v>0</v>
      </c>
      <c r="N218" s="224">
        <f t="shared" si="177"/>
        <v>0</v>
      </c>
      <c r="O218" s="224">
        <v>0</v>
      </c>
      <c r="P218" s="225">
        <v>0</v>
      </c>
      <c r="Q218" s="225">
        <v>44</v>
      </c>
      <c r="R218" s="225">
        <v>0.4</v>
      </c>
      <c r="S218" s="225">
        <f t="shared" si="214"/>
        <v>0</v>
      </c>
      <c r="T218" s="225">
        <v>0</v>
      </c>
      <c r="U218" s="225">
        <v>0</v>
      </c>
      <c r="V218" s="224">
        <v>3474.9</v>
      </c>
      <c r="W218" s="224">
        <v>3474.9</v>
      </c>
      <c r="X218" s="292">
        <f t="shared" si="179"/>
        <v>3474.9</v>
      </c>
      <c r="Y218" s="292">
        <f t="shared" si="220"/>
        <v>3474.9</v>
      </c>
      <c r="Z218" s="225">
        <f t="shared" si="180"/>
        <v>0</v>
      </c>
      <c r="AA218" s="225">
        <v>0</v>
      </c>
      <c r="AB218" s="225">
        <v>0</v>
      </c>
      <c r="AC218" s="225">
        <v>321</v>
      </c>
      <c r="AD218" s="224">
        <f t="shared" ref="AD218" si="229">SUM(AC218*AB218)</f>
        <v>0</v>
      </c>
      <c r="AE218" s="224">
        <v>0</v>
      </c>
      <c r="AF218" s="225">
        <v>0</v>
      </c>
      <c r="AG218" s="225">
        <v>0</v>
      </c>
      <c r="AH218" s="292">
        <f t="shared" si="190"/>
        <v>0</v>
      </c>
      <c r="AI218" s="292">
        <f t="shared" si="221"/>
        <v>0</v>
      </c>
      <c r="AJ218" s="224">
        <f t="shared" si="182"/>
        <v>3474.9</v>
      </c>
      <c r="AK218" s="224">
        <f t="shared" si="222"/>
        <v>3474.9</v>
      </c>
      <c r="AL218" s="226"/>
      <c r="AM218" s="203"/>
      <c r="AN218" s="20" t="str">
        <f t="shared" si="216"/>
        <v>648-PR</v>
      </c>
      <c r="AO218" s="243">
        <f t="shared" si="223"/>
        <v>0</v>
      </c>
      <c r="AP218" s="243">
        <f t="shared" si="224"/>
        <v>0</v>
      </c>
      <c r="AQ218" s="243">
        <v>0</v>
      </c>
      <c r="AR218" s="243">
        <f t="shared" si="225"/>
        <v>0</v>
      </c>
      <c r="AS218" s="243">
        <f t="shared" si="226"/>
        <v>3474.9</v>
      </c>
      <c r="AT218" s="243">
        <f t="shared" si="227"/>
        <v>0</v>
      </c>
      <c r="AU218" s="243">
        <f t="shared" si="228"/>
        <v>3474.9</v>
      </c>
      <c r="AV218" s="21"/>
    </row>
    <row r="219" spans="1:48" s="22" customFormat="1" ht="35.450000000000003" customHeight="1" x14ac:dyDescent="0.25">
      <c r="A219" s="17" t="s">
        <v>212</v>
      </c>
      <c r="B219" s="26" t="s">
        <v>213</v>
      </c>
      <c r="C219" s="23" t="s">
        <v>43</v>
      </c>
      <c r="D219" s="23" t="s">
        <v>31</v>
      </c>
      <c r="E219" s="18" t="s">
        <v>142</v>
      </c>
      <c r="F219" s="23" t="s">
        <v>215</v>
      </c>
      <c r="G219" s="18" t="s">
        <v>544</v>
      </c>
      <c r="H219" s="24">
        <v>42</v>
      </c>
      <c r="I219" s="17" t="s">
        <v>22</v>
      </c>
      <c r="J219" s="19">
        <v>585</v>
      </c>
      <c r="K219" s="25">
        <v>0</v>
      </c>
      <c r="L219" s="25">
        <v>17</v>
      </c>
      <c r="M219" s="25">
        <f t="shared" si="189"/>
        <v>17</v>
      </c>
      <c r="N219" s="224">
        <f t="shared" si="177"/>
        <v>9945</v>
      </c>
      <c r="O219" s="224">
        <v>9945</v>
      </c>
      <c r="P219" s="225">
        <v>10</v>
      </c>
      <c r="Q219" s="225">
        <v>188</v>
      </c>
      <c r="R219" s="225">
        <v>0.4</v>
      </c>
      <c r="S219" s="225">
        <f t="shared" si="214"/>
        <v>752</v>
      </c>
      <c r="T219" s="225">
        <v>752</v>
      </c>
      <c r="U219" s="225">
        <v>300</v>
      </c>
      <c r="V219" s="224">
        <f t="shared" si="215"/>
        <v>5100</v>
      </c>
      <c r="W219" s="224">
        <v>5100</v>
      </c>
      <c r="X219" s="292">
        <f t="shared" si="179"/>
        <v>15797</v>
      </c>
      <c r="Y219" s="292">
        <f t="shared" si="220"/>
        <v>15797</v>
      </c>
      <c r="Z219" s="225">
        <f t="shared" si="180"/>
        <v>3400</v>
      </c>
      <c r="AA219" s="225">
        <v>3400</v>
      </c>
      <c r="AB219" s="225">
        <v>0</v>
      </c>
      <c r="AC219" s="225">
        <v>450</v>
      </c>
      <c r="AD219" s="224">
        <f t="shared" si="219"/>
        <v>0</v>
      </c>
      <c r="AE219" s="224">
        <v>0</v>
      </c>
      <c r="AF219" s="225">
        <v>0</v>
      </c>
      <c r="AG219" s="225">
        <v>0</v>
      </c>
      <c r="AH219" s="292">
        <f t="shared" si="190"/>
        <v>3400</v>
      </c>
      <c r="AI219" s="292">
        <f t="shared" si="221"/>
        <v>3400</v>
      </c>
      <c r="AJ219" s="224">
        <f t="shared" si="182"/>
        <v>19197</v>
      </c>
      <c r="AK219" s="224">
        <f t="shared" si="222"/>
        <v>19197</v>
      </c>
      <c r="AL219" s="226"/>
      <c r="AM219" s="203"/>
      <c r="AN219" s="20" t="str">
        <f t="shared" si="216"/>
        <v>648-PR</v>
      </c>
      <c r="AO219" s="243">
        <f t="shared" si="223"/>
        <v>3400</v>
      </c>
      <c r="AP219" s="243">
        <f t="shared" si="224"/>
        <v>9945</v>
      </c>
      <c r="AQ219" s="243">
        <v>0</v>
      </c>
      <c r="AR219" s="243">
        <f t="shared" si="225"/>
        <v>752</v>
      </c>
      <c r="AS219" s="243">
        <f t="shared" si="226"/>
        <v>5100</v>
      </c>
      <c r="AT219" s="243">
        <f t="shared" si="227"/>
        <v>0</v>
      </c>
      <c r="AU219" s="243">
        <f t="shared" si="228"/>
        <v>19197</v>
      </c>
      <c r="AV219" s="21"/>
    </row>
    <row r="220" spans="1:48" s="22" customFormat="1" ht="34.5" x14ac:dyDescent="0.25">
      <c r="A220" s="17" t="s">
        <v>212</v>
      </c>
      <c r="B220" s="26" t="s">
        <v>213</v>
      </c>
      <c r="C220" s="23" t="s">
        <v>43</v>
      </c>
      <c r="D220" s="23" t="s">
        <v>31</v>
      </c>
      <c r="E220" s="18" t="s">
        <v>208</v>
      </c>
      <c r="F220" s="23" t="s">
        <v>218</v>
      </c>
      <c r="G220" s="18" t="s">
        <v>53</v>
      </c>
      <c r="H220" s="24">
        <v>42</v>
      </c>
      <c r="I220" s="17" t="s">
        <v>22</v>
      </c>
      <c r="J220" s="19">
        <v>585</v>
      </c>
      <c r="K220" s="25">
        <v>15</v>
      </c>
      <c r="L220" s="25">
        <v>0</v>
      </c>
      <c r="M220" s="25">
        <f t="shared" si="189"/>
        <v>15</v>
      </c>
      <c r="N220" s="224">
        <f t="shared" si="177"/>
        <v>8775</v>
      </c>
      <c r="O220" s="224">
        <v>8775</v>
      </c>
      <c r="P220" s="225">
        <v>9</v>
      </c>
      <c r="Q220" s="225">
        <v>44</v>
      </c>
      <c r="R220" s="225">
        <v>0.4</v>
      </c>
      <c r="S220" s="225">
        <f t="shared" si="214"/>
        <v>158.4</v>
      </c>
      <c r="T220" s="225">
        <v>158.4</v>
      </c>
      <c r="U220" s="225">
        <v>300</v>
      </c>
      <c r="V220" s="296">
        <f t="shared" si="215"/>
        <v>4500</v>
      </c>
      <c r="W220" s="296">
        <v>0</v>
      </c>
      <c r="X220" s="292">
        <f t="shared" si="179"/>
        <v>13433.4</v>
      </c>
      <c r="Y220" s="292">
        <f t="shared" si="220"/>
        <v>8933.4</v>
      </c>
      <c r="Z220" s="225">
        <f t="shared" si="180"/>
        <v>3000</v>
      </c>
      <c r="AA220" s="225">
        <v>3000</v>
      </c>
      <c r="AB220" s="225">
        <v>0</v>
      </c>
      <c r="AC220" s="225">
        <v>330</v>
      </c>
      <c r="AD220" s="224">
        <f t="shared" si="219"/>
        <v>0</v>
      </c>
      <c r="AE220" s="224">
        <v>0</v>
      </c>
      <c r="AF220" s="225">
        <v>0</v>
      </c>
      <c r="AG220" s="225">
        <v>0</v>
      </c>
      <c r="AH220" s="292">
        <f t="shared" si="190"/>
        <v>3000</v>
      </c>
      <c r="AI220" s="292">
        <f t="shared" si="221"/>
        <v>3000</v>
      </c>
      <c r="AJ220" s="224">
        <f t="shared" si="182"/>
        <v>16433.400000000001</v>
      </c>
      <c r="AK220" s="224">
        <f t="shared" si="222"/>
        <v>11933.4</v>
      </c>
      <c r="AL220" s="226"/>
      <c r="AM220" s="203"/>
      <c r="AN220" s="20" t="str">
        <f t="shared" si="216"/>
        <v>648-PR</v>
      </c>
      <c r="AO220" s="243">
        <f t="shared" si="223"/>
        <v>3000</v>
      </c>
      <c r="AP220" s="243">
        <f t="shared" si="224"/>
        <v>8775</v>
      </c>
      <c r="AQ220" s="243">
        <v>0</v>
      </c>
      <c r="AR220" s="243">
        <f t="shared" si="225"/>
        <v>158.4</v>
      </c>
      <c r="AS220" s="243">
        <f t="shared" si="226"/>
        <v>0</v>
      </c>
      <c r="AT220" s="243">
        <f t="shared" si="227"/>
        <v>4500.0000000000018</v>
      </c>
      <c r="AU220" s="243">
        <f t="shared" si="228"/>
        <v>11933.4</v>
      </c>
      <c r="AV220" s="21"/>
    </row>
    <row r="221" spans="1:48" s="22" customFormat="1" ht="34.5" x14ac:dyDescent="0.25">
      <c r="A221" s="17" t="s">
        <v>212</v>
      </c>
      <c r="B221" s="26" t="s">
        <v>213</v>
      </c>
      <c r="C221" s="23" t="s">
        <v>43</v>
      </c>
      <c r="D221" s="23" t="s">
        <v>31</v>
      </c>
      <c r="E221" s="18" t="s">
        <v>716</v>
      </c>
      <c r="F221" s="23" t="s">
        <v>218</v>
      </c>
      <c r="G221" s="18" t="s">
        <v>53</v>
      </c>
      <c r="H221" s="24">
        <v>42</v>
      </c>
      <c r="I221" s="17" t="s">
        <v>22</v>
      </c>
      <c r="J221" s="19">
        <v>585</v>
      </c>
      <c r="K221" s="25">
        <v>0</v>
      </c>
      <c r="L221" s="25">
        <v>18</v>
      </c>
      <c r="M221" s="25">
        <f t="shared" si="189"/>
        <v>18</v>
      </c>
      <c r="N221" s="224">
        <f t="shared" si="177"/>
        <v>10530</v>
      </c>
      <c r="O221" s="224">
        <v>10530</v>
      </c>
      <c r="P221" s="225">
        <v>10</v>
      </c>
      <c r="Q221" s="225">
        <v>136</v>
      </c>
      <c r="R221" s="225">
        <v>0.4</v>
      </c>
      <c r="S221" s="225">
        <f t="shared" si="214"/>
        <v>544</v>
      </c>
      <c r="T221" s="225">
        <v>544</v>
      </c>
      <c r="U221" s="225">
        <v>300</v>
      </c>
      <c r="V221" s="296">
        <f t="shared" si="215"/>
        <v>5400</v>
      </c>
      <c r="W221" s="296">
        <v>0</v>
      </c>
      <c r="X221" s="292">
        <f t="shared" si="179"/>
        <v>16474</v>
      </c>
      <c r="Y221" s="292">
        <f t="shared" si="220"/>
        <v>11074</v>
      </c>
      <c r="Z221" s="225">
        <f t="shared" si="180"/>
        <v>3600</v>
      </c>
      <c r="AA221" s="225">
        <v>3600</v>
      </c>
      <c r="AB221" s="225">
        <v>0</v>
      </c>
      <c r="AC221" s="225">
        <v>330</v>
      </c>
      <c r="AD221" s="224">
        <f t="shared" ref="AD221" si="230">SUM(AC221*AB221)</f>
        <v>0</v>
      </c>
      <c r="AE221" s="224">
        <v>0</v>
      </c>
      <c r="AF221" s="225">
        <v>0</v>
      </c>
      <c r="AG221" s="225">
        <v>0</v>
      </c>
      <c r="AH221" s="292">
        <f t="shared" si="190"/>
        <v>3600</v>
      </c>
      <c r="AI221" s="292">
        <f t="shared" si="221"/>
        <v>3600</v>
      </c>
      <c r="AJ221" s="224">
        <f t="shared" si="182"/>
        <v>20074</v>
      </c>
      <c r="AK221" s="224">
        <f t="shared" si="222"/>
        <v>14674</v>
      </c>
      <c r="AL221" s="226"/>
      <c r="AM221" s="203"/>
      <c r="AN221" s="20" t="str">
        <f t="shared" si="216"/>
        <v>648-PR</v>
      </c>
      <c r="AO221" s="243">
        <f t="shared" si="223"/>
        <v>3600</v>
      </c>
      <c r="AP221" s="243">
        <f t="shared" si="224"/>
        <v>10530</v>
      </c>
      <c r="AQ221" s="243">
        <v>0</v>
      </c>
      <c r="AR221" s="243">
        <f t="shared" si="225"/>
        <v>544</v>
      </c>
      <c r="AS221" s="243">
        <f t="shared" si="226"/>
        <v>0</v>
      </c>
      <c r="AT221" s="243">
        <f t="shared" si="227"/>
        <v>5400</v>
      </c>
      <c r="AU221" s="243">
        <f t="shared" si="228"/>
        <v>14674</v>
      </c>
      <c r="AV221" s="21"/>
    </row>
    <row r="222" spans="1:48" s="22" customFormat="1" ht="39" customHeight="1" x14ac:dyDescent="0.25">
      <c r="A222" s="17" t="s">
        <v>212</v>
      </c>
      <c r="B222" s="26" t="s">
        <v>213</v>
      </c>
      <c r="C222" s="23" t="s">
        <v>43</v>
      </c>
      <c r="D222" s="23" t="s">
        <v>25</v>
      </c>
      <c r="E222" s="18" t="s">
        <v>41</v>
      </c>
      <c r="F222" s="23" t="s">
        <v>215</v>
      </c>
      <c r="G222" s="18" t="s">
        <v>51</v>
      </c>
      <c r="H222" s="24">
        <v>42</v>
      </c>
      <c r="I222" s="17" t="s">
        <v>22</v>
      </c>
      <c r="J222" s="19">
        <v>585</v>
      </c>
      <c r="K222" s="25">
        <v>20</v>
      </c>
      <c r="L222" s="25">
        <v>0</v>
      </c>
      <c r="M222" s="25">
        <f t="shared" si="189"/>
        <v>20</v>
      </c>
      <c r="N222" s="224">
        <f t="shared" si="177"/>
        <v>11700</v>
      </c>
      <c r="O222" s="224">
        <v>11700</v>
      </c>
      <c r="P222" s="225">
        <v>7</v>
      </c>
      <c r="Q222" s="225">
        <v>126</v>
      </c>
      <c r="R222" s="225">
        <v>0.4</v>
      </c>
      <c r="S222" s="225">
        <f t="shared" si="214"/>
        <v>352.80000000000007</v>
      </c>
      <c r="T222" s="225">
        <v>352.80000000000007</v>
      </c>
      <c r="U222" s="225">
        <v>300</v>
      </c>
      <c r="V222" s="296">
        <f t="shared" si="215"/>
        <v>6000</v>
      </c>
      <c r="W222" s="296">
        <v>600</v>
      </c>
      <c r="X222" s="292">
        <f t="shared" si="179"/>
        <v>18052.8</v>
      </c>
      <c r="Y222" s="292">
        <f t="shared" si="220"/>
        <v>12652.8</v>
      </c>
      <c r="Z222" s="225">
        <f t="shared" si="180"/>
        <v>4000</v>
      </c>
      <c r="AA222" s="225">
        <v>4000</v>
      </c>
      <c r="AB222" s="225">
        <v>0</v>
      </c>
      <c r="AC222" s="225">
        <v>400</v>
      </c>
      <c r="AD222" s="224">
        <f t="shared" si="219"/>
        <v>0</v>
      </c>
      <c r="AE222" s="224">
        <v>0</v>
      </c>
      <c r="AF222" s="225">
        <v>0</v>
      </c>
      <c r="AG222" s="225">
        <v>0</v>
      </c>
      <c r="AH222" s="292">
        <f t="shared" si="190"/>
        <v>4000</v>
      </c>
      <c r="AI222" s="292">
        <f t="shared" si="221"/>
        <v>4000</v>
      </c>
      <c r="AJ222" s="224">
        <f t="shared" si="182"/>
        <v>22052.799999999999</v>
      </c>
      <c r="AK222" s="224">
        <f t="shared" si="222"/>
        <v>16652.8</v>
      </c>
      <c r="AL222" s="226"/>
      <c r="AM222" s="203"/>
      <c r="AN222" s="20" t="str">
        <f t="shared" si="216"/>
        <v>648-PR</v>
      </c>
      <c r="AO222" s="243">
        <f t="shared" si="223"/>
        <v>4000</v>
      </c>
      <c r="AP222" s="243">
        <f t="shared" si="224"/>
        <v>11700</v>
      </c>
      <c r="AQ222" s="243">
        <v>0</v>
      </c>
      <c r="AR222" s="243">
        <f t="shared" si="225"/>
        <v>352.80000000000007</v>
      </c>
      <c r="AS222" s="243">
        <f t="shared" si="226"/>
        <v>600</v>
      </c>
      <c r="AT222" s="243">
        <f t="shared" si="227"/>
        <v>5400</v>
      </c>
      <c r="AU222" s="243">
        <f t="shared" si="228"/>
        <v>16652.8</v>
      </c>
      <c r="AV222" s="21"/>
    </row>
    <row r="223" spans="1:48" s="22" customFormat="1" ht="39" customHeight="1" x14ac:dyDescent="0.25">
      <c r="A223" s="17" t="s">
        <v>212</v>
      </c>
      <c r="B223" s="26" t="s">
        <v>213</v>
      </c>
      <c r="C223" s="23" t="s">
        <v>43</v>
      </c>
      <c r="D223" s="23" t="s">
        <v>25</v>
      </c>
      <c r="E223" s="18" t="s">
        <v>41</v>
      </c>
      <c r="F223" s="23" t="s">
        <v>218</v>
      </c>
      <c r="G223" s="18" t="s">
        <v>53</v>
      </c>
      <c r="H223" s="24">
        <v>42</v>
      </c>
      <c r="I223" s="17" t="s">
        <v>22</v>
      </c>
      <c r="J223" s="19">
        <v>585</v>
      </c>
      <c r="K223" s="25">
        <v>0</v>
      </c>
      <c r="L223" s="25">
        <v>17</v>
      </c>
      <c r="M223" s="25">
        <f t="shared" si="189"/>
        <v>17</v>
      </c>
      <c r="N223" s="224">
        <f t="shared" ref="N223:N288" si="231">(J223*M223)</f>
        <v>9945</v>
      </c>
      <c r="O223" s="224">
        <v>9945</v>
      </c>
      <c r="P223" s="225">
        <v>7</v>
      </c>
      <c r="Q223" s="225">
        <v>56</v>
      </c>
      <c r="R223" s="225">
        <v>0.4</v>
      </c>
      <c r="S223" s="225">
        <f t="shared" si="214"/>
        <v>156.80000000000001</v>
      </c>
      <c r="T223" s="225">
        <v>156.80000000000001</v>
      </c>
      <c r="U223" s="225">
        <v>300</v>
      </c>
      <c r="V223" s="296">
        <f t="shared" si="215"/>
        <v>5100</v>
      </c>
      <c r="W223" s="296">
        <v>0</v>
      </c>
      <c r="X223" s="292">
        <f t="shared" ref="X223:X284" si="232">N223+S223+V223</f>
        <v>15201.8</v>
      </c>
      <c r="Y223" s="292">
        <f t="shared" si="220"/>
        <v>10101.799999999999</v>
      </c>
      <c r="Z223" s="225">
        <f t="shared" ref="Z223:Z284" si="233">M223*200</f>
        <v>3400</v>
      </c>
      <c r="AA223" s="225">
        <v>3400</v>
      </c>
      <c r="AB223" s="225">
        <v>0</v>
      </c>
      <c r="AC223" s="225">
        <v>0</v>
      </c>
      <c r="AD223" s="224">
        <f t="shared" ref="AD223:AD224" si="234">SUM(AC223*AB223)</f>
        <v>0</v>
      </c>
      <c r="AE223" s="224">
        <v>0</v>
      </c>
      <c r="AF223" s="225">
        <v>0</v>
      </c>
      <c r="AG223" s="225">
        <v>0</v>
      </c>
      <c r="AH223" s="292">
        <f t="shared" si="190"/>
        <v>3400</v>
      </c>
      <c r="AI223" s="292">
        <f t="shared" si="221"/>
        <v>3400</v>
      </c>
      <c r="AJ223" s="224">
        <f t="shared" ref="AJ223:AJ295" si="235">AH223+X223</f>
        <v>18601.8</v>
      </c>
      <c r="AK223" s="224">
        <f t="shared" si="222"/>
        <v>13501.8</v>
      </c>
      <c r="AL223" s="226"/>
      <c r="AM223" s="203"/>
      <c r="AN223" s="20" t="str">
        <f t="shared" si="216"/>
        <v>648-PR</v>
      </c>
      <c r="AO223" s="243">
        <f t="shared" si="223"/>
        <v>3400</v>
      </c>
      <c r="AP223" s="243">
        <f t="shared" si="224"/>
        <v>9945</v>
      </c>
      <c r="AQ223" s="243">
        <v>0</v>
      </c>
      <c r="AR223" s="243">
        <f t="shared" si="225"/>
        <v>156.80000000000001</v>
      </c>
      <c r="AS223" s="243">
        <f t="shared" si="226"/>
        <v>0</v>
      </c>
      <c r="AT223" s="243">
        <f t="shared" si="227"/>
        <v>5100</v>
      </c>
      <c r="AU223" s="243">
        <f t="shared" si="228"/>
        <v>13501.8</v>
      </c>
      <c r="AV223" s="21"/>
    </row>
    <row r="224" spans="1:48" s="22" customFormat="1" ht="39" customHeight="1" x14ac:dyDescent="0.25">
      <c r="A224" s="17" t="s">
        <v>212</v>
      </c>
      <c r="B224" s="26" t="s">
        <v>213</v>
      </c>
      <c r="C224" s="23" t="s">
        <v>43</v>
      </c>
      <c r="D224" s="23" t="s">
        <v>25</v>
      </c>
      <c r="E224" s="18" t="s">
        <v>692</v>
      </c>
      <c r="F224" s="23" t="s">
        <v>226</v>
      </c>
      <c r="G224" s="18" t="s">
        <v>51</v>
      </c>
      <c r="H224" s="24">
        <v>42</v>
      </c>
      <c r="I224" s="17" t="s">
        <v>22</v>
      </c>
      <c r="J224" s="19">
        <v>585</v>
      </c>
      <c r="K224" s="25">
        <v>0</v>
      </c>
      <c r="L224" s="25">
        <v>20</v>
      </c>
      <c r="M224" s="25">
        <f t="shared" si="189"/>
        <v>20</v>
      </c>
      <c r="N224" s="224">
        <f t="shared" si="231"/>
        <v>11700</v>
      </c>
      <c r="O224" s="224">
        <v>11700</v>
      </c>
      <c r="P224" s="225">
        <v>10</v>
      </c>
      <c r="Q224" s="225">
        <v>139</v>
      </c>
      <c r="R224" s="225">
        <v>0.4</v>
      </c>
      <c r="S224" s="225">
        <f t="shared" si="214"/>
        <v>556</v>
      </c>
      <c r="T224" s="225">
        <v>556</v>
      </c>
      <c r="U224" s="225">
        <v>300</v>
      </c>
      <c r="V224" s="296">
        <f t="shared" si="215"/>
        <v>6000</v>
      </c>
      <c r="W224" s="296">
        <v>4000</v>
      </c>
      <c r="X224" s="292">
        <f t="shared" si="232"/>
        <v>18256</v>
      </c>
      <c r="Y224" s="292">
        <f t="shared" si="220"/>
        <v>16256</v>
      </c>
      <c r="Z224" s="225">
        <f t="shared" si="233"/>
        <v>4000</v>
      </c>
      <c r="AA224" s="225">
        <v>4000</v>
      </c>
      <c r="AB224" s="225">
        <v>0</v>
      </c>
      <c r="AC224" s="225">
        <v>0</v>
      </c>
      <c r="AD224" s="224">
        <f t="shared" si="234"/>
        <v>0</v>
      </c>
      <c r="AE224" s="224">
        <v>0</v>
      </c>
      <c r="AF224" s="225">
        <v>0</v>
      </c>
      <c r="AG224" s="225">
        <v>0</v>
      </c>
      <c r="AH224" s="292">
        <f t="shared" si="190"/>
        <v>4000</v>
      </c>
      <c r="AI224" s="292">
        <f t="shared" si="221"/>
        <v>4000</v>
      </c>
      <c r="AJ224" s="224">
        <f t="shared" si="235"/>
        <v>22256</v>
      </c>
      <c r="AK224" s="224">
        <f t="shared" si="222"/>
        <v>20256</v>
      </c>
      <c r="AL224" s="226"/>
      <c r="AM224" s="203"/>
      <c r="AN224" s="20" t="str">
        <f t="shared" si="216"/>
        <v>648-PR</v>
      </c>
      <c r="AO224" s="243">
        <f t="shared" si="223"/>
        <v>4000</v>
      </c>
      <c r="AP224" s="243">
        <f t="shared" si="224"/>
        <v>11700</v>
      </c>
      <c r="AQ224" s="243">
        <v>0</v>
      </c>
      <c r="AR224" s="243">
        <f t="shared" si="225"/>
        <v>556</v>
      </c>
      <c r="AS224" s="243">
        <f t="shared" si="226"/>
        <v>4000</v>
      </c>
      <c r="AT224" s="243">
        <f t="shared" si="227"/>
        <v>2000</v>
      </c>
      <c r="AU224" s="243">
        <f t="shared" si="228"/>
        <v>20256</v>
      </c>
      <c r="AV224" s="21"/>
    </row>
    <row r="225" spans="1:48" s="36" customFormat="1" ht="38.450000000000003" customHeight="1" x14ac:dyDescent="0.25">
      <c r="A225" s="17" t="s">
        <v>212</v>
      </c>
      <c r="B225" s="26" t="s">
        <v>213</v>
      </c>
      <c r="C225" s="23" t="s">
        <v>43</v>
      </c>
      <c r="D225" s="23" t="s">
        <v>25</v>
      </c>
      <c r="E225" s="18" t="s">
        <v>41</v>
      </c>
      <c r="F225" s="23" t="s">
        <v>21</v>
      </c>
      <c r="G225" s="18" t="s">
        <v>49</v>
      </c>
      <c r="H225" s="24">
        <v>42</v>
      </c>
      <c r="I225" s="17" t="s">
        <v>22</v>
      </c>
      <c r="J225" s="19">
        <v>585</v>
      </c>
      <c r="K225" s="25">
        <v>0</v>
      </c>
      <c r="L225" s="25">
        <v>20</v>
      </c>
      <c r="M225" s="25">
        <f t="shared" si="189"/>
        <v>20</v>
      </c>
      <c r="N225" s="224">
        <f t="shared" si="231"/>
        <v>11700</v>
      </c>
      <c r="O225" s="224">
        <v>11700</v>
      </c>
      <c r="P225" s="225">
        <v>8</v>
      </c>
      <c r="Q225" s="225">
        <v>126</v>
      </c>
      <c r="R225" s="225">
        <v>0.4</v>
      </c>
      <c r="S225" s="225">
        <f t="shared" si="214"/>
        <v>403.20000000000005</v>
      </c>
      <c r="T225" s="225">
        <v>403.20000000000005</v>
      </c>
      <c r="U225" s="225">
        <v>300</v>
      </c>
      <c r="V225" s="296">
        <f t="shared" si="215"/>
        <v>6000</v>
      </c>
      <c r="W225" s="296">
        <v>0</v>
      </c>
      <c r="X225" s="292">
        <f t="shared" si="232"/>
        <v>18103.2</v>
      </c>
      <c r="Y225" s="292">
        <f t="shared" si="220"/>
        <v>12103.2</v>
      </c>
      <c r="Z225" s="225">
        <f t="shared" si="233"/>
        <v>4000</v>
      </c>
      <c r="AA225" s="225">
        <v>4000</v>
      </c>
      <c r="AB225" s="225">
        <v>0</v>
      </c>
      <c r="AC225" s="225">
        <v>400</v>
      </c>
      <c r="AD225" s="224">
        <f t="shared" si="219"/>
        <v>0</v>
      </c>
      <c r="AE225" s="224">
        <v>0</v>
      </c>
      <c r="AF225" s="225">
        <v>0</v>
      </c>
      <c r="AG225" s="225">
        <v>0</v>
      </c>
      <c r="AH225" s="292">
        <f t="shared" si="190"/>
        <v>4000</v>
      </c>
      <c r="AI225" s="292">
        <f t="shared" si="221"/>
        <v>4000</v>
      </c>
      <c r="AJ225" s="224">
        <f t="shared" si="235"/>
        <v>22103.200000000001</v>
      </c>
      <c r="AK225" s="224">
        <f t="shared" si="222"/>
        <v>16103.2</v>
      </c>
      <c r="AL225" s="226"/>
      <c r="AM225" s="203"/>
      <c r="AN225" s="20" t="str">
        <f t="shared" si="216"/>
        <v>648-PR</v>
      </c>
      <c r="AO225" s="243">
        <f t="shared" si="223"/>
        <v>4000</v>
      </c>
      <c r="AP225" s="243">
        <f t="shared" si="224"/>
        <v>11700</v>
      </c>
      <c r="AQ225" s="243">
        <v>0</v>
      </c>
      <c r="AR225" s="243">
        <f t="shared" si="225"/>
        <v>403.20000000000005</v>
      </c>
      <c r="AS225" s="243">
        <f t="shared" si="226"/>
        <v>0</v>
      </c>
      <c r="AT225" s="243">
        <f t="shared" si="227"/>
        <v>6000</v>
      </c>
      <c r="AU225" s="243">
        <f t="shared" si="228"/>
        <v>16103.2</v>
      </c>
      <c r="AV225" s="239"/>
    </row>
    <row r="226" spans="1:48" s="36" customFormat="1" ht="38.450000000000003" customHeight="1" x14ac:dyDescent="0.25">
      <c r="A226" s="17" t="s">
        <v>212</v>
      </c>
      <c r="B226" s="26" t="s">
        <v>213</v>
      </c>
      <c r="C226" s="23" t="s">
        <v>43</v>
      </c>
      <c r="D226" s="23" t="s">
        <v>25</v>
      </c>
      <c r="E226" s="18" t="s">
        <v>41</v>
      </c>
      <c r="F226" s="23" t="s">
        <v>21</v>
      </c>
      <c r="G226" s="18" t="s">
        <v>52</v>
      </c>
      <c r="H226" s="24">
        <v>42</v>
      </c>
      <c r="I226" s="17" t="s">
        <v>22</v>
      </c>
      <c r="J226" s="19">
        <v>585</v>
      </c>
      <c r="K226" s="25">
        <v>0</v>
      </c>
      <c r="L226" s="25">
        <v>20</v>
      </c>
      <c r="M226" s="25">
        <f t="shared" si="189"/>
        <v>20</v>
      </c>
      <c r="N226" s="224">
        <f t="shared" si="231"/>
        <v>11700</v>
      </c>
      <c r="O226" s="224">
        <v>11700</v>
      </c>
      <c r="P226" s="225">
        <v>9</v>
      </c>
      <c r="Q226" s="225">
        <v>114</v>
      </c>
      <c r="R226" s="225">
        <v>0.4</v>
      </c>
      <c r="S226" s="225">
        <f t="shared" si="214"/>
        <v>410.40000000000003</v>
      </c>
      <c r="T226" s="225">
        <v>410.40000000000003</v>
      </c>
      <c r="U226" s="225">
        <v>300</v>
      </c>
      <c r="V226" s="296">
        <f t="shared" si="215"/>
        <v>6000</v>
      </c>
      <c r="W226" s="296">
        <v>3000</v>
      </c>
      <c r="X226" s="292">
        <f t="shared" si="232"/>
        <v>18110.400000000001</v>
      </c>
      <c r="Y226" s="292">
        <f t="shared" si="220"/>
        <v>15110.4</v>
      </c>
      <c r="Z226" s="225">
        <f t="shared" si="233"/>
        <v>4000</v>
      </c>
      <c r="AA226" s="225">
        <v>4000</v>
      </c>
      <c r="AB226" s="225">
        <v>0</v>
      </c>
      <c r="AC226" s="225">
        <v>400</v>
      </c>
      <c r="AD226" s="224">
        <f t="shared" ref="AD226" si="236">SUM(AC226*AB226)</f>
        <v>0</v>
      </c>
      <c r="AE226" s="224">
        <v>0</v>
      </c>
      <c r="AF226" s="225">
        <v>0</v>
      </c>
      <c r="AG226" s="225">
        <v>0</v>
      </c>
      <c r="AH226" s="292">
        <f t="shared" si="190"/>
        <v>4000</v>
      </c>
      <c r="AI226" s="292">
        <f t="shared" si="221"/>
        <v>4000</v>
      </c>
      <c r="AJ226" s="224">
        <f t="shared" si="235"/>
        <v>22110.400000000001</v>
      </c>
      <c r="AK226" s="224">
        <f t="shared" si="222"/>
        <v>19110.400000000001</v>
      </c>
      <c r="AL226" s="226"/>
      <c r="AM226" s="203"/>
      <c r="AN226" s="20" t="str">
        <f t="shared" si="216"/>
        <v>648-PR</v>
      </c>
      <c r="AO226" s="243">
        <f t="shared" si="223"/>
        <v>4000</v>
      </c>
      <c r="AP226" s="243">
        <f t="shared" si="224"/>
        <v>11700</v>
      </c>
      <c r="AQ226" s="243">
        <v>0</v>
      </c>
      <c r="AR226" s="243">
        <f t="shared" si="225"/>
        <v>410.40000000000003</v>
      </c>
      <c r="AS226" s="243">
        <f t="shared" si="226"/>
        <v>3000</v>
      </c>
      <c r="AT226" s="243">
        <f t="shared" si="227"/>
        <v>3000</v>
      </c>
      <c r="AU226" s="243">
        <f t="shared" si="228"/>
        <v>19110.400000000001</v>
      </c>
      <c r="AV226" s="239"/>
    </row>
    <row r="227" spans="1:48" s="36" customFormat="1" ht="38.450000000000003" customHeight="1" x14ac:dyDescent="0.25">
      <c r="A227" s="17" t="s">
        <v>212</v>
      </c>
      <c r="B227" s="26" t="s">
        <v>213</v>
      </c>
      <c r="C227" s="23" t="s">
        <v>43</v>
      </c>
      <c r="D227" s="23" t="s">
        <v>25</v>
      </c>
      <c r="E227" s="18" t="s">
        <v>174</v>
      </c>
      <c r="F227" s="23" t="s">
        <v>550</v>
      </c>
      <c r="G227" s="18" t="s">
        <v>52</v>
      </c>
      <c r="H227" s="24">
        <v>42</v>
      </c>
      <c r="I227" s="17" t="s">
        <v>22</v>
      </c>
      <c r="J227" s="19">
        <v>585</v>
      </c>
      <c r="K227" s="25">
        <v>0</v>
      </c>
      <c r="L227" s="25">
        <v>22</v>
      </c>
      <c r="M227" s="25">
        <f t="shared" si="189"/>
        <v>22</v>
      </c>
      <c r="N227" s="224">
        <f t="shared" si="231"/>
        <v>12870</v>
      </c>
      <c r="O227" s="224">
        <v>12870</v>
      </c>
      <c r="P227" s="225">
        <v>9</v>
      </c>
      <c r="Q227" s="225">
        <v>20</v>
      </c>
      <c r="R227" s="225">
        <v>0.4</v>
      </c>
      <c r="S227" s="225">
        <f t="shared" si="214"/>
        <v>72</v>
      </c>
      <c r="T227" s="225">
        <v>72</v>
      </c>
      <c r="U227" s="225">
        <v>300</v>
      </c>
      <c r="V227" s="296">
        <f t="shared" si="215"/>
        <v>6600</v>
      </c>
      <c r="W227" s="296">
        <v>4000</v>
      </c>
      <c r="X227" s="292">
        <f t="shared" si="232"/>
        <v>19542</v>
      </c>
      <c r="Y227" s="292">
        <f t="shared" si="220"/>
        <v>16942</v>
      </c>
      <c r="Z227" s="225">
        <f t="shared" si="233"/>
        <v>4400</v>
      </c>
      <c r="AA227" s="225">
        <v>4400</v>
      </c>
      <c r="AB227" s="225">
        <v>0</v>
      </c>
      <c r="AC227" s="225">
        <v>375</v>
      </c>
      <c r="AD227" s="224">
        <f t="shared" si="219"/>
        <v>0</v>
      </c>
      <c r="AE227" s="224">
        <v>0</v>
      </c>
      <c r="AF227" s="225">
        <v>0</v>
      </c>
      <c r="AG227" s="225">
        <v>0</v>
      </c>
      <c r="AH227" s="292">
        <f t="shared" si="190"/>
        <v>4400</v>
      </c>
      <c r="AI227" s="292">
        <f t="shared" si="221"/>
        <v>4400</v>
      </c>
      <c r="AJ227" s="224">
        <f t="shared" si="235"/>
        <v>23942</v>
      </c>
      <c r="AK227" s="224">
        <f t="shared" si="222"/>
        <v>21342</v>
      </c>
      <c r="AL227" s="226"/>
      <c r="AM227" s="203"/>
      <c r="AN227" s="20" t="str">
        <f t="shared" si="216"/>
        <v>648-PR</v>
      </c>
      <c r="AO227" s="243">
        <f t="shared" si="223"/>
        <v>4400</v>
      </c>
      <c r="AP227" s="243">
        <f t="shared" si="224"/>
        <v>12870</v>
      </c>
      <c r="AQ227" s="243">
        <v>0</v>
      </c>
      <c r="AR227" s="243">
        <f t="shared" si="225"/>
        <v>72</v>
      </c>
      <c r="AS227" s="243">
        <f t="shared" si="226"/>
        <v>4000</v>
      </c>
      <c r="AT227" s="243">
        <f t="shared" si="227"/>
        <v>2600</v>
      </c>
      <c r="AU227" s="243">
        <f t="shared" si="228"/>
        <v>21342</v>
      </c>
      <c r="AV227" s="239"/>
    </row>
    <row r="228" spans="1:48" s="36" customFormat="1" ht="38.450000000000003" customHeight="1" x14ac:dyDescent="0.25">
      <c r="A228" s="17" t="s">
        <v>212</v>
      </c>
      <c r="B228" s="26" t="s">
        <v>213</v>
      </c>
      <c r="C228" s="23" t="s">
        <v>43</v>
      </c>
      <c r="D228" s="23" t="s">
        <v>25</v>
      </c>
      <c r="E228" s="18" t="s">
        <v>174</v>
      </c>
      <c r="F228" s="23" t="s">
        <v>215</v>
      </c>
      <c r="G228" s="18" t="s">
        <v>51</v>
      </c>
      <c r="H228" s="24">
        <v>42</v>
      </c>
      <c r="I228" s="17" t="s">
        <v>22</v>
      </c>
      <c r="J228" s="19">
        <v>585</v>
      </c>
      <c r="K228" s="25">
        <v>0</v>
      </c>
      <c r="L228" s="25">
        <v>18</v>
      </c>
      <c r="M228" s="25">
        <f t="shared" si="189"/>
        <v>18</v>
      </c>
      <c r="N228" s="224">
        <f t="shared" si="231"/>
        <v>10530</v>
      </c>
      <c r="O228" s="224">
        <v>10530</v>
      </c>
      <c r="P228" s="225">
        <v>12</v>
      </c>
      <c r="Q228" s="225">
        <v>46</v>
      </c>
      <c r="R228" s="225">
        <v>0.4</v>
      </c>
      <c r="S228" s="225">
        <f t="shared" si="214"/>
        <v>220.8</v>
      </c>
      <c r="T228" s="225">
        <v>220.8</v>
      </c>
      <c r="U228" s="225">
        <v>300</v>
      </c>
      <c r="V228" s="296">
        <f t="shared" si="215"/>
        <v>5400</v>
      </c>
      <c r="W228" s="296">
        <v>2400</v>
      </c>
      <c r="X228" s="292">
        <f t="shared" si="232"/>
        <v>16150.8</v>
      </c>
      <c r="Y228" s="292">
        <f t="shared" si="220"/>
        <v>13150.8</v>
      </c>
      <c r="Z228" s="225">
        <f t="shared" si="233"/>
        <v>3600</v>
      </c>
      <c r="AA228" s="225">
        <v>3600</v>
      </c>
      <c r="AB228" s="225">
        <v>0</v>
      </c>
      <c r="AC228" s="225">
        <v>0</v>
      </c>
      <c r="AD228" s="224">
        <f t="shared" ref="AD228" si="237">SUM(AC228*AB228)</f>
        <v>0</v>
      </c>
      <c r="AE228" s="224">
        <v>0</v>
      </c>
      <c r="AF228" s="225">
        <v>0</v>
      </c>
      <c r="AG228" s="225">
        <v>0</v>
      </c>
      <c r="AH228" s="292">
        <f t="shared" si="190"/>
        <v>3600</v>
      </c>
      <c r="AI228" s="292">
        <f t="shared" si="221"/>
        <v>3600</v>
      </c>
      <c r="AJ228" s="224">
        <f t="shared" si="235"/>
        <v>19750.8</v>
      </c>
      <c r="AK228" s="224">
        <f t="shared" si="222"/>
        <v>16750.8</v>
      </c>
      <c r="AL228" s="226"/>
      <c r="AM228" s="203"/>
      <c r="AN228" s="20" t="str">
        <f t="shared" si="216"/>
        <v>648-PR</v>
      </c>
      <c r="AO228" s="243">
        <f t="shared" si="223"/>
        <v>3600</v>
      </c>
      <c r="AP228" s="243">
        <f t="shared" si="224"/>
        <v>10530</v>
      </c>
      <c r="AQ228" s="243">
        <v>0</v>
      </c>
      <c r="AR228" s="243">
        <f t="shared" si="225"/>
        <v>220.8</v>
      </c>
      <c r="AS228" s="243">
        <f t="shared" si="226"/>
        <v>2400</v>
      </c>
      <c r="AT228" s="243">
        <f t="shared" si="227"/>
        <v>3000</v>
      </c>
      <c r="AU228" s="243">
        <f t="shared" si="228"/>
        <v>16750.8</v>
      </c>
      <c r="AV228" s="239"/>
    </row>
    <row r="229" spans="1:48" s="36" customFormat="1" ht="38.450000000000003" customHeight="1" x14ac:dyDescent="0.25">
      <c r="A229" s="17" t="s">
        <v>212</v>
      </c>
      <c r="B229" s="26" t="s">
        <v>213</v>
      </c>
      <c r="C229" s="23" t="s">
        <v>43</v>
      </c>
      <c r="D229" s="23" t="s">
        <v>25</v>
      </c>
      <c r="E229" s="18" t="s">
        <v>26</v>
      </c>
      <c r="F229" s="23" t="s">
        <v>550</v>
      </c>
      <c r="G229" s="18" t="s">
        <v>52</v>
      </c>
      <c r="H229" s="24">
        <v>42</v>
      </c>
      <c r="I229" s="17" t="s">
        <v>22</v>
      </c>
      <c r="J229" s="19">
        <v>585</v>
      </c>
      <c r="K229" s="25">
        <v>20</v>
      </c>
      <c r="L229" s="25">
        <v>0</v>
      </c>
      <c r="M229" s="25">
        <f t="shared" si="189"/>
        <v>20</v>
      </c>
      <c r="N229" s="224">
        <f t="shared" si="231"/>
        <v>11700</v>
      </c>
      <c r="O229" s="224">
        <v>11700</v>
      </c>
      <c r="P229" s="225">
        <v>7</v>
      </c>
      <c r="Q229" s="225">
        <v>132</v>
      </c>
      <c r="R229" s="225">
        <v>0.4</v>
      </c>
      <c r="S229" s="225">
        <f t="shared" si="214"/>
        <v>369.6</v>
      </c>
      <c r="T229" s="225">
        <v>369.6</v>
      </c>
      <c r="U229" s="225">
        <v>300</v>
      </c>
      <c r="V229" s="296">
        <f t="shared" si="215"/>
        <v>6000</v>
      </c>
      <c r="W229" s="296">
        <v>3500</v>
      </c>
      <c r="X229" s="292">
        <f t="shared" si="232"/>
        <v>18069.599999999999</v>
      </c>
      <c r="Y229" s="292">
        <f t="shared" si="220"/>
        <v>15569.6</v>
      </c>
      <c r="Z229" s="225">
        <f t="shared" si="233"/>
        <v>4000</v>
      </c>
      <c r="AA229" s="225">
        <v>4000</v>
      </c>
      <c r="AB229" s="225">
        <v>0</v>
      </c>
      <c r="AC229" s="225">
        <v>450</v>
      </c>
      <c r="AD229" s="224">
        <f t="shared" si="219"/>
        <v>0</v>
      </c>
      <c r="AE229" s="224">
        <v>0</v>
      </c>
      <c r="AF229" s="225">
        <v>6000</v>
      </c>
      <c r="AG229" s="225">
        <v>6000</v>
      </c>
      <c r="AH229" s="292">
        <f t="shared" si="190"/>
        <v>10000</v>
      </c>
      <c r="AI229" s="292">
        <f t="shared" si="221"/>
        <v>10000</v>
      </c>
      <c r="AJ229" s="224">
        <f t="shared" si="235"/>
        <v>28069.599999999999</v>
      </c>
      <c r="AK229" s="224">
        <f t="shared" si="222"/>
        <v>25569.599999999999</v>
      </c>
      <c r="AL229" s="226"/>
      <c r="AM229" s="203"/>
      <c r="AN229" s="20" t="str">
        <f t="shared" si="216"/>
        <v>648-PR</v>
      </c>
      <c r="AO229" s="243">
        <f t="shared" si="223"/>
        <v>4000</v>
      </c>
      <c r="AP229" s="243">
        <f t="shared" si="224"/>
        <v>11700</v>
      </c>
      <c r="AQ229" s="243">
        <v>0</v>
      </c>
      <c r="AR229" s="243">
        <f t="shared" si="225"/>
        <v>369.6</v>
      </c>
      <c r="AS229" s="243">
        <f t="shared" si="226"/>
        <v>9500</v>
      </c>
      <c r="AT229" s="243">
        <f t="shared" si="227"/>
        <v>2500</v>
      </c>
      <c r="AU229" s="243">
        <f t="shared" si="228"/>
        <v>25569.599999999999</v>
      </c>
      <c r="AV229" s="239"/>
    </row>
    <row r="230" spans="1:48" s="22" customFormat="1" ht="35.450000000000003" customHeight="1" x14ac:dyDescent="0.25">
      <c r="A230" s="17" t="s">
        <v>212</v>
      </c>
      <c r="B230" s="26" t="s">
        <v>213</v>
      </c>
      <c r="C230" s="23" t="s">
        <v>43</v>
      </c>
      <c r="D230" s="23" t="s">
        <v>60</v>
      </c>
      <c r="E230" s="18" t="s">
        <v>216</v>
      </c>
      <c r="F230" s="23" t="s">
        <v>215</v>
      </c>
      <c r="G230" s="18" t="s">
        <v>717</v>
      </c>
      <c r="H230" s="24">
        <v>56</v>
      </c>
      <c r="I230" s="17" t="s">
        <v>22</v>
      </c>
      <c r="J230" s="19">
        <v>585</v>
      </c>
      <c r="K230" s="25">
        <v>18</v>
      </c>
      <c r="L230" s="25">
        <v>0</v>
      </c>
      <c r="M230" s="25">
        <f t="shared" si="189"/>
        <v>18</v>
      </c>
      <c r="N230" s="224">
        <f t="shared" si="231"/>
        <v>10530</v>
      </c>
      <c r="O230" s="224">
        <v>10530</v>
      </c>
      <c r="P230" s="225">
        <v>27</v>
      </c>
      <c r="Q230" s="225">
        <v>24</v>
      </c>
      <c r="R230" s="225">
        <v>0.4</v>
      </c>
      <c r="S230" s="225">
        <f t="shared" si="214"/>
        <v>259.20000000000005</v>
      </c>
      <c r="T230" s="225">
        <v>259.20000000000005</v>
      </c>
      <c r="U230" s="225">
        <v>300</v>
      </c>
      <c r="V230" s="296">
        <f t="shared" si="215"/>
        <v>5400</v>
      </c>
      <c r="W230" s="296">
        <v>2000</v>
      </c>
      <c r="X230" s="292">
        <f t="shared" si="232"/>
        <v>16189.2</v>
      </c>
      <c r="Y230" s="292">
        <f t="shared" si="220"/>
        <v>12789.2</v>
      </c>
      <c r="Z230" s="225">
        <f t="shared" si="233"/>
        <v>3600</v>
      </c>
      <c r="AA230" s="225">
        <v>3600</v>
      </c>
      <c r="AB230" s="225">
        <v>0</v>
      </c>
      <c r="AC230" s="225">
        <v>155</v>
      </c>
      <c r="AD230" s="224">
        <f t="shared" si="219"/>
        <v>0</v>
      </c>
      <c r="AE230" s="224">
        <v>0</v>
      </c>
      <c r="AF230" s="225">
        <v>0</v>
      </c>
      <c r="AG230" s="225">
        <v>0</v>
      </c>
      <c r="AH230" s="292">
        <f t="shared" si="190"/>
        <v>3600</v>
      </c>
      <c r="AI230" s="292">
        <f t="shared" si="221"/>
        <v>3600</v>
      </c>
      <c r="AJ230" s="224">
        <f t="shared" si="235"/>
        <v>19789.2</v>
      </c>
      <c r="AK230" s="224">
        <f t="shared" si="222"/>
        <v>16389.2</v>
      </c>
      <c r="AL230" s="226"/>
      <c r="AM230" s="203"/>
      <c r="AN230" s="20" t="str">
        <f t="shared" si="216"/>
        <v>648-PR</v>
      </c>
      <c r="AO230" s="243">
        <f t="shared" si="223"/>
        <v>3600</v>
      </c>
      <c r="AP230" s="243">
        <f t="shared" si="224"/>
        <v>10530</v>
      </c>
      <c r="AQ230" s="243">
        <v>0</v>
      </c>
      <c r="AR230" s="243">
        <f t="shared" si="225"/>
        <v>259.20000000000005</v>
      </c>
      <c r="AS230" s="243">
        <f t="shared" si="226"/>
        <v>2000</v>
      </c>
      <c r="AT230" s="243">
        <f t="shared" si="227"/>
        <v>3400</v>
      </c>
      <c r="AU230" s="243">
        <f t="shared" si="228"/>
        <v>16389.2</v>
      </c>
      <c r="AV230" s="21"/>
    </row>
    <row r="231" spans="1:48" s="22" customFormat="1" ht="35.450000000000003" customHeight="1" x14ac:dyDescent="0.25">
      <c r="A231" s="302" t="s">
        <v>212</v>
      </c>
      <c r="B231" s="303" t="s">
        <v>213</v>
      </c>
      <c r="C231" s="304"/>
      <c r="D231" s="304"/>
      <c r="E231" s="305"/>
      <c r="F231" s="304"/>
      <c r="G231" s="305"/>
      <c r="H231" s="306"/>
      <c r="I231" s="302"/>
      <c r="J231" s="307"/>
      <c r="K231" s="308">
        <f>SUM(K209:K230)</f>
        <v>163</v>
      </c>
      <c r="L231" s="308">
        <f t="shared" ref="L231:AU231" si="238">SUM(L209:L230)</f>
        <v>226</v>
      </c>
      <c r="M231" s="308">
        <f t="shared" si="238"/>
        <v>389</v>
      </c>
      <c r="N231" s="308">
        <f t="shared" si="238"/>
        <v>227565</v>
      </c>
      <c r="O231" s="308">
        <f t="shared" si="238"/>
        <v>227565</v>
      </c>
      <c r="P231" s="308">
        <f t="shared" si="238"/>
        <v>212</v>
      </c>
      <c r="Q231" s="308">
        <f t="shared" si="238"/>
        <v>1711</v>
      </c>
      <c r="R231" s="308">
        <f t="shared" si="238"/>
        <v>8.8000000000000025</v>
      </c>
      <c r="S231" s="308">
        <f t="shared" si="238"/>
        <v>6347.6</v>
      </c>
      <c r="T231" s="308">
        <f t="shared" si="238"/>
        <v>6347.6</v>
      </c>
      <c r="U231" s="308">
        <f t="shared" si="238"/>
        <v>6150</v>
      </c>
      <c r="V231" s="308">
        <f t="shared" si="238"/>
        <v>120834.9</v>
      </c>
      <c r="W231" s="308">
        <f t="shared" si="238"/>
        <v>40774.9</v>
      </c>
      <c r="X231" s="308">
        <f t="shared" si="238"/>
        <v>354747.49999999994</v>
      </c>
      <c r="Y231" s="308">
        <f t="shared" si="238"/>
        <v>274687.5</v>
      </c>
      <c r="Z231" s="308">
        <f t="shared" si="238"/>
        <v>77800</v>
      </c>
      <c r="AA231" s="308">
        <f t="shared" si="238"/>
        <v>77800</v>
      </c>
      <c r="AB231" s="308">
        <f t="shared" si="238"/>
        <v>0</v>
      </c>
      <c r="AC231" s="308">
        <f t="shared" si="238"/>
        <v>5730</v>
      </c>
      <c r="AD231" s="308">
        <f t="shared" si="238"/>
        <v>0</v>
      </c>
      <c r="AE231" s="308">
        <f t="shared" si="238"/>
        <v>0</v>
      </c>
      <c r="AF231" s="308">
        <f t="shared" si="238"/>
        <v>6000</v>
      </c>
      <c r="AG231" s="308">
        <f t="shared" si="238"/>
        <v>6000</v>
      </c>
      <c r="AH231" s="308">
        <f t="shared" si="238"/>
        <v>83800</v>
      </c>
      <c r="AI231" s="308">
        <f t="shared" si="238"/>
        <v>83800</v>
      </c>
      <c r="AJ231" s="308">
        <f t="shared" si="238"/>
        <v>438547.5</v>
      </c>
      <c r="AK231" s="308">
        <f t="shared" si="238"/>
        <v>358487.49999999994</v>
      </c>
      <c r="AL231" s="308">
        <f t="shared" si="238"/>
        <v>438547.5</v>
      </c>
      <c r="AM231" s="308">
        <f t="shared" si="238"/>
        <v>389</v>
      </c>
      <c r="AN231" s="318" t="str">
        <f t="shared" si="216"/>
        <v>648-PR</v>
      </c>
      <c r="AO231" s="316">
        <f t="shared" si="238"/>
        <v>77800</v>
      </c>
      <c r="AP231" s="316">
        <f t="shared" si="238"/>
        <v>227565</v>
      </c>
      <c r="AQ231" s="316">
        <f t="shared" si="238"/>
        <v>0</v>
      </c>
      <c r="AR231" s="316">
        <f t="shared" si="238"/>
        <v>6347.6</v>
      </c>
      <c r="AS231" s="316">
        <f t="shared" si="238"/>
        <v>46774.9</v>
      </c>
      <c r="AT231" s="316">
        <f t="shared" si="238"/>
        <v>80060</v>
      </c>
      <c r="AU231" s="316">
        <f t="shared" si="238"/>
        <v>358487.49999999994</v>
      </c>
      <c r="AV231" s="21"/>
    </row>
    <row r="232" spans="1:48" s="22" customFormat="1" ht="38.25" customHeight="1" x14ac:dyDescent="0.25">
      <c r="A232" s="17" t="s">
        <v>221</v>
      </c>
      <c r="B232" s="26" t="s">
        <v>222</v>
      </c>
      <c r="C232" s="23" t="s">
        <v>43</v>
      </c>
      <c r="D232" s="23" t="s">
        <v>60</v>
      </c>
      <c r="E232" s="18" t="s">
        <v>223</v>
      </c>
      <c r="F232" s="23" t="s">
        <v>35</v>
      </c>
      <c r="G232" s="18" t="s">
        <v>53</v>
      </c>
      <c r="H232" s="24">
        <v>42</v>
      </c>
      <c r="I232" s="17" t="s">
        <v>22</v>
      </c>
      <c r="J232" s="19">
        <v>585</v>
      </c>
      <c r="K232" s="25">
        <v>20</v>
      </c>
      <c r="L232" s="25">
        <v>0</v>
      </c>
      <c r="M232" s="25">
        <f t="shared" si="189"/>
        <v>20</v>
      </c>
      <c r="N232" s="224">
        <f t="shared" si="231"/>
        <v>11700</v>
      </c>
      <c r="O232" s="224">
        <v>11700</v>
      </c>
      <c r="P232" s="225">
        <v>8</v>
      </c>
      <c r="Q232" s="225">
        <v>30</v>
      </c>
      <c r="R232" s="225">
        <v>0.4</v>
      </c>
      <c r="S232" s="225">
        <f t="shared" si="214"/>
        <v>96</v>
      </c>
      <c r="T232" s="225">
        <v>96</v>
      </c>
      <c r="U232" s="225">
        <v>300</v>
      </c>
      <c r="V232" s="296">
        <f t="shared" si="215"/>
        <v>6000</v>
      </c>
      <c r="W232" s="296">
        <v>0</v>
      </c>
      <c r="X232" s="292">
        <f t="shared" si="232"/>
        <v>17796</v>
      </c>
      <c r="Y232" s="292">
        <f t="shared" si="220"/>
        <v>11796</v>
      </c>
      <c r="Z232" s="225">
        <f t="shared" si="233"/>
        <v>4000</v>
      </c>
      <c r="AA232" s="225">
        <v>4000</v>
      </c>
      <c r="AB232" s="225">
        <v>0</v>
      </c>
      <c r="AC232" s="225">
        <v>0</v>
      </c>
      <c r="AD232" s="224">
        <f t="shared" si="219"/>
        <v>0</v>
      </c>
      <c r="AE232" s="224">
        <v>0</v>
      </c>
      <c r="AF232" s="225">
        <v>0</v>
      </c>
      <c r="AG232" s="225">
        <v>0</v>
      </c>
      <c r="AH232" s="292">
        <f t="shared" si="190"/>
        <v>4000</v>
      </c>
      <c r="AI232" s="292">
        <f t="shared" si="221"/>
        <v>4000</v>
      </c>
      <c r="AJ232" s="224">
        <f t="shared" si="235"/>
        <v>21796</v>
      </c>
      <c r="AK232" s="224">
        <f t="shared" si="222"/>
        <v>15796</v>
      </c>
      <c r="AL232" s="226">
        <f>SUM(AJ232:AJ233)</f>
        <v>39194.400000000001</v>
      </c>
      <c r="AM232" s="203">
        <f>SUM(M232:M233)</f>
        <v>36</v>
      </c>
      <c r="AN232" s="20" t="str">
        <f t="shared" si="216"/>
        <v>648-SH</v>
      </c>
      <c r="AO232" s="243">
        <f t="shared" si="223"/>
        <v>4000</v>
      </c>
      <c r="AP232" s="243">
        <f t="shared" si="224"/>
        <v>11700</v>
      </c>
      <c r="AQ232" s="243">
        <v>0</v>
      </c>
      <c r="AR232" s="243">
        <f t="shared" si="225"/>
        <v>96</v>
      </c>
      <c r="AS232" s="243">
        <f t="shared" si="226"/>
        <v>0</v>
      </c>
      <c r="AT232" s="243">
        <f t="shared" si="227"/>
        <v>6000</v>
      </c>
      <c r="AU232" s="243">
        <f t="shared" si="228"/>
        <v>15796</v>
      </c>
      <c r="AV232" s="21"/>
    </row>
    <row r="233" spans="1:48" s="22" customFormat="1" ht="35.450000000000003" customHeight="1" x14ac:dyDescent="0.25">
      <c r="A233" s="17" t="s">
        <v>221</v>
      </c>
      <c r="B233" s="26" t="s">
        <v>222</v>
      </c>
      <c r="C233" s="23" t="s">
        <v>43</v>
      </c>
      <c r="D233" s="23" t="s">
        <v>60</v>
      </c>
      <c r="E233" s="18" t="s">
        <v>211</v>
      </c>
      <c r="F233" s="23" t="s">
        <v>35</v>
      </c>
      <c r="G233" s="18" t="s">
        <v>53</v>
      </c>
      <c r="H233" s="24">
        <v>42</v>
      </c>
      <c r="I233" s="17" t="s">
        <v>22</v>
      </c>
      <c r="J233" s="19">
        <v>585</v>
      </c>
      <c r="K233" s="25">
        <v>16</v>
      </c>
      <c r="L233" s="25">
        <v>0</v>
      </c>
      <c r="M233" s="25">
        <f t="shared" si="189"/>
        <v>16</v>
      </c>
      <c r="N233" s="224">
        <f t="shared" si="231"/>
        <v>9360</v>
      </c>
      <c r="O233" s="224">
        <v>9360</v>
      </c>
      <c r="P233" s="225">
        <v>8</v>
      </c>
      <c r="Q233" s="225">
        <v>12</v>
      </c>
      <c r="R233" s="225">
        <v>0.4</v>
      </c>
      <c r="S233" s="225">
        <f t="shared" si="214"/>
        <v>38.400000000000006</v>
      </c>
      <c r="T233" s="225">
        <v>38.400000000000006</v>
      </c>
      <c r="U233" s="225">
        <v>300</v>
      </c>
      <c r="V233" s="296">
        <f t="shared" si="215"/>
        <v>4800</v>
      </c>
      <c r="W233" s="296">
        <v>0</v>
      </c>
      <c r="X233" s="292">
        <f t="shared" si="232"/>
        <v>14198.4</v>
      </c>
      <c r="Y233" s="292">
        <f t="shared" si="220"/>
        <v>9398.4</v>
      </c>
      <c r="Z233" s="225">
        <f t="shared" si="233"/>
        <v>3200</v>
      </c>
      <c r="AA233" s="225">
        <v>3200</v>
      </c>
      <c r="AB233" s="225">
        <v>0</v>
      </c>
      <c r="AC233" s="225">
        <v>0</v>
      </c>
      <c r="AD233" s="224">
        <f t="shared" si="219"/>
        <v>0</v>
      </c>
      <c r="AE233" s="224">
        <v>0</v>
      </c>
      <c r="AF233" s="225">
        <v>0</v>
      </c>
      <c r="AG233" s="225">
        <v>0</v>
      </c>
      <c r="AH233" s="292">
        <f t="shared" si="190"/>
        <v>3200</v>
      </c>
      <c r="AI233" s="292">
        <f t="shared" si="221"/>
        <v>3200</v>
      </c>
      <c r="AJ233" s="224">
        <f t="shared" si="235"/>
        <v>17398.400000000001</v>
      </c>
      <c r="AK233" s="224">
        <f t="shared" si="222"/>
        <v>12598.4</v>
      </c>
      <c r="AL233" s="226"/>
      <c r="AM233" s="203"/>
      <c r="AN233" s="20" t="str">
        <f t="shared" si="216"/>
        <v>648-SH</v>
      </c>
      <c r="AO233" s="243">
        <f t="shared" si="223"/>
        <v>3200</v>
      </c>
      <c r="AP233" s="243">
        <f t="shared" si="224"/>
        <v>9360</v>
      </c>
      <c r="AQ233" s="243">
        <v>0</v>
      </c>
      <c r="AR233" s="243">
        <f t="shared" si="225"/>
        <v>38.400000000000006</v>
      </c>
      <c r="AS233" s="243">
        <f t="shared" si="226"/>
        <v>0</v>
      </c>
      <c r="AT233" s="243">
        <f t="shared" si="227"/>
        <v>4800.0000000000018</v>
      </c>
      <c r="AU233" s="243">
        <f t="shared" si="228"/>
        <v>12598.4</v>
      </c>
      <c r="AV233" s="21"/>
    </row>
    <row r="234" spans="1:48" s="22" customFormat="1" ht="35.450000000000003" customHeight="1" x14ac:dyDescent="0.25">
      <c r="A234" s="302" t="s">
        <v>221</v>
      </c>
      <c r="B234" s="303" t="s">
        <v>222</v>
      </c>
      <c r="C234" s="304"/>
      <c r="D234" s="304"/>
      <c r="E234" s="305"/>
      <c r="F234" s="304"/>
      <c r="G234" s="305"/>
      <c r="H234" s="306"/>
      <c r="I234" s="302"/>
      <c r="J234" s="307"/>
      <c r="K234" s="308">
        <f>SUM(K232:K233)</f>
        <v>36</v>
      </c>
      <c r="L234" s="308">
        <f t="shared" ref="L234:AU234" si="239">SUM(L232:L233)</f>
        <v>0</v>
      </c>
      <c r="M234" s="308">
        <f t="shared" si="239"/>
        <v>36</v>
      </c>
      <c r="N234" s="308">
        <f t="shared" si="239"/>
        <v>21060</v>
      </c>
      <c r="O234" s="308">
        <f t="shared" si="239"/>
        <v>21060</v>
      </c>
      <c r="P234" s="308">
        <f t="shared" si="239"/>
        <v>16</v>
      </c>
      <c r="Q234" s="308">
        <f t="shared" si="239"/>
        <v>42</v>
      </c>
      <c r="R234" s="308">
        <f t="shared" si="239"/>
        <v>0.8</v>
      </c>
      <c r="S234" s="308">
        <f t="shared" si="239"/>
        <v>134.4</v>
      </c>
      <c r="T234" s="308">
        <f t="shared" si="239"/>
        <v>134.4</v>
      </c>
      <c r="U234" s="308">
        <f t="shared" si="239"/>
        <v>600</v>
      </c>
      <c r="V234" s="308">
        <f t="shared" si="239"/>
        <v>10800</v>
      </c>
      <c r="W234" s="308">
        <f t="shared" si="239"/>
        <v>0</v>
      </c>
      <c r="X234" s="308">
        <f t="shared" si="239"/>
        <v>31994.400000000001</v>
      </c>
      <c r="Y234" s="308">
        <f t="shared" si="239"/>
        <v>21194.400000000001</v>
      </c>
      <c r="Z234" s="308">
        <f t="shared" si="239"/>
        <v>7200</v>
      </c>
      <c r="AA234" s="308">
        <f t="shared" si="239"/>
        <v>7200</v>
      </c>
      <c r="AB234" s="308">
        <f t="shared" si="239"/>
        <v>0</v>
      </c>
      <c r="AC234" s="308">
        <f t="shared" si="239"/>
        <v>0</v>
      </c>
      <c r="AD234" s="308">
        <f t="shared" si="239"/>
        <v>0</v>
      </c>
      <c r="AE234" s="308">
        <f t="shared" si="239"/>
        <v>0</v>
      </c>
      <c r="AF234" s="308">
        <f t="shared" si="239"/>
        <v>0</v>
      </c>
      <c r="AG234" s="308">
        <f t="shared" si="239"/>
        <v>0</v>
      </c>
      <c r="AH234" s="308">
        <f t="shared" si="239"/>
        <v>7200</v>
      </c>
      <c r="AI234" s="308">
        <f t="shared" si="239"/>
        <v>7200</v>
      </c>
      <c r="AJ234" s="308">
        <f t="shared" si="239"/>
        <v>39194.400000000001</v>
      </c>
      <c r="AK234" s="308">
        <f t="shared" si="239"/>
        <v>28394.400000000001</v>
      </c>
      <c r="AL234" s="308">
        <f t="shared" si="239"/>
        <v>39194.400000000001</v>
      </c>
      <c r="AM234" s="308">
        <f t="shared" si="239"/>
        <v>36</v>
      </c>
      <c r="AN234" s="318" t="str">
        <f t="shared" si="216"/>
        <v>648-SH</v>
      </c>
      <c r="AO234" s="316">
        <f t="shared" si="239"/>
        <v>7200</v>
      </c>
      <c r="AP234" s="316">
        <f t="shared" si="239"/>
        <v>21060</v>
      </c>
      <c r="AQ234" s="316">
        <f t="shared" si="239"/>
        <v>0</v>
      </c>
      <c r="AR234" s="316">
        <f t="shared" si="239"/>
        <v>134.4</v>
      </c>
      <c r="AS234" s="316">
        <f t="shared" si="239"/>
        <v>0</v>
      </c>
      <c r="AT234" s="316">
        <f t="shared" si="239"/>
        <v>10800.000000000002</v>
      </c>
      <c r="AU234" s="316">
        <f t="shared" si="239"/>
        <v>28394.400000000001</v>
      </c>
      <c r="AV234" s="21"/>
    </row>
    <row r="235" spans="1:48" s="22" customFormat="1" ht="48.75" customHeight="1" x14ac:dyDescent="0.25">
      <c r="A235" s="17" t="s">
        <v>545</v>
      </c>
      <c r="B235" s="26" t="s">
        <v>546</v>
      </c>
      <c r="C235" s="23" t="s">
        <v>43</v>
      </c>
      <c r="D235" s="23" t="s">
        <v>31</v>
      </c>
      <c r="E235" s="18" t="s">
        <v>121</v>
      </c>
      <c r="F235" s="23" t="s">
        <v>117</v>
      </c>
      <c r="G235" s="18" t="s">
        <v>519</v>
      </c>
      <c r="H235" s="24">
        <v>42</v>
      </c>
      <c r="I235" s="17" t="s">
        <v>77</v>
      </c>
      <c r="J235" s="19">
        <v>585</v>
      </c>
      <c r="K235" s="25">
        <v>0</v>
      </c>
      <c r="L235" s="25">
        <v>24</v>
      </c>
      <c r="M235" s="25">
        <f t="shared" si="189"/>
        <v>24</v>
      </c>
      <c r="N235" s="224">
        <f t="shared" si="231"/>
        <v>14040</v>
      </c>
      <c r="O235" s="224">
        <v>14040</v>
      </c>
      <c r="P235" s="225">
        <v>10</v>
      </c>
      <c r="Q235" s="225">
        <v>20</v>
      </c>
      <c r="R235" s="225">
        <v>0.4</v>
      </c>
      <c r="S235" s="225">
        <f t="shared" si="214"/>
        <v>80</v>
      </c>
      <c r="T235" s="225">
        <v>80</v>
      </c>
      <c r="U235" s="225">
        <v>300</v>
      </c>
      <c r="V235" s="296">
        <f t="shared" si="215"/>
        <v>7200</v>
      </c>
      <c r="W235" s="296">
        <v>6080</v>
      </c>
      <c r="X235" s="292">
        <f t="shared" si="232"/>
        <v>21320</v>
      </c>
      <c r="Y235" s="292">
        <f t="shared" si="220"/>
        <v>20200</v>
      </c>
      <c r="Z235" s="225">
        <f t="shared" si="233"/>
        <v>4800</v>
      </c>
      <c r="AA235" s="225">
        <v>4800</v>
      </c>
      <c r="AB235" s="225">
        <v>0</v>
      </c>
      <c r="AC235" s="225">
        <v>220</v>
      </c>
      <c r="AD235" s="224">
        <f t="shared" si="219"/>
        <v>0</v>
      </c>
      <c r="AE235" s="224">
        <v>0</v>
      </c>
      <c r="AF235" s="225">
        <v>0</v>
      </c>
      <c r="AG235" s="225">
        <v>0</v>
      </c>
      <c r="AH235" s="292">
        <f t="shared" si="190"/>
        <v>4800</v>
      </c>
      <c r="AI235" s="292">
        <f t="shared" si="221"/>
        <v>4800</v>
      </c>
      <c r="AJ235" s="224">
        <f t="shared" si="235"/>
        <v>26120</v>
      </c>
      <c r="AK235" s="224">
        <f t="shared" si="222"/>
        <v>25000</v>
      </c>
      <c r="AL235" s="226">
        <f>SUM(AJ235:AJ240)</f>
        <v>108794</v>
      </c>
      <c r="AM235" s="203">
        <f>SUM(M235:M240)</f>
        <v>104</v>
      </c>
      <c r="AN235" s="20" t="str">
        <f t="shared" si="216"/>
        <v>651-PR</v>
      </c>
      <c r="AO235" s="243">
        <f t="shared" si="223"/>
        <v>4800</v>
      </c>
      <c r="AP235" s="243">
        <f t="shared" si="224"/>
        <v>14040</v>
      </c>
      <c r="AQ235" s="243">
        <v>0</v>
      </c>
      <c r="AR235" s="243">
        <f t="shared" si="225"/>
        <v>80</v>
      </c>
      <c r="AS235" s="243">
        <f t="shared" si="226"/>
        <v>6080</v>
      </c>
      <c r="AT235" s="243">
        <f t="shared" si="227"/>
        <v>1120</v>
      </c>
      <c r="AU235" s="243">
        <f t="shared" si="228"/>
        <v>25000</v>
      </c>
      <c r="AV235" s="21"/>
    </row>
    <row r="236" spans="1:48" s="22" customFormat="1" ht="39.75" customHeight="1" x14ac:dyDescent="0.25">
      <c r="A236" s="17" t="s">
        <v>545</v>
      </c>
      <c r="B236" s="26" t="s">
        <v>546</v>
      </c>
      <c r="C236" s="23" t="s">
        <v>43</v>
      </c>
      <c r="D236" s="23" t="s">
        <v>57</v>
      </c>
      <c r="E236" s="18" t="s">
        <v>105</v>
      </c>
      <c r="F236" s="23" t="s">
        <v>548</v>
      </c>
      <c r="G236" s="18" t="s">
        <v>519</v>
      </c>
      <c r="H236" s="24">
        <v>42</v>
      </c>
      <c r="I236" s="17" t="s">
        <v>22</v>
      </c>
      <c r="J236" s="19">
        <v>585</v>
      </c>
      <c r="K236" s="25">
        <v>15</v>
      </c>
      <c r="L236" s="25">
        <v>0</v>
      </c>
      <c r="M236" s="25">
        <f t="shared" si="189"/>
        <v>15</v>
      </c>
      <c r="N236" s="224">
        <f t="shared" si="231"/>
        <v>8775</v>
      </c>
      <c r="O236" s="224">
        <v>8775</v>
      </c>
      <c r="P236" s="225">
        <v>6</v>
      </c>
      <c r="Q236" s="225">
        <v>20</v>
      </c>
      <c r="R236" s="225">
        <v>0.4</v>
      </c>
      <c r="S236" s="225">
        <f t="shared" si="214"/>
        <v>48</v>
      </c>
      <c r="T236" s="225">
        <v>48</v>
      </c>
      <c r="U236" s="225">
        <v>300</v>
      </c>
      <c r="V236" s="296">
        <f t="shared" si="215"/>
        <v>4500</v>
      </c>
      <c r="W236" s="296">
        <v>3380</v>
      </c>
      <c r="X236" s="292">
        <f t="shared" si="232"/>
        <v>13323</v>
      </c>
      <c r="Y236" s="292">
        <f t="shared" si="220"/>
        <v>12203</v>
      </c>
      <c r="Z236" s="225">
        <f t="shared" si="233"/>
        <v>3000</v>
      </c>
      <c r="AA236" s="225">
        <v>3000</v>
      </c>
      <c r="AB236" s="225">
        <v>0</v>
      </c>
      <c r="AC236" s="225">
        <v>135</v>
      </c>
      <c r="AD236" s="224">
        <f t="shared" si="219"/>
        <v>0</v>
      </c>
      <c r="AE236" s="224">
        <v>0</v>
      </c>
      <c r="AF236" s="224">
        <v>0</v>
      </c>
      <c r="AG236" s="224">
        <v>0</v>
      </c>
      <c r="AH236" s="292">
        <f t="shared" si="190"/>
        <v>3000</v>
      </c>
      <c r="AI236" s="292">
        <f t="shared" si="221"/>
        <v>3000</v>
      </c>
      <c r="AJ236" s="224">
        <f t="shared" si="235"/>
        <v>16323</v>
      </c>
      <c r="AK236" s="224">
        <f t="shared" si="222"/>
        <v>15203</v>
      </c>
      <c r="AL236" s="226"/>
      <c r="AM236" s="203"/>
      <c r="AN236" s="20" t="str">
        <f t="shared" si="216"/>
        <v>651-PR</v>
      </c>
      <c r="AO236" s="243">
        <f t="shared" si="223"/>
        <v>3000</v>
      </c>
      <c r="AP236" s="243">
        <f t="shared" si="224"/>
        <v>8775</v>
      </c>
      <c r="AQ236" s="243">
        <v>0</v>
      </c>
      <c r="AR236" s="243">
        <f t="shared" si="225"/>
        <v>48</v>
      </c>
      <c r="AS236" s="243">
        <f t="shared" si="226"/>
        <v>3380</v>
      </c>
      <c r="AT236" s="243">
        <f t="shared" si="227"/>
        <v>1120</v>
      </c>
      <c r="AU236" s="243">
        <f t="shared" si="228"/>
        <v>15203</v>
      </c>
      <c r="AV236" s="21"/>
    </row>
    <row r="237" spans="1:48" s="22" customFormat="1" ht="39.75" customHeight="1" x14ac:dyDescent="0.25">
      <c r="A237" s="17" t="s">
        <v>545</v>
      </c>
      <c r="B237" s="26" t="s">
        <v>546</v>
      </c>
      <c r="C237" s="23" t="s">
        <v>43</v>
      </c>
      <c r="D237" s="23" t="s">
        <v>57</v>
      </c>
      <c r="E237" s="18" t="s">
        <v>105</v>
      </c>
      <c r="F237" s="23" t="s">
        <v>533</v>
      </c>
      <c r="G237" s="18" t="s">
        <v>519</v>
      </c>
      <c r="H237" s="24">
        <v>42</v>
      </c>
      <c r="I237" s="17" t="s">
        <v>22</v>
      </c>
      <c r="J237" s="19">
        <v>585</v>
      </c>
      <c r="K237" s="25">
        <v>15</v>
      </c>
      <c r="L237" s="25">
        <v>0</v>
      </c>
      <c r="M237" s="25">
        <f t="shared" si="189"/>
        <v>15</v>
      </c>
      <c r="N237" s="224">
        <f t="shared" si="231"/>
        <v>8775</v>
      </c>
      <c r="O237" s="224">
        <v>8775</v>
      </c>
      <c r="P237" s="225">
        <v>6</v>
      </c>
      <c r="Q237" s="225">
        <v>20</v>
      </c>
      <c r="R237" s="225">
        <v>0.4</v>
      </c>
      <c r="S237" s="225">
        <f t="shared" si="214"/>
        <v>48</v>
      </c>
      <c r="T237" s="225">
        <v>48</v>
      </c>
      <c r="U237" s="225">
        <v>300</v>
      </c>
      <c r="V237" s="296">
        <f t="shared" si="215"/>
        <v>4500</v>
      </c>
      <c r="W237" s="296">
        <v>3380</v>
      </c>
      <c r="X237" s="292">
        <f t="shared" si="232"/>
        <v>13323</v>
      </c>
      <c r="Y237" s="292">
        <f t="shared" si="220"/>
        <v>12203</v>
      </c>
      <c r="Z237" s="225">
        <f t="shared" si="233"/>
        <v>3000</v>
      </c>
      <c r="AA237" s="225">
        <v>3000</v>
      </c>
      <c r="AB237" s="225">
        <v>0</v>
      </c>
      <c r="AC237" s="225">
        <v>135</v>
      </c>
      <c r="AD237" s="224">
        <f t="shared" si="219"/>
        <v>0</v>
      </c>
      <c r="AE237" s="224">
        <v>0</v>
      </c>
      <c r="AF237" s="224">
        <v>0</v>
      </c>
      <c r="AG237" s="224">
        <v>0</v>
      </c>
      <c r="AH237" s="292">
        <f t="shared" si="190"/>
        <v>3000</v>
      </c>
      <c r="AI237" s="292">
        <f t="shared" si="221"/>
        <v>3000</v>
      </c>
      <c r="AJ237" s="224">
        <f t="shared" si="235"/>
        <v>16323</v>
      </c>
      <c r="AK237" s="224">
        <f t="shared" si="222"/>
        <v>15203</v>
      </c>
      <c r="AL237" s="226"/>
      <c r="AM237" s="203"/>
      <c r="AN237" s="20" t="str">
        <f t="shared" si="216"/>
        <v>651-PR</v>
      </c>
      <c r="AO237" s="243">
        <f t="shared" si="223"/>
        <v>3000</v>
      </c>
      <c r="AP237" s="243">
        <f t="shared" si="224"/>
        <v>8775</v>
      </c>
      <c r="AQ237" s="243">
        <v>0</v>
      </c>
      <c r="AR237" s="243">
        <f t="shared" si="225"/>
        <v>48</v>
      </c>
      <c r="AS237" s="243">
        <f t="shared" si="226"/>
        <v>3380</v>
      </c>
      <c r="AT237" s="243">
        <f t="shared" si="227"/>
        <v>1120</v>
      </c>
      <c r="AU237" s="243">
        <f t="shared" si="228"/>
        <v>15203</v>
      </c>
      <c r="AV237" s="21"/>
    </row>
    <row r="238" spans="1:48" s="22" customFormat="1" ht="45.75" x14ac:dyDescent="0.25">
      <c r="A238" s="17" t="s">
        <v>545</v>
      </c>
      <c r="B238" s="26" t="s">
        <v>546</v>
      </c>
      <c r="C238" s="23" t="s">
        <v>43</v>
      </c>
      <c r="D238" s="23" t="s">
        <v>57</v>
      </c>
      <c r="E238" s="18" t="s">
        <v>104</v>
      </c>
      <c r="F238" s="23" t="s">
        <v>533</v>
      </c>
      <c r="G238" s="18" t="s">
        <v>718</v>
      </c>
      <c r="H238" s="24">
        <v>42</v>
      </c>
      <c r="I238" s="17" t="s">
        <v>22</v>
      </c>
      <c r="J238" s="19">
        <v>585</v>
      </c>
      <c r="K238" s="25">
        <v>0</v>
      </c>
      <c r="L238" s="25">
        <v>15</v>
      </c>
      <c r="M238" s="25">
        <f t="shared" si="189"/>
        <v>15</v>
      </c>
      <c r="N238" s="224">
        <f t="shared" si="231"/>
        <v>8775</v>
      </c>
      <c r="O238" s="224">
        <v>8775</v>
      </c>
      <c r="P238" s="225">
        <v>8</v>
      </c>
      <c r="Q238" s="225">
        <v>30</v>
      </c>
      <c r="R238" s="225">
        <v>0.4</v>
      </c>
      <c r="S238" s="225">
        <f t="shared" si="214"/>
        <v>96</v>
      </c>
      <c r="T238" s="225">
        <v>96</v>
      </c>
      <c r="U238" s="225">
        <v>300</v>
      </c>
      <c r="V238" s="296">
        <f t="shared" si="215"/>
        <v>4500</v>
      </c>
      <c r="W238" s="296">
        <v>3380</v>
      </c>
      <c r="X238" s="292">
        <f t="shared" si="232"/>
        <v>13371</v>
      </c>
      <c r="Y238" s="292">
        <f t="shared" si="220"/>
        <v>12251</v>
      </c>
      <c r="Z238" s="225">
        <f t="shared" si="233"/>
        <v>3000</v>
      </c>
      <c r="AA238" s="225">
        <v>3000</v>
      </c>
      <c r="AB238" s="225">
        <v>0</v>
      </c>
      <c r="AC238" s="225">
        <v>170</v>
      </c>
      <c r="AD238" s="224">
        <f t="shared" si="219"/>
        <v>0</v>
      </c>
      <c r="AE238" s="224">
        <v>0</v>
      </c>
      <c r="AF238" s="224">
        <v>0</v>
      </c>
      <c r="AG238" s="224">
        <v>0</v>
      </c>
      <c r="AH238" s="292">
        <f t="shared" si="190"/>
        <v>3000</v>
      </c>
      <c r="AI238" s="292">
        <f t="shared" si="221"/>
        <v>3000</v>
      </c>
      <c r="AJ238" s="224">
        <f t="shared" si="235"/>
        <v>16371</v>
      </c>
      <c r="AK238" s="224">
        <f t="shared" si="222"/>
        <v>15251</v>
      </c>
      <c r="AL238" s="226"/>
      <c r="AM238" s="203"/>
      <c r="AN238" s="20" t="str">
        <f t="shared" si="216"/>
        <v>651-PR</v>
      </c>
      <c r="AO238" s="243">
        <f t="shared" si="223"/>
        <v>3000</v>
      </c>
      <c r="AP238" s="243">
        <f t="shared" si="224"/>
        <v>8775</v>
      </c>
      <c r="AQ238" s="243">
        <v>0</v>
      </c>
      <c r="AR238" s="243">
        <f t="shared" si="225"/>
        <v>96</v>
      </c>
      <c r="AS238" s="243">
        <f t="shared" si="226"/>
        <v>3380</v>
      </c>
      <c r="AT238" s="243">
        <f t="shared" si="227"/>
        <v>1120</v>
      </c>
      <c r="AU238" s="243">
        <f t="shared" si="228"/>
        <v>15251</v>
      </c>
      <c r="AV238" s="21"/>
    </row>
    <row r="239" spans="1:48" s="22" customFormat="1" ht="37.5" customHeight="1" x14ac:dyDescent="0.25">
      <c r="A239" s="17" t="s">
        <v>545</v>
      </c>
      <c r="B239" s="26" t="s">
        <v>546</v>
      </c>
      <c r="C239" s="23" t="s">
        <v>43</v>
      </c>
      <c r="D239" s="23" t="s">
        <v>60</v>
      </c>
      <c r="E239" s="18" t="s">
        <v>92</v>
      </c>
      <c r="F239" s="23" t="s">
        <v>548</v>
      </c>
      <c r="G239" s="18" t="s">
        <v>549</v>
      </c>
      <c r="H239" s="24">
        <v>42</v>
      </c>
      <c r="I239" s="17" t="s">
        <v>22</v>
      </c>
      <c r="J239" s="19">
        <v>585</v>
      </c>
      <c r="K239" s="25">
        <v>18</v>
      </c>
      <c r="L239" s="25">
        <v>0</v>
      </c>
      <c r="M239" s="25">
        <f t="shared" si="189"/>
        <v>18</v>
      </c>
      <c r="N239" s="224">
        <f t="shared" si="231"/>
        <v>10530</v>
      </c>
      <c r="O239" s="224">
        <v>10530</v>
      </c>
      <c r="P239" s="225">
        <v>15</v>
      </c>
      <c r="Q239" s="225">
        <v>13</v>
      </c>
      <c r="R239" s="225">
        <v>0.4</v>
      </c>
      <c r="S239" s="225">
        <f t="shared" si="214"/>
        <v>78</v>
      </c>
      <c r="T239" s="225">
        <v>78</v>
      </c>
      <c r="U239" s="225">
        <v>50</v>
      </c>
      <c r="V239" s="224">
        <f t="shared" si="215"/>
        <v>900</v>
      </c>
      <c r="W239" s="224">
        <v>900</v>
      </c>
      <c r="X239" s="292">
        <f t="shared" si="232"/>
        <v>11508</v>
      </c>
      <c r="Y239" s="292">
        <f t="shared" si="220"/>
        <v>11508</v>
      </c>
      <c r="Z239" s="225">
        <f t="shared" si="233"/>
        <v>3600</v>
      </c>
      <c r="AA239" s="225">
        <v>3600</v>
      </c>
      <c r="AB239" s="225">
        <v>0</v>
      </c>
      <c r="AC239" s="225">
        <v>140</v>
      </c>
      <c r="AD239" s="224">
        <f t="shared" si="219"/>
        <v>0</v>
      </c>
      <c r="AE239" s="224">
        <v>0</v>
      </c>
      <c r="AF239" s="224">
        <v>0</v>
      </c>
      <c r="AG239" s="224">
        <v>0</v>
      </c>
      <c r="AH239" s="292">
        <f t="shared" si="190"/>
        <v>3600</v>
      </c>
      <c r="AI239" s="292">
        <f t="shared" si="221"/>
        <v>3600</v>
      </c>
      <c r="AJ239" s="224">
        <f t="shared" si="235"/>
        <v>15108</v>
      </c>
      <c r="AK239" s="224">
        <f t="shared" si="222"/>
        <v>15108</v>
      </c>
      <c r="AL239" s="226"/>
      <c r="AM239" s="203"/>
      <c r="AN239" s="20" t="str">
        <f t="shared" si="216"/>
        <v>651-PR</v>
      </c>
      <c r="AO239" s="243">
        <f t="shared" si="223"/>
        <v>3600</v>
      </c>
      <c r="AP239" s="243">
        <f t="shared" si="224"/>
        <v>10530</v>
      </c>
      <c r="AQ239" s="243">
        <v>0</v>
      </c>
      <c r="AR239" s="243">
        <f t="shared" si="225"/>
        <v>78</v>
      </c>
      <c r="AS239" s="243">
        <f t="shared" si="226"/>
        <v>900</v>
      </c>
      <c r="AT239" s="243">
        <f t="shared" si="227"/>
        <v>0</v>
      </c>
      <c r="AU239" s="243">
        <f t="shared" si="228"/>
        <v>15108</v>
      </c>
      <c r="AV239" s="21"/>
    </row>
    <row r="240" spans="1:48" s="22" customFormat="1" ht="48.75" customHeight="1" x14ac:dyDescent="0.25">
      <c r="A240" s="17" t="s">
        <v>545</v>
      </c>
      <c r="B240" s="26" t="s">
        <v>546</v>
      </c>
      <c r="C240" s="23" t="s">
        <v>43</v>
      </c>
      <c r="D240" s="23" t="s">
        <v>60</v>
      </c>
      <c r="E240" s="18" t="s">
        <v>92</v>
      </c>
      <c r="F240" s="23" t="s">
        <v>533</v>
      </c>
      <c r="G240" s="18" t="s">
        <v>519</v>
      </c>
      <c r="H240" s="24">
        <v>42</v>
      </c>
      <c r="I240" s="17" t="s">
        <v>22</v>
      </c>
      <c r="J240" s="19">
        <v>585</v>
      </c>
      <c r="K240" s="25">
        <v>0</v>
      </c>
      <c r="L240" s="25">
        <v>17</v>
      </c>
      <c r="M240" s="25">
        <f t="shared" si="189"/>
        <v>17</v>
      </c>
      <c r="N240" s="224">
        <f t="shared" si="231"/>
        <v>9945</v>
      </c>
      <c r="O240" s="224">
        <v>9945</v>
      </c>
      <c r="P240" s="225">
        <v>10</v>
      </c>
      <c r="Q240" s="225">
        <v>26</v>
      </c>
      <c r="R240" s="225">
        <v>0.4</v>
      </c>
      <c r="S240" s="225">
        <f t="shared" si="214"/>
        <v>104</v>
      </c>
      <c r="T240" s="225">
        <v>104</v>
      </c>
      <c r="U240" s="225">
        <v>300</v>
      </c>
      <c r="V240" s="296">
        <f t="shared" si="215"/>
        <v>5100</v>
      </c>
      <c r="W240" s="296">
        <v>3980</v>
      </c>
      <c r="X240" s="292">
        <f t="shared" si="232"/>
        <v>15149</v>
      </c>
      <c r="Y240" s="292">
        <f t="shared" si="220"/>
        <v>14029</v>
      </c>
      <c r="Z240" s="225">
        <f t="shared" si="233"/>
        <v>3400</v>
      </c>
      <c r="AA240" s="225">
        <v>3400</v>
      </c>
      <c r="AB240" s="225">
        <v>0</v>
      </c>
      <c r="AC240" s="225">
        <v>140</v>
      </c>
      <c r="AD240" s="224">
        <f t="shared" si="219"/>
        <v>0</v>
      </c>
      <c r="AE240" s="224">
        <v>0</v>
      </c>
      <c r="AF240" s="224">
        <v>0</v>
      </c>
      <c r="AG240" s="224">
        <v>0</v>
      </c>
      <c r="AH240" s="292">
        <f t="shared" si="190"/>
        <v>3400</v>
      </c>
      <c r="AI240" s="292">
        <f t="shared" si="221"/>
        <v>3400</v>
      </c>
      <c r="AJ240" s="224">
        <f t="shared" si="235"/>
        <v>18549</v>
      </c>
      <c r="AK240" s="224">
        <f t="shared" si="222"/>
        <v>17429</v>
      </c>
      <c r="AL240" s="226"/>
      <c r="AM240" s="203"/>
      <c r="AN240" s="20" t="str">
        <f t="shared" si="216"/>
        <v>651-PR</v>
      </c>
      <c r="AO240" s="243">
        <f t="shared" si="223"/>
        <v>3400</v>
      </c>
      <c r="AP240" s="243">
        <f t="shared" si="224"/>
        <v>9945</v>
      </c>
      <c r="AQ240" s="243">
        <v>0</v>
      </c>
      <c r="AR240" s="243">
        <f t="shared" si="225"/>
        <v>104</v>
      </c>
      <c r="AS240" s="243">
        <f t="shared" si="226"/>
        <v>3980</v>
      </c>
      <c r="AT240" s="243">
        <f t="shared" si="227"/>
        <v>1120</v>
      </c>
      <c r="AU240" s="243">
        <f t="shared" si="228"/>
        <v>17429</v>
      </c>
      <c r="AV240" s="21"/>
    </row>
    <row r="241" spans="1:48" s="22" customFormat="1" ht="48.75" customHeight="1" x14ac:dyDescent="0.25">
      <c r="A241" s="302" t="s">
        <v>545</v>
      </c>
      <c r="B241" s="303" t="s">
        <v>546</v>
      </c>
      <c r="C241" s="304"/>
      <c r="D241" s="304"/>
      <c r="E241" s="305"/>
      <c r="F241" s="304"/>
      <c r="G241" s="305"/>
      <c r="H241" s="306"/>
      <c r="I241" s="302"/>
      <c r="J241" s="307"/>
      <c r="K241" s="308">
        <f>SUM(K235:K240)</f>
        <v>48</v>
      </c>
      <c r="L241" s="308">
        <f t="shared" ref="L241:AU241" si="240">SUM(L235:L240)</f>
        <v>56</v>
      </c>
      <c r="M241" s="308">
        <f t="shared" si="240"/>
        <v>104</v>
      </c>
      <c r="N241" s="308">
        <f t="shared" si="240"/>
        <v>60840</v>
      </c>
      <c r="O241" s="308">
        <f t="shared" si="240"/>
        <v>60840</v>
      </c>
      <c r="P241" s="308">
        <f t="shared" si="240"/>
        <v>55</v>
      </c>
      <c r="Q241" s="308">
        <f t="shared" si="240"/>
        <v>129</v>
      </c>
      <c r="R241" s="308">
        <f t="shared" si="240"/>
        <v>2.4</v>
      </c>
      <c r="S241" s="308">
        <f t="shared" si="240"/>
        <v>454</v>
      </c>
      <c r="T241" s="308">
        <f t="shared" si="240"/>
        <v>454</v>
      </c>
      <c r="U241" s="308">
        <f t="shared" si="240"/>
        <v>1550</v>
      </c>
      <c r="V241" s="308">
        <f t="shared" si="240"/>
        <v>26700</v>
      </c>
      <c r="W241" s="308">
        <f t="shared" si="240"/>
        <v>21100</v>
      </c>
      <c r="X241" s="308">
        <f t="shared" si="240"/>
        <v>87994</v>
      </c>
      <c r="Y241" s="308">
        <f t="shared" si="240"/>
        <v>82394</v>
      </c>
      <c r="Z241" s="308">
        <f t="shared" si="240"/>
        <v>20800</v>
      </c>
      <c r="AA241" s="308">
        <f t="shared" si="240"/>
        <v>20800</v>
      </c>
      <c r="AB241" s="308">
        <f t="shared" si="240"/>
        <v>0</v>
      </c>
      <c r="AC241" s="308">
        <f t="shared" si="240"/>
        <v>940</v>
      </c>
      <c r="AD241" s="308">
        <f t="shared" si="240"/>
        <v>0</v>
      </c>
      <c r="AE241" s="308">
        <f t="shared" si="240"/>
        <v>0</v>
      </c>
      <c r="AF241" s="308">
        <f t="shared" si="240"/>
        <v>0</v>
      </c>
      <c r="AG241" s="308">
        <f t="shared" si="240"/>
        <v>0</v>
      </c>
      <c r="AH241" s="308">
        <f t="shared" si="240"/>
        <v>20800</v>
      </c>
      <c r="AI241" s="308">
        <f t="shared" si="240"/>
        <v>20800</v>
      </c>
      <c r="AJ241" s="308">
        <f t="shared" si="240"/>
        <v>108794</v>
      </c>
      <c r="AK241" s="308">
        <f t="shared" si="240"/>
        <v>103194</v>
      </c>
      <c r="AL241" s="308">
        <f t="shared" si="240"/>
        <v>108794</v>
      </c>
      <c r="AM241" s="308">
        <f t="shared" si="240"/>
        <v>104</v>
      </c>
      <c r="AN241" s="318" t="str">
        <f t="shared" si="216"/>
        <v>651-PR</v>
      </c>
      <c r="AO241" s="316">
        <f t="shared" si="240"/>
        <v>20800</v>
      </c>
      <c r="AP241" s="316">
        <f t="shared" si="240"/>
        <v>60840</v>
      </c>
      <c r="AQ241" s="316">
        <f t="shared" si="240"/>
        <v>0</v>
      </c>
      <c r="AR241" s="316">
        <f t="shared" si="240"/>
        <v>454</v>
      </c>
      <c r="AS241" s="316">
        <f t="shared" si="240"/>
        <v>21100</v>
      </c>
      <c r="AT241" s="316">
        <f t="shared" si="240"/>
        <v>5600</v>
      </c>
      <c r="AU241" s="316">
        <f t="shared" si="240"/>
        <v>103194</v>
      </c>
      <c r="AV241" s="21"/>
    </row>
    <row r="242" spans="1:48" s="22" customFormat="1" ht="51.75" customHeight="1" x14ac:dyDescent="0.25">
      <c r="A242" s="17" t="s">
        <v>224</v>
      </c>
      <c r="B242" s="26" t="s">
        <v>225</v>
      </c>
      <c r="C242" s="23" t="s">
        <v>18</v>
      </c>
      <c r="D242" s="23" t="s">
        <v>31</v>
      </c>
      <c r="E242" s="18" t="s">
        <v>87</v>
      </c>
      <c r="F242" s="23" t="s">
        <v>719</v>
      </c>
      <c r="G242" s="18" t="s">
        <v>671</v>
      </c>
      <c r="H242" s="24">
        <v>45</v>
      </c>
      <c r="I242" s="17" t="s">
        <v>22</v>
      </c>
      <c r="J242" s="19">
        <v>585</v>
      </c>
      <c r="K242" s="25">
        <v>0</v>
      </c>
      <c r="L242" s="25">
        <v>17</v>
      </c>
      <c r="M242" s="25">
        <f t="shared" si="189"/>
        <v>17</v>
      </c>
      <c r="N242" s="224">
        <f t="shared" si="231"/>
        <v>9945</v>
      </c>
      <c r="O242" s="224">
        <v>9945</v>
      </c>
      <c r="P242" s="225">
        <v>7</v>
      </c>
      <c r="Q242" s="225">
        <v>128</v>
      </c>
      <c r="R242" s="225">
        <v>0.4</v>
      </c>
      <c r="S242" s="225">
        <f t="shared" si="214"/>
        <v>358.40000000000003</v>
      </c>
      <c r="T242" s="225">
        <v>358.40000000000003</v>
      </c>
      <c r="U242" s="225">
        <v>300</v>
      </c>
      <c r="V242" s="224">
        <f t="shared" si="215"/>
        <v>5100</v>
      </c>
      <c r="W242" s="224">
        <v>5100</v>
      </c>
      <c r="X242" s="292">
        <f t="shared" si="232"/>
        <v>15403.4</v>
      </c>
      <c r="Y242" s="292">
        <f t="shared" si="220"/>
        <v>15403.4</v>
      </c>
      <c r="Z242" s="225">
        <f t="shared" si="233"/>
        <v>3400</v>
      </c>
      <c r="AA242" s="225">
        <v>3400</v>
      </c>
      <c r="AB242" s="225">
        <v>0</v>
      </c>
      <c r="AC242" s="225">
        <v>440</v>
      </c>
      <c r="AD242" s="224">
        <f t="shared" si="219"/>
        <v>0</v>
      </c>
      <c r="AE242" s="224">
        <v>0</v>
      </c>
      <c r="AF242" s="225">
        <v>0</v>
      </c>
      <c r="AG242" s="225">
        <v>0</v>
      </c>
      <c r="AH242" s="292">
        <f t="shared" si="190"/>
        <v>3400</v>
      </c>
      <c r="AI242" s="292">
        <f t="shared" si="221"/>
        <v>3400</v>
      </c>
      <c r="AJ242" s="224">
        <f t="shared" si="235"/>
        <v>18803.400000000001</v>
      </c>
      <c r="AK242" s="224">
        <f t="shared" si="222"/>
        <v>18803.400000000001</v>
      </c>
      <c r="AL242" s="226">
        <f>SUM(AJ242:AJ254)</f>
        <v>290398</v>
      </c>
      <c r="AM242" s="210">
        <f>SUM(M242:M254)</f>
        <v>212</v>
      </c>
      <c r="AN242" s="144" t="s">
        <v>224</v>
      </c>
      <c r="AO242" s="243">
        <f t="shared" si="223"/>
        <v>3400</v>
      </c>
      <c r="AP242" s="243">
        <f t="shared" si="224"/>
        <v>9945</v>
      </c>
      <c r="AQ242" s="243">
        <v>0</v>
      </c>
      <c r="AR242" s="243">
        <f t="shared" si="225"/>
        <v>358.40000000000003</v>
      </c>
      <c r="AS242" s="243">
        <f t="shared" si="226"/>
        <v>5100</v>
      </c>
      <c r="AT242" s="243">
        <f t="shared" si="227"/>
        <v>0</v>
      </c>
      <c r="AU242" s="243">
        <f t="shared" si="228"/>
        <v>18803.400000000001</v>
      </c>
      <c r="AV242" s="21"/>
    </row>
    <row r="243" spans="1:48" s="22" customFormat="1" ht="49.5" customHeight="1" x14ac:dyDescent="0.25">
      <c r="A243" s="17" t="s">
        <v>224</v>
      </c>
      <c r="B243" s="26" t="s">
        <v>225</v>
      </c>
      <c r="C243" s="23" t="s">
        <v>18</v>
      </c>
      <c r="D243" s="23" t="s">
        <v>31</v>
      </c>
      <c r="E243" s="18" t="s">
        <v>87</v>
      </c>
      <c r="F243" s="23" t="s">
        <v>720</v>
      </c>
      <c r="G243" s="18" t="s">
        <v>671</v>
      </c>
      <c r="H243" s="24">
        <v>45</v>
      </c>
      <c r="I243" s="17" t="s">
        <v>22</v>
      </c>
      <c r="J243" s="19">
        <v>585</v>
      </c>
      <c r="K243" s="25">
        <v>17</v>
      </c>
      <c r="L243" s="25">
        <v>0</v>
      </c>
      <c r="M243" s="25">
        <f t="shared" si="189"/>
        <v>17</v>
      </c>
      <c r="N243" s="224">
        <f t="shared" si="231"/>
        <v>9945</v>
      </c>
      <c r="O243" s="224">
        <v>9945</v>
      </c>
      <c r="P243" s="225">
        <v>7</v>
      </c>
      <c r="Q243" s="225">
        <v>128</v>
      </c>
      <c r="R243" s="225">
        <v>0.4</v>
      </c>
      <c r="S243" s="225">
        <f t="shared" si="214"/>
        <v>358.40000000000003</v>
      </c>
      <c r="T243" s="225">
        <v>358.40000000000003</v>
      </c>
      <c r="U243" s="225">
        <v>300</v>
      </c>
      <c r="V243" s="224">
        <f t="shared" si="215"/>
        <v>5100</v>
      </c>
      <c r="W243" s="224">
        <v>5100</v>
      </c>
      <c r="X243" s="292">
        <f t="shared" si="232"/>
        <v>15403.4</v>
      </c>
      <c r="Y243" s="292">
        <f t="shared" si="220"/>
        <v>15403.4</v>
      </c>
      <c r="Z243" s="225">
        <f t="shared" si="233"/>
        <v>3400</v>
      </c>
      <c r="AA243" s="225">
        <v>3400</v>
      </c>
      <c r="AB243" s="225">
        <v>0</v>
      </c>
      <c r="AC243" s="225">
        <v>440</v>
      </c>
      <c r="AD243" s="224">
        <f t="shared" si="219"/>
        <v>0</v>
      </c>
      <c r="AE243" s="224">
        <v>0</v>
      </c>
      <c r="AF243" s="225">
        <v>0</v>
      </c>
      <c r="AG243" s="225">
        <v>0</v>
      </c>
      <c r="AH243" s="292">
        <f t="shared" si="190"/>
        <v>3400</v>
      </c>
      <c r="AI243" s="292">
        <f t="shared" si="221"/>
        <v>3400</v>
      </c>
      <c r="AJ243" s="224">
        <f t="shared" si="235"/>
        <v>18803.400000000001</v>
      </c>
      <c r="AK243" s="224">
        <f t="shared" si="222"/>
        <v>18803.400000000001</v>
      </c>
      <c r="AL243" s="226"/>
      <c r="AM243" s="20"/>
      <c r="AN243" s="144" t="s">
        <v>224</v>
      </c>
      <c r="AO243" s="243">
        <f t="shared" si="223"/>
        <v>3400</v>
      </c>
      <c r="AP243" s="243">
        <f t="shared" si="224"/>
        <v>9945</v>
      </c>
      <c r="AQ243" s="243">
        <v>0</v>
      </c>
      <c r="AR243" s="243">
        <f t="shared" si="225"/>
        <v>358.40000000000003</v>
      </c>
      <c r="AS243" s="243">
        <f t="shared" si="226"/>
        <v>5100</v>
      </c>
      <c r="AT243" s="243">
        <f t="shared" si="227"/>
        <v>0</v>
      </c>
      <c r="AU243" s="243">
        <f t="shared" si="228"/>
        <v>18803.400000000001</v>
      </c>
      <c r="AV243" s="21"/>
    </row>
    <row r="244" spans="1:48" s="22" customFormat="1" ht="49.5" customHeight="1" x14ac:dyDescent="0.25">
      <c r="A244" s="17" t="s">
        <v>224</v>
      </c>
      <c r="B244" s="26" t="s">
        <v>225</v>
      </c>
      <c r="C244" s="23" t="s">
        <v>18</v>
      </c>
      <c r="D244" s="23" t="s">
        <v>31</v>
      </c>
      <c r="E244" s="18" t="s">
        <v>79</v>
      </c>
      <c r="F244" s="23" t="s">
        <v>537</v>
      </c>
      <c r="G244" s="18" t="s">
        <v>696</v>
      </c>
      <c r="H244" s="24">
        <v>45</v>
      </c>
      <c r="I244" s="17" t="s">
        <v>38</v>
      </c>
      <c r="J244" s="19">
        <v>1200</v>
      </c>
      <c r="K244" s="25">
        <v>0</v>
      </c>
      <c r="L244" s="25">
        <v>17</v>
      </c>
      <c r="M244" s="25">
        <f t="shared" si="189"/>
        <v>17</v>
      </c>
      <c r="N244" s="224">
        <f t="shared" si="231"/>
        <v>20400</v>
      </c>
      <c r="O244" s="224">
        <v>20400</v>
      </c>
      <c r="P244" s="225">
        <v>0</v>
      </c>
      <c r="Q244" s="225">
        <v>0</v>
      </c>
      <c r="R244" s="225">
        <v>0.4</v>
      </c>
      <c r="S244" s="225">
        <f t="shared" si="214"/>
        <v>0</v>
      </c>
      <c r="T244" s="225">
        <v>0</v>
      </c>
      <c r="U244" s="225">
        <v>0</v>
      </c>
      <c r="V244" s="224">
        <f t="shared" si="215"/>
        <v>0</v>
      </c>
      <c r="W244" s="224">
        <v>0</v>
      </c>
      <c r="X244" s="292">
        <f t="shared" si="232"/>
        <v>20400</v>
      </c>
      <c r="Y244" s="292">
        <f t="shared" si="220"/>
        <v>20400</v>
      </c>
      <c r="Z244" s="225">
        <f t="shared" si="233"/>
        <v>3400</v>
      </c>
      <c r="AA244" s="225">
        <v>3400</v>
      </c>
      <c r="AB244" s="225">
        <v>0</v>
      </c>
      <c r="AC244" s="225">
        <v>0</v>
      </c>
      <c r="AD244" s="224">
        <f t="shared" ref="AD244" si="241">SUM(AC244*AB244)</f>
        <v>0</v>
      </c>
      <c r="AE244" s="224">
        <v>0</v>
      </c>
      <c r="AF244" s="225">
        <v>0</v>
      </c>
      <c r="AG244" s="225">
        <v>0</v>
      </c>
      <c r="AH244" s="292">
        <f t="shared" si="190"/>
        <v>3400</v>
      </c>
      <c r="AI244" s="292">
        <f t="shared" si="221"/>
        <v>3400</v>
      </c>
      <c r="AJ244" s="224">
        <f t="shared" si="235"/>
        <v>23800</v>
      </c>
      <c r="AK244" s="224">
        <f t="shared" si="222"/>
        <v>23800</v>
      </c>
      <c r="AL244" s="226"/>
      <c r="AM244" s="20"/>
      <c r="AN244" s="144" t="s">
        <v>224</v>
      </c>
      <c r="AO244" s="243">
        <f t="shared" si="223"/>
        <v>3400</v>
      </c>
      <c r="AP244" s="243">
        <f t="shared" si="224"/>
        <v>20400</v>
      </c>
      <c r="AQ244" s="243">
        <v>0</v>
      </c>
      <c r="AR244" s="243">
        <f t="shared" si="225"/>
        <v>0</v>
      </c>
      <c r="AS244" s="243">
        <f t="shared" si="226"/>
        <v>0</v>
      </c>
      <c r="AT244" s="243">
        <f t="shared" si="227"/>
        <v>0</v>
      </c>
      <c r="AU244" s="243">
        <f t="shared" si="228"/>
        <v>23800</v>
      </c>
      <c r="AV244" s="21"/>
    </row>
    <row r="245" spans="1:48" s="22" customFormat="1" ht="45" customHeight="1" x14ac:dyDescent="0.25">
      <c r="A245" s="17" t="s">
        <v>224</v>
      </c>
      <c r="B245" s="26" t="s">
        <v>225</v>
      </c>
      <c r="C245" s="23" t="s">
        <v>18</v>
      </c>
      <c r="D245" s="23" t="s">
        <v>57</v>
      </c>
      <c r="E245" s="18" t="s">
        <v>105</v>
      </c>
      <c r="F245" s="23" t="s">
        <v>215</v>
      </c>
      <c r="G245" s="18" t="s">
        <v>696</v>
      </c>
      <c r="H245" s="24">
        <v>45</v>
      </c>
      <c r="I245" s="17" t="s">
        <v>22</v>
      </c>
      <c r="J245" s="19">
        <v>585</v>
      </c>
      <c r="K245" s="25">
        <v>0</v>
      </c>
      <c r="L245" s="25">
        <v>17</v>
      </c>
      <c r="M245" s="25">
        <f t="shared" si="189"/>
        <v>17</v>
      </c>
      <c r="N245" s="224">
        <f t="shared" si="231"/>
        <v>9945</v>
      </c>
      <c r="O245" s="224">
        <v>9945</v>
      </c>
      <c r="P245" s="225">
        <v>0</v>
      </c>
      <c r="Q245" s="225">
        <v>144</v>
      </c>
      <c r="R245" s="225">
        <v>0.4</v>
      </c>
      <c r="S245" s="225">
        <f t="shared" si="214"/>
        <v>0</v>
      </c>
      <c r="T245" s="225">
        <v>0</v>
      </c>
      <c r="U245" s="225">
        <v>200</v>
      </c>
      <c r="V245" s="224">
        <f t="shared" si="215"/>
        <v>3400</v>
      </c>
      <c r="W245" s="224">
        <v>3400</v>
      </c>
      <c r="X245" s="292">
        <f t="shared" si="232"/>
        <v>13345</v>
      </c>
      <c r="Y245" s="292">
        <f t="shared" si="220"/>
        <v>13345</v>
      </c>
      <c r="Z245" s="225">
        <f t="shared" si="233"/>
        <v>3400</v>
      </c>
      <c r="AA245" s="225">
        <v>3400</v>
      </c>
      <c r="AB245" s="225">
        <v>0</v>
      </c>
      <c r="AC245" s="225">
        <v>340</v>
      </c>
      <c r="AD245" s="224">
        <f t="shared" si="219"/>
        <v>0</v>
      </c>
      <c r="AE245" s="224">
        <v>0</v>
      </c>
      <c r="AF245" s="225">
        <v>0</v>
      </c>
      <c r="AG245" s="225">
        <v>0</v>
      </c>
      <c r="AH245" s="292">
        <f t="shared" si="190"/>
        <v>3400</v>
      </c>
      <c r="AI245" s="292">
        <f t="shared" si="221"/>
        <v>3400</v>
      </c>
      <c r="AJ245" s="224">
        <f t="shared" si="235"/>
        <v>16745</v>
      </c>
      <c r="AK245" s="224">
        <f t="shared" si="222"/>
        <v>16745</v>
      </c>
      <c r="AL245" s="226"/>
      <c r="AM245" s="20"/>
      <c r="AN245" s="144" t="s">
        <v>224</v>
      </c>
      <c r="AO245" s="243">
        <f t="shared" si="223"/>
        <v>3400</v>
      </c>
      <c r="AP245" s="243">
        <f t="shared" si="224"/>
        <v>9945</v>
      </c>
      <c r="AQ245" s="243">
        <v>0</v>
      </c>
      <c r="AR245" s="243">
        <f t="shared" si="225"/>
        <v>0</v>
      </c>
      <c r="AS245" s="243">
        <f t="shared" si="226"/>
        <v>3400</v>
      </c>
      <c r="AT245" s="243">
        <f t="shared" si="227"/>
        <v>0</v>
      </c>
      <c r="AU245" s="243">
        <f t="shared" si="228"/>
        <v>16745</v>
      </c>
      <c r="AV245" s="21"/>
    </row>
    <row r="246" spans="1:48" s="22" customFormat="1" ht="45" customHeight="1" x14ac:dyDescent="0.25">
      <c r="A246" s="17" t="s">
        <v>224</v>
      </c>
      <c r="B246" s="26" t="s">
        <v>225</v>
      </c>
      <c r="C246" s="23" t="s">
        <v>18</v>
      </c>
      <c r="D246" s="23" t="s">
        <v>57</v>
      </c>
      <c r="E246" s="18" t="s">
        <v>102</v>
      </c>
      <c r="F246" s="23" t="s">
        <v>226</v>
      </c>
      <c r="G246" s="18" t="s">
        <v>696</v>
      </c>
      <c r="H246" s="24">
        <v>42</v>
      </c>
      <c r="I246" s="17" t="s">
        <v>22</v>
      </c>
      <c r="J246" s="19">
        <v>585</v>
      </c>
      <c r="K246" s="25">
        <v>17</v>
      </c>
      <c r="L246" s="25">
        <v>0</v>
      </c>
      <c r="M246" s="25">
        <f t="shared" si="189"/>
        <v>17</v>
      </c>
      <c r="N246" s="224">
        <f t="shared" si="231"/>
        <v>9945</v>
      </c>
      <c r="O246" s="224">
        <v>9945</v>
      </c>
      <c r="P246" s="225">
        <v>0</v>
      </c>
      <c r="Q246" s="225">
        <v>144</v>
      </c>
      <c r="R246" s="225">
        <v>0.4</v>
      </c>
      <c r="S246" s="225">
        <f t="shared" si="214"/>
        <v>0</v>
      </c>
      <c r="T246" s="225">
        <v>0</v>
      </c>
      <c r="U246" s="225">
        <v>200</v>
      </c>
      <c r="V246" s="224">
        <f t="shared" si="215"/>
        <v>3400</v>
      </c>
      <c r="W246" s="224">
        <v>3400</v>
      </c>
      <c r="X246" s="292">
        <f t="shared" si="232"/>
        <v>13345</v>
      </c>
      <c r="Y246" s="292">
        <f t="shared" si="220"/>
        <v>13345</v>
      </c>
      <c r="Z246" s="225">
        <f t="shared" si="233"/>
        <v>3400</v>
      </c>
      <c r="AA246" s="225">
        <v>3400</v>
      </c>
      <c r="AB246" s="225">
        <v>0</v>
      </c>
      <c r="AC246" s="225">
        <v>340</v>
      </c>
      <c r="AD246" s="224">
        <f t="shared" si="219"/>
        <v>0</v>
      </c>
      <c r="AE246" s="224">
        <v>0</v>
      </c>
      <c r="AF246" s="225">
        <v>0</v>
      </c>
      <c r="AG246" s="225">
        <v>0</v>
      </c>
      <c r="AH246" s="292">
        <f t="shared" si="190"/>
        <v>3400</v>
      </c>
      <c r="AI246" s="292">
        <f t="shared" si="221"/>
        <v>3400</v>
      </c>
      <c r="AJ246" s="224">
        <f t="shared" si="235"/>
        <v>16745</v>
      </c>
      <c r="AK246" s="224">
        <f t="shared" si="222"/>
        <v>16745</v>
      </c>
      <c r="AL246" s="226"/>
      <c r="AM246" s="20"/>
      <c r="AN246" s="144" t="s">
        <v>224</v>
      </c>
      <c r="AO246" s="243">
        <f t="shared" si="223"/>
        <v>3400</v>
      </c>
      <c r="AP246" s="243">
        <f t="shared" si="224"/>
        <v>9945</v>
      </c>
      <c r="AQ246" s="243">
        <v>0</v>
      </c>
      <c r="AR246" s="243">
        <f t="shared" si="225"/>
        <v>0</v>
      </c>
      <c r="AS246" s="243">
        <f t="shared" si="226"/>
        <v>3400</v>
      </c>
      <c r="AT246" s="243">
        <f t="shared" si="227"/>
        <v>0</v>
      </c>
      <c r="AU246" s="243">
        <f t="shared" si="228"/>
        <v>16745</v>
      </c>
      <c r="AV246" s="21"/>
    </row>
    <row r="247" spans="1:48" s="22" customFormat="1" ht="45" customHeight="1" x14ac:dyDescent="0.25">
      <c r="A247" s="17" t="s">
        <v>224</v>
      </c>
      <c r="B247" s="26" t="s">
        <v>225</v>
      </c>
      <c r="C247" s="23" t="s">
        <v>18</v>
      </c>
      <c r="D247" s="23" t="s">
        <v>57</v>
      </c>
      <c r="E247" s="18" t="s">
        <v>104</v>
      </c>
      <c r="F247" s="23" t="s">
        <v>215</v>
      </c>
      <c r="G247" s="18" t="s">
        <v>696</v>
      </c>
      <c r="H247" s="24">
        <v>42</v>
      </c>
      <c r="I247" s="17" t="s">
        <v>22</v>
      </c>
      <c r="J247" s="19">
        <v>585</v>
      </c>
      <c r="K247" s="25">
        <v>17</v>
      </c>
      <c r="L247" s="25">
        <v>0</v>
      </c>
      <c r="M247" s="25">
        <f t="shared" si="189"/>
        <v>17</v>
      </c>
      <c r="N247" s="224">
        <f t="shared" si="231"/>
        <v>9945</v>
      </c>
      <c r="O247" s="224">
        <v>9945</v>
      </c>
      <c r="P247" s="225">
        <v>0</v>
      </c>
      <c r="Q247" s="225">
        <v>144</v>
      </c>
      <c r="R247" s="225">
        <v>0.4</v>
      </c>
      <c r="S247" s="225">
        <f t="shared" si="214"/>
        <v>0</v>
      </c>
      <c r="T247" s="225">
        <v>0</v>
      </c>
      <c r="U247" s="225">
        <v>200</v>
      </c>
      <c r="V247" s="224">
        <f t="shared" si="215"/>
        <v>3400</v>
      </c>
      <c r="W247" s="224">
        <v>3400</v>
      </c>
      <c r="X247" s="292">
        <f t="shared" si="232"/>
        <v>13345</v>
      </c>
      <c r="Y247" s="292">
        <f t="shared" si="220"/>
        <v>13345</v>
      </c>
      <c r="Z247" s="225">
        <f t="shared" si="233"/>
        <v>3400</v>
      </c>
      <c r="AA247" s="225">
        <v>3400</v>
      </c>
      <c r="AB247" s="225">
        <v>0</v>
      </c>
      <c r="AC247" s="225">
        <v>340</v>
      </c>
      <c r="AD247" s="224">
        <f t="shared" si="219"/>
        <v>0</v>
      </c>
      <c r="AE247" s="224">
        <v>0</v>
      </c>
      <c r="AF247" s="225">
        <v>0</v>
      </c>
      <c r="AG247" s="225">
        <v>0</v>
      </c>
      <c r="AH247" s="292">
        <f t="shared" si="190"/>
        <v>3400</v>
      </c>
      <c r="AI247" s="292">
        <f t="shared" si="221"/>
        <v>3400</v>
      </c>
      <c r="AJ247" s="224">
        <f t="shared" si="235"/>
        <v>16745</v>
      </c>
      <c r="AK247" s="224">
        <f t="shared" si="222"/>
        <v>16745</v>
      </c>
      <c r="AL247" s="226"/>
      <c r="AM247" s="20"/>
      <c r="AN247" s="144" t="s">
        <v>224</v>
      </c>
      <c r="AO247" s="243">
        <f t="shared" si="223"/>
        <v>3400</v>
      </c>
      <c r="AP247" s="243">
        <f t="shared" si="224"/>
        <v>9945</v>
      </c>
      <c r="AQ247" s="243">
        <v>0</v>
      </c>
      <c r="AR247" s="243">
        <f t="shared" si="225"/>
        <v>0</v>
      </c>
      <c r="AS247" s="243">
        <f t="shared" si="226"/>
        <v>3400</v>
      </c>
      <c r="AT247" s="243">
        <f t="shared" si="227"/>
        <v>0</v>
      </c>
      <c r="AU247" s="243">
        <f t="shared" si="228"/>
        <v>16745</v>
      </c>
      <c r="AV247" s="21"/>
    </row>
    <row r="248" spans="1:48" s="22" customFormat="1" ht="34.5" customHeight="1" x14ac:dyDescent="0.25">
      <c r="A248" s="17" t="s">
        <v>224</v>
      </c>
      <c r="B248" s="26" t="s">
        <v>225</v>
      </c>
      <c r="C248" s="23" t="s">
        <v>18</v>
      </c>
      <c r="D248" s="23" t="s">
        <v>25</v>
      </c>
      <c r="E248" s="18" t="s">
        <v>174</v>
      </c>
      <c r="F248" s="23" t="s">
        <v>215</v>
      </c>
      <c r="G248" s="18" t="s">
        <v>534</v>
      </c>
      <c r="H248" s="24">
        <v>45</v>
      </c>
      <c r="I248" s="17" t="s">
        <v>22</v>
      </c>
      <c r="J248" s="19">
        <v>585</v>
      </c>
      <c r="K248" s="25">
        <v>19</v>
      </c>
      <c r="L248" s="25">
        <v>0</v>
      </c>
      <c r="M248" s="25">
        <f t="shared" si="189"/>
        <v>19</v>
      </c>
      <c r="N248" s="224">
        <f t="shared" si="231"/>
        <v>11115</v>
      </c>
      <c r="O248" s="224">
        <v>11115</v>
      </c>
      <c r="P248" s="225">
        <v>7</v>
      </c>
      <c r="Q248" s="225">
        <v>120</v>
      </c>
      <c r="R248" s="225">
        <v>0.4</v>
      </c>
      <c r="S248" s="225">
        <f t="shared" si="214"/>
        <v>336</v>
      </c>
      <c r="T248" s="225">
        <v>336</v>
      </c>
      <c r="U248" s="225">
        <v>300</v>
      </c>
      <c r="V248" s="224">
        <f t="shared" si="215"/>
        <v>5700</v>
      </c>
      <c r="W248" s="224">
        <v>5700</v>
      </c>
      <c r="X248" s="292">
        <f t="shared" si="232"/>
        <v>17151</v>
      </c>
      <c r="Y248" s="292">
        <f t="shared" si="220"/>
        <v>17151</v>
      </c>
      <c r="Z248" s="225">
        <f t="shared" si="233"/>
        <v>3800</v>
      </c>
      <c r="AA248" s="225">
        <v>3800</v>
      </c>
      <c r="AB248" s="225">
        <v>0</v>
      </c>
      <c r="AC248" s="225">
        <v>375</v>
      </c>
      <c r="AD248" s="224">
        <f t="shared" si="219"/>
        <v>0</v>
      </c>
      <c r="AE248" s="224">
        <v>0</v>
      </c>
      <c r="AF248" s="225">
        <v>0</v>
      </c>
      <c r="AG248" s="225">
        <v>0</v>
      </c>
      <c r="AH248" s="292">
        <f t="shared" si="190"/>
        <v>3800</v>
      </c>
      <c r="AI248" s="292">
        <f t="shared" si="221"/>
        <v>3800</v>
      </c>
      <c r="AJ248" s="224">
        <f t="shared" si="235"/>
        <v>20951</v>
      </c>
      <c r="AK248" s="224">
        <f t="shared" si="222"/>
        <v>20951</v>
      </c>
      <c r="AL248" s="226"/>
      <c r="AM248" s="20"/>
      <c r="AN248" s="144" t="s">
        <v>224</v>
      </c>
      <c r="AO248" s="243">
        <f t="shared" si="223"/>
        <v>3800</v>
      </c>
      <c r="AP248" s="243">
        <f t="shared" si="224"/>
        <v>11115</v>
      </c>
      <c r="AQ248" s="243">
        <v>0</v>
      </c>
      <c r="AR248" s="243">
        <f t="shared" si="225"/>
        <v>336</v>
      </c>
      <c r="AS248" s="243">
        <f t="shared" si="226"/>
        <v>5700</v>
      </c>
      <c r="AT248" s="243">
        <f t="shared" si="227"/>
        <v>0</v>
      </c>
      <c r="AU248" s="243">
        <f t="shared" si="228"/>
        <v>20951</v>
      </c>
      <c r="AV248" s="21"/>
    </row>
    <row r="249" spans="1:48" s="22" customFormat="1" ht="48.75" customHeight="1" x14ac:dyDescent="0.25">
      <c r="A249" s="17" t="s">
        <v>224</v>
      </c>
      <c r="B249" s="26" t="s">
        <v>225</v>
      </c>
      <c r="C249" s="23" t="s">
        <v>18</v>
      </c>
      <c r="D249" s="23" t="s">
        <v>25</v>
      </c>
      <c r="E249" s="18" t="s">
        <v>692</v>
      </c>
      <c r="F249" s="23" t="s">
        <v>215</v>
      </c>
      <c r="G249" s="18" t="s">
        <v>671</v>
      </c>
      <c r="H249" s="24">
        <v>45</v>
      </c>
      <c r="I249" s="17" t="s">
        <v>115</v>
      </c>
      <c r="J249" s="19">
        <v>994</v>
      </c>
      <c r="K249" s="25">
        <v>20</v>
      </c>
      <c r="L249" s="25">
        <v>0</v>
      </c>
      <c r="M249" s="25">
        <f t="shared" si="189"/>
        <v>20</v>
      </c>
      <c r="N249" s="224">
        <f t="shared" si="231"/>
        <v>19880</v>
      </c>
      <c r="O249" s="224">
        <v>19880</v>
      </c>
      <c r="P249" s="225">
        <v>7</v>
      </c>
      <c r="Q249" s="225">
        <v>10</v>
      </c>
      <c r="R249" s="225">
        <v>0.4</v>
      </c>
      <c r="S249" s="225">
        <f t="shared" si="214"/>
        <v>28</v>
      </c>
      <c r="T249" s="225">
        <v>28</v>
      </c>
      <c r="U249" s="225">
        <v>300</v>
      </c>
      <c r="V249" s="224">
        <f>(M249*U249)+500</f>
        <v>6500</v>
      </c>
      <c r="W249" s="224">
        <v>6500</v>
      </c>
      <c r="X249" s="292">
        <f t="shared" si="232"/>
        <v>26408</v>
      </c>
      <c r="Y249" s="292">
        <f t="shared" si="220"/>
        <v>26408</v>
      </c>
      <c r="Z249" s="225">
        <f t="shared" si="233"/>
        <v>4000</v>
      </c>
      <c r="AA249" s="225">
        <v>4000</v>
      </c>
      <c r="AB249" s="225">
        <v>0</v>
      </c>
      <c r="AC249" s="225">
        <v>120</v>
      </c>
      <c r="AD249" s="224">
        <f t="shared" si="219"/>
        <v>0</v>
      </c>
      <c r="AE249" s="224">
        <v>0</v>
      </c>
      <c r="AF249" s="225">
        <v>0</v>
      </c>
      <c r="AG249" s="225">
        <v>0</v>
      </c>
      <c r="AH249" s="292">
        <f t="shared" si="190"/>
        <v>4000</v>
      </c>
      <c r="AI249" s="292">
        <f t="shared" si="221"/>
        <v>4000</v>
      </c>
      <c r="AJ249" s="224">
        <f t="shared" si="235"/>
        <v>30408</v>
      </c>
      <c r="AK249" s="224">
        <f t="shared" si="222"/>
        <v>30408</v>
      </c>
      <c r="AL249" s="226"/>
      <c r="AM249" s="20"/>
      <c r="AN249" s="144" t="s">
        <v>224</v>
      </c>
      <c r="AO249" s="243">
        <f t="shared" si="223"/>
        <v>4000</v>
      </c>
      <c r="AP249" s="243">
        <f t="shared" si="224"/>
        <v>19880</v>
      </c>
      <c r="AQ249" s="243">
        <v>0</v>
      </c>
      <c r="AR249" s="243">
        <f t="shared" si="225"/>
        <v>28</v>
      </c>
      <c r="AS249" s="243">
        <f t="shared" si="226"/>
        <v>6500</v>
      </c>
      <c r="AT249" s="243">
        <f t="shared" si="227"/>
        <v>0</v>
      </c>
      <c r="AU249" s="243">
        <f t="shared" si="228"/>
        <v>30408</v>
      </c>
      <c r="AV249" s="21"/>
    </row>
    <row r="250" spans="1:48" s="22" customFormat="1" ht="34.5" customHeight="1" x14ac:dyDescent="0.25">
      <c r="A250" s="17" t="s">
        <v>224</v>
      </c>
      <c r="B250" s="26" t="s">
        <v>225</v>
      </c>
      <c r="C250" s="23" t="s">
        <v>18</v>
      </c>
      <c r="D250" s="23" t="s">
        <v>25</v>
      </c>
      <c r="E250" s="18" t="s">
        <v>26</v>
      </c>
      <c r="F250" s="23" t="s">
        <v>21</v>
      </c>
      <c r="G250" s="18" t="s">
        <v>83</v>
      </c>
      <c r="H250" s="24">
        <v>45</v>
      </c>
      <c r="I250" s="17" t="s">
        <v>115</v>
      </c>
      <c r="J250" s="19">
        <v>994</v>
      </c>
      <c r="K250" s="25">
        <v>0</v>
      </c>
      <c r="L250" s="25">
        <v>18</v>
      </c>
      <c r="M250" s="25">
        <f t="shared" si="189"/>
        <v>18</v>
      </c>
      <c r="N250" s="224">
        <f t="shared" si="231"/>
        <v>17892</v>
      </c>
      <c r="O250" s="224">
        <v>17892</v>
      </c>
      <c r="P250" s="225">
        <v>7</v>
      </c>
      <c r="Q250" s="225">
        <v>14</v>
      </c>
      <c r="R250" s="225">
        <v>0.4</v>
      </c>
      <c r="S250" s="225">
        <f t="shared" si="214"/>
        <v>39.200000000000003</v>
      </c>
      <c r="T250" s="225">
        <v>39.200000000000003</v>
      </c>
      <c r="U250" s="225">
        <v>300</v>
      </c>
      <c r="V250" s="224">
        <f t="shared" ref="V250:V277" si="242">(M250*U250)</f>
        <v>5400</v>
      </c>
      <c r="W250" s="224">
        <v>5400</v>
      </c>
      <c r="X250" s="292">
        <f t="shared" si="232"/>
        <v>23331.200000000001</v>
      </c>
      <c r="Y250" s="292">
        <f t="shared" si="220"/>
        <v>23331.200000000001</v>
      </c>
      <c r="Z250" s="225">
        <f t="shared" si="233"/>
        <v>3600</v>
      </c>
      <c r="AA250" s="225">
        <v>3600</v>
      </c>
      <c r="AB250" s="225">
        <v>0</v>
      </c>
      <c r="AC250" s="225">
        <v>120</v>
      </c>
      <c r="AD250" s="224">
        <f t="shared" si="219"/>
        <v>0</v>
      </c>
      <c r="AE250" s="224">
        <v>0</v>
      </c>
      <c r="AF250" s="225">
        <v>0</v>
      </c>
      <c r="AG250" s="225">
        <v>0</v>
      </c>
      <c r="AH250" s="292">
        <f t="shared" si="190"/>
        <v>3600</v>
      </c>
      <c r="AI250" s="292">
        <f t="shared" si="221"/>
        <v>3600</v>
      </c>
      <c r="AJ250" s="224">
        <f t="shared" si="235"/>
        <v>26931.200000000001</v>
      </c>
      <c r="AK250" s="224">
        <f t="shared" si="222"/>
        <v>26931.200000000001</v>
      </c>
      <c r="AL250" s="226"/>
      <c r="AM250" s="20"/>
      <c r="AN250" s="144" t="s">
        <v>224</v>
      </c>
      <c r="AO250" s="243">
        <f t="shared" si="223"/>
        <v>3600</v>
      </c>
      <c r="AP250" s="243">
        <f t="shared" si="224"/>
        <v>17892</v>
      </c>
      <c r="AQ250" s="243">
        <v>0</v>
      </c>
      <c r="AR250" s="243">
        <f t="shared" si="225"/>
        <v>39.200000000000003</v>
      </c>
      <c r="AS250" s="243">
        <f t="shared" si="226"/>
        <v>5400</v>
      </c>
      <c r="AT250" s="243">
        <f t="shared" si="227"/>
        <v>0</v>
      </c>
      <c r="AU250" s="243">
        <f t="shared" si="228"/>
        <v>26931.200000000001</v>
      </c>
      <c r="AV250" s="21"/>
    </row>
    <row r="251" spans="1:48" s="22" customFormat="1" ht="35.450000000000003" customHeight="1" x14ac:dyDescent="0.25">
      <c r="A251" s="17" t="s">
        <v>224</v>
      </c>
      <c r="B251" s="26" t="s">
        <v>225</v>
      </c>
      <c r="C251" s="32" t="s">
        <v>18</v>
      </c>
      <c r="D251" s="32" t="s">
        <v>19</v>
      </c>
      <c r="E251" s="33" t="s">
        <v>125</v>
      </c>
      <c r="F251" s="23" t="s">
        <v>227</v>
      </c>
      <c r="G251" s="18" t="s">
        <v>228</v>
      </c>
      <c r="H251" s="24">
        <v>45</v>
      </c>
      <c r="I251" s="34" t="s">
        <v>38</v>
      </c>
      <c r="J251" s="19">
        <v>1200</v>
      </c>
      <c r="K251" s="25">
        <v>0</v>
      </c>
      <c r="L251" s="25">
        <v>0</v>
      </c>
      <c r="M251" s="25">
        <f t="shared" si="189"/>
        <v>0</v>
      </c>
      <c r="N251" s="224">
        <f t="shared" si="231"/>
        <v>0</v>
      </c>
      <c r="O251" s="224">
        <v>0</v>
      </c>
      <c r="P251" s="225">
        <v>0</v>
      </c>
      <c r="Q251" s="225">
        <v>132</v>
      </c>
      <c r="R251" s="225">
        <v>0.4</v>
      </c>
      <c r="S251" s="225">
        <f t="shared" si="214"/>
        <v>0</v>
      </c>
      <c r="T251" s="225">
        <v>0</v>
      </c>
      <c r="U251" s="225">
        <v>0</v>
      </c>
      <c r="V251" s="224">
        <v>9200</v>
      </c>
      <c r="W251" s="224">
        <v>9200</v>
      </c>
      <c r="X251" s="292">
        <f t="shared" si="232"/>
        <v>9200</v>
      </c>
      <c r="Y251" s="292">
        <f t="shared" si="220"/>
        <v>9200</v>
      </c>
      <c r="Z251" s="21">
        <v>0</v>
      </c>
      <c r="AA251" s="21">
        <v>0</v>
      </c>
      <c r="AB251" s="224">
        <v>0</v>
      </c>
      <c r="AC251" s="224">
        <v>182</v>
      </c>
      <c r="AD251" s="224">
        <f t="shared" si="219"/>
        <v>0</v>
      </c>
      <c r="AE251" s="224">
        <v>0</v>
      </c>
      <c r="AF251" s="224">
        <v>1533</v>
      </c>
      <c r="AG251" s="224">
        <v>1533</v>
      </c>
      <c r="AH251" s="292">
        <f t="shared" ref="AH251" si="243">Z251+AD251+AF251</f>
        <v>1533</v>
      </c>
      <c r="AI251" s="292">
        <f t="shared" ref="AI251" si="244">SUM(AA251+AE251+AG251)</f>
        <v>1533</v>
      </c>
      <c r="AJ251" s="224">
        <f t="shared" si="235"/>
        <v>10733</v>
      </c>
      <c r="AK251" s="224">
        <f t="shared" si="222"/>
        <v>10733</v>
      </c>
      <c r="AL251" s="226"/>
      <c r="AM251" s="20"/>
      <c r="AN251" s="144" t="s">
        <v>224</v>
      </c>
      <c r="AO251" s="243">
        <f>SUM(AA251)</f>
        <v>0</v>
      </c>
      <c r="AP251" s="243">
        <f t="shared" si="224"/>
        <v>0</v>
      </c>
      <c r="AQ251" s="243">
        <v>0</v>
      </c>
      <c r="AR251" s="243">
        <f t="shared" si="225"/>
        <v>0</v>
      </c>
      <c r="AS251" s="243">
        <f t="shared" si="226"/>
        <v>10733</v>
      </c>
      <c r="AT251" s="243">
        <f t="shared" si="227"/>
        <v>0</v>
      </c>
      <c r="AU251" s="243">
        <f t="shared" si="228"/>
        <v>10733</v>
      </c>
      <c r="AV251" s="21"/>
    </row>
    <row r="252" spans="1:48" s="22" customFormat="1" ht="35.25" customHeight="1" x14ac:dyDescent="0.25">
      <c r="A252" s="17" t="s">
        <v>224</v>
      </c>
      <c r="B252" s="26" t="s">
        <v>225</v>
      </c>
      <c r="C252" s="32" t="s">
        <v>18</v>
      </c>
      <c r="D252" s="32" t="s">
        <v>19</v>
      </c>
      <c r="E252" s="18" t="s">
        <v>125</v>
      </c>
      <c r="F252" s="23" t="s">
        <v>227</v>
      </c>
      <c r="G252" s="18" t="s">
        <v>228</v>
      </c>
      <c r="H252" s="24">
        <v>45</v>
      </c>
      <c r="I252" s="34" t="s">
        <v>38</v>
      </c>
      <c r="J252" s="19">
        <v>1200</v>
      </c>
      <c r="K252" s="25">
        <v>0</v>
      </c>
      <c r="L252" s="25">
        <v>0</v>
      </c>
      <c r="M252" s="25">
        <f t="shared" si="189"/>
        <v>0</v>
      </c>
      <c r="N252" s="224">
        <f t="shared" si="231"/>
        <v>0</v>
      </c>
      <c r="O252" s="224">
        <v>0</v>
      </c>
      <c r="P252" s="225">
        <v>0</v>
      </c>
      <c r="Q252" s="225">
        <v>132</v>
      </c>
      <c r="R252" s="225">
        <v>0.4</v>
      </c>
      <c r="S252" s="225">
        <f t="shared" si="214"/>
        <v>0</v>
      </c>
      <c r="T252" s="225">
        <v>0</v>
      </c>
      <c r="U252" s="225">
        <v>0</v>
      </c>
      <c r="V252" s="224">
        <v>9200</v>
      </c>
      <c r="W252" s="224">
        <v>9200</v>
      </c>
      <c r="X252" s="292">
        <f t="shared" si="232"/>
        <v>9200</v>
      </c>
      <c r="Y252" s="292">
        <f t="shared" si="220"/>
        <v>9200</v>
      </c>
      <c r="Z252" s="21">
        <v>0</v>
      </c>
      <c r="AA252" s="21">
        <v>0</v>
      </c>
      <c r="AB252" s="224">
        <v>0</v>
      </c>
      <c r="AC252" s="224">
        <v>442</v>
      </c>
      <c r="AD252" s="224">
        <f t="shared" si="219"/>
        <v>0</v>
      </c>
      <c r="AE252" s="224">
        <v>0</v>
      </c>
      <c r="AF252" s="224">
        <v>1533</v>
      </c>
      <c r="AG252" s="224">
        <v>1533</v>
      </c>
      <c r="AH252" s="292">
        <f t="shared" ref="AH252" si="245">Z252+AD252+AF252</f>
        <v>1533</v>
      </c>
      <c r="AI252" s="292">
        <f t="shared" ref="AI252" si="246">SUM(AA252+AE252+AG252)</f>
        <v>1533</v>
      </c>
      <c r="AJ252" s="224">
        <f t="shared" si="235"/>
        <v>10733</v>
      </c>
      <c r="AK252" s="224">
        <f t="shared" si="222"/>
        <v>10733</v>
      </c>
      <c r="AL252" s="226"/>
      <c r="AM252" s="20"/>
      <c r="AN252" s="144" t="s">
        <v>224</v>
      </c>
      <c r="AO252" s="243">
        <f>SUM(AA252)</f>
        <v>0</v>
      </c>
      <c r="AP252" s="243">
        <f t="shared" si="224"/>
        <v>0</v>
      </c>
      <c r="AQ252" s="243">
        <v>0</v>
      </c>
      <c r="AR252" s="243">
        <f t="shared" si="225"/>
        <v>0</v>
      </c>
      <c r="AS252" s="243">
        <f t="shared" si="226"/>
        <v>10733</v>
      </c>
      <c r="AT252" s="243">
        <f t="shared" si="227"/>
        <v>0</v>
      </c>
      <c r="AU252" s="243">
        <f t="shared" si="228"/>
        <v>10733</v>
      </c>
      <c r="AV252" s="21"/>
    </row>
    <row r="253" spans="1:48" s="22" customFormat="1" ht="35.25" customHeight="1" x14ac:dyDescent="0.25">
      <c r="A253" s="17" t="s">
        <v>224</v>
      </c>
      <c r="B253" s="26" t="s">
        <v>225</v>
      </c>
      <c r="C253" s="32" t="s">
        <v>18</v>
      </c>
      <c r="D253" s="32" t="s">
        <v>19</v>
      </c>
      <c r="E253" s="18" t="s">
        <v>58</v>
      </c>
      <c r="F253" s="23" t="s">
        <v>537</v>
      </c>
      <c r="G253" s="18" t="s">
        <v>696</v>
      </c>
      <c r="H253" s="24">
        <v>45</v>
      </c>
      <c r="I253" s="34" t="s">
        <v>38</v>
      </c>
      <c r="J253" s="19">
        <v>1200</v>
      </c>
      <c r="K253" s="25">
        <v>24</v>
      </c>
      <c r="L253" s="25">
        <v>0</v>
      </c>
      <c r="M253" s="25">
        <f t="shared" si="189"/>
        <v>24</v>
      </c>
      <c r="N253" s="224">
        <f t="shared" si="231"/>
        <v>28800</v>
      </c>
      <c r="O253" s="224">
        <v>28800</v>
      </c>
      <c r="P253" s="225">
        <v>0</v>
      </c>
      <c r="Q253" s="225">
        <v>0</v>
      </c>
      <c r="R253" s="225">
        <v>0.4</v>
      </c>
      <c r="S253" s="225">
        <f t="shared" si="214"/>
        <v>0</v>
      </c>
      <c r="T253" s="225">
        <v>0</v>
      </c>
      <c r="U253" s="225">
        <v>200</v>
      </c>
      <c r="V253" s="224">
        <f t="shared" si="242"/>
        <v>4800</v>
      </c>
      <c r="W253" s="224">
        <v>4800</v>
      </c>
      <c r="X253" s="292">
        <f t="shared" si="232"/>
        <v>33600</v>
      </c>
      <c r="Y253" s="292">
        <f t="shared" si="220"/>
        <v>33600</v>
      </c>
      <c r="Z253" s="224">
        <f t="shared" si="233"/>
        <v>4800</v>
      </c>
      <c r="AA253" s="224">
        <v>4800</v>
      </c>
      <c r="AB253" s="224">
        <v>0</v>
      </c>
      <c r="AC253" s="224">
        <v>0</v>
      </c>
      <c r="AD253" s="224">
        <f t="shared" si="219"/>
        <v>0</v>
      </c>
      <c r="AE253" s="224">
        <v>0</v>
      </c>
      <c r="AF253" s="225">
        <v>0</v>
      </c>
      <c r="AG253" s="225">
        <v>0</v>
      </c>
      <c r="AH253" s="292">
        <f t="shared" si="190"/>
        <v>4800</v>
      </c>
      <c r="AI253" s="292">
        <f t="shared" si="221"/>
        <v>4800</v>
      </c>
      <c r="AJ253" s="224">
        <f t="shared" si="235"/>
        <v>38400</v>
      </c>
      <c r="AK253" s="224">
        <f t="shared" si="222"/>
        <v>38400</v>
      </c>
      <c r="AL253" s="226"/>
      <c r="AM253" s="20"/>
      <c r="AN253" s="144" t="s">
        <v>224</v>
      </c>
      <c r="AO253" s="243">
        <f t="shared" si="223"/>
        <v>4800</v>
      </c>
      <c r="AP253" s="243">
        <f t="shared" si="224"/>
        <v>28800</v>
      </c>
      <c r="AQ253" s="243">
        <v>0</v>
      </c>
      <c r="AR253" s="243">
        <f t="shared" si="225"/>
        <v>0</v>
      </c>
      <c r="AS253" s="243">
        <f t="shared" si="226"/>
        <v>4800</v>
      </c>
      <c r="AT253" s="243">
        <f t="shared" si="227"/>
        <v>0</v>
      </c>
      <c r="AU253" s="243">
        <f t="shared" si="228"/>
        <v>38400</v>
      </c>
      <c r="AV253" s="21"/>
    </row>
    <row r="254" spans="1:48" s="22" customFormat="1" ht="35.25" customHeight="1" x14ac:dyDescent="0.25">
      <c r="A254" s="17" t="s">
        <v>224</v>
      </c>
      <c r="B254" s="26" t="s">
        <v>225</v>
      </c>
      <c r="C254" s="32" t="s">
        <v>18</v>
      </c>
      <c r="D254" s="32" t="s">
        <v>19</v>
      </c>
      <c r="E254" s="18" t="s">
        <v>58</v>
      </c>
      <c r="F254" s="23" t="s">
        <v>537</v>
      </c>
      <c r="G254" s="18" t="s">
        <v>696</v>
      </c>
      <c r="H254" s="24">
        <v>45</v>
      </c>
      <c r="I254" s="34" t="s">
        <v>38</v>
      </c>
      <c r="J254" s="19">
        <v>1200</v>
      </c>
      <c r="K254" s="25">
        <v>0</v>
      </c>
      <c r="L254" s="25">
        <v>29</v>
      </c>
      <c r="M254" s="25">
        <f t="shared" si="189"/>
        <v>29</v>
      </c>
      <c r="N254" s="224">
        <f t="shared" si="231"/>
        <v>34800</v>
      </c>
      <c r="O254" s="224">
        <v>34800</v>
      </c>
      <c r="P254" s="225">
        <v>0</v>
      </c>
      <c r="Q254" s="225">
        <v>0</v>
      </c>
      <c r="R254" s="225">
        <v>0.4</v>
      </c>
      <c r="S254" s="225">
        <f t="shared" si="214"/>
        <v>0</v>
      </c>
      <c r="T254" s="225">
        <v>0</v>
      </c>
      <c r="U254" s="225">
        <v>0</v>
      </c>
      <c r="V254" s="224">
        <f t="shared" si="242"/>
        <v>0</v>
      </c>
      <c r="W254" s="224">
        <v>0</v>
      </c>
      <c r="X254" s="292">
        <f t="shared" si="232"/>
        <v>34800</v>
      </c>
      <c r="Y254" s="292">
        <f t="shared" si="220"/>
        <v>34800</v>
      </c>
      <c r="Z254" s="224">
        <f t="shared" si="233"/>
        <v>5800</v>
      </c>
      <c r="AA254" s="224">
        <v>5800</v>
      </c>
      <c r="AB254" s="224">
        <v>0</v>
      </c>
      <c r="AC254" s="224">
        <v>0</v>
      </c>
      <c r="AD254" s="224">
        <f t="shared" ref="AD254" si="247">SUM(AC254*AB254)</f>
        <v>0</v>
      </c>
      <c r="AE254" s="224">
        <v>0</v>
      </c>
      <c r="AF254" s="225">
        <v>0</v>
      </c>
      <c r="AG254" s="225">
        <v>0</v>
      </c>
      <c r="AH254" s="292">
        <f t="shared" si="190"/>
        <v>5800</v>
      </c>
      <c r="AI254" s="292">
        <f t="shared" si="221"/>
        <v>5800</v>
      </c>
      <c r="AJ254" s="224">
        <f t="shared" si="235"/>
        <v>40600</v>
      </c>
      <c r="AK254" s="224">
        <f t="shared" si="222"/>
        <v>40600</v>
      </c>
      <c r="AL254" s="226"/>
      <c r="AM254" s="20"/>
      <c r="AN254" s="144" t="s">
        <v>224</v>
      </c>
      <c r="AO254" s="243">
        <f t="shared" si="223"/>
        <v>5800</v>
      </c>
      <c r="AP254" s="243">
        <f t="shared" si="224"/>
        <v>34800</v>
      </c>
      <c r="AQ254" s="243">
        <v>0</v>
      </c>
      <c r="AR254" s="243">
        <f t="shared" si="225"/>
        <v>0</v>
      </c>
      <c r="AS254" s="243">
        <f t="shared" si="226"/>
        <v>0</v>
      </c>
      <c r="AT254" s="243">
        <f t="shared" si="227"/>
        <v>0</v>
      </c>
      <c r="AU254" s="243">
        <f t="shared" si="228"/>
        <v>40600</v>
      </c>
      <c r="AV254" s="21"/>
    </row>
    <row r="255" spans="1:48" s="22" customFormat="1" ht="35.25" customHeight="1" x14ac:dyDescent="0.25">
      <c r="A255" s="302" t="s">
        <v>224</v>
      </c>
      <c r="B255" s="303" t="s">
        <v>225</v>
      </c>
      <c r="C255" s="320"/>
      <c r="D255" s="320"/>
      <c r="E255" s="305"/>
      <c r="F255" s="304"/>
      <c r="G255" s="305"/>
      <c r="H255" s="306"/>
      <c r="I255" s="322"/>
      <c r="J255" s="307"/>
      <c r="K255" s="308">
        <f>SUM(K242:K254)</f>
        <v>114</v>
      </c>
      <c r="L255" s="308">
        <f t="shared" ref="L255:AU255" si="248">SUM(L242:L254)</f>
        <v>98</v>
      </c>
      <c r="M255" s="308">
        <f t="shared" si="248"/>
        <v>212</v>
      </c>
      <c r="N255" s="308">
        <f t="shared" si="248"/>
        <v>182612</v>
      </c>
      <c r="O255" s="308">
        <f t="shared" si="248"/>
        <v>182612</v>
      </c>
      <c r="P255" s="308">
        <f t="shared" si="248"/>
        <v>35</v>
      </c>
      <c r="Q255" s="308">
        <f t="shared" si="248"/>
        <v>1096</v>
      </c>
      <c r="R255" s="308">
        <f t="shared" si="248"/>
        <v>5.2</v>
      </c>
      <c r="S255" s="308">
        <f t="shared" si="248"/>
        <v>1120.0000000000002</v>
      </c>
      <c r="T255" s="308">
        <f t="shared" si="248"/>
        <v>1120.0000000000002</v>
      </c>
      <c r="U255" s="308">
        <f t="shared" si="248"/>
        <v>2300</v>
      </c>
      <c r="V255" s="308">
        <f t="shared" si="248"/>
        <v>61200</v>
      </c>
      <c r="W255" s="308">
        <f t="shared" si="248"/>
        <v>61200</v>
      </c>
      <c r="X255" s="308">
        <f t="shared" si="248"/>
        <v>244932</v>
      </c>
      <c r="Y255" s="308">
        <f t="shared" si="248"/>
        <v>244932</v>
      </c>
      <c r="Z255" s="308">
        <f t="shared" si="248"/>
        <v>42400</v>
      </c>
      <c r="AA255" s="308">
        <f t="shared" si="248"/>
        <v>42400</v>
      </c>
      <c r="AB255" s="308">
        <f t="shared" si="248"/>
        <v>0</v>
      </c>
      <c r="AC255" s="308">
        <f t="shared" si="248"/>
        <v>3139</v>
      </c>
      <c r="AD255" s="308">
        <f t="shared" si="248"/>
        <v>0</v>
      </c>
      <c r="AE255" s="308">
        <f t="shared" si="248"/>
        <v>0</v>
      </c>
      <c r="AF255" s="308">
        <f t="shared" si="248"/>
        <v>3066</v>
      </c>
      <c r="AG255" s="308">
        <f t="shared" si="248"/>
        <v>3066</v>
      </c>
      <c r="AH255" s="308">
        <f t="shared" si="248"/>
        <v>45466</v>
      </c>
      <c r="AI255" s="308">
        <f t="shared" si="248"/>
        <v>45466</v>
      </c>
      <c r="AJ255" s="308">
        <f t="shared" si="248"/>
        <v>290398</v>
      </c>
      <c r="AK255" s="308">
        <f t="shared" si="248"/>
        <v>290398</v>
      </c>
      <c r="AL255" s="308">
        <f t="shared" si="248"/>
        <v>290398</v>
      </c>
      <c r="AM255" s="308">
        <f t="shared" si="248"/>
        <v>212</v>
      </c>
      <c r="AN255" s="351" t="s">
        <v>224</v>
      </c>
      <c r="AO255" s="328">
        <f t="shared" si="248"/>
        <v>42400</v>
      </c>
      <c r="AP255" s="328">
        <f t="shared" si="248"/>
        <v>182612</v>
      </c>
      <c r="AQ255" s="328">
        <f t="shared" si="248"/>
        <v>0</v>
      </c>
      <c r="AR255" s="328">
        <f t="shared" si="248"/>
        <v>1120.0000000000002</v>
      </c>
      <c r="AS255" s="328">
        <f t="shared" si="248"/>
        <v>64266</v>
      </c>
      <c r="AT255" s="328">
        <f t="shared" si="248"/>
        <v>0</v>
      </c>
      <c r="AU255" s="328">
        <f t="shared" si="248"/>
        <v>290398</v>
      </c>
      <c r="AV255" s="21"/>
    </row>
    <row r="256" spans="1:48" s="22" customFormat="1" ht="36" customHeight="1" x14ac:dyDescent="0.25">
      <c r="A256" s="17" t="s">
        <v>229</v>
      </c>
      <c r="B256" s="26" t="s">
        <v>230</v>
      </c>
      <c r="C256" s="32" t="s">
        <v>18</v>
      </c>
      <c r="D256" s="32" t="s">
        <v>31</v>
      </c>
      <c r="E256" s="18" t="s">
        <v>58</v>
      </c>
      <c r="F256" s="23" t="s">
        <v>537</v>
      </c>
      <c r="G256" s="18" t="s">
        <v>696</v>
      </c>
      <c r="H256" s="24">
        <v>45</v>
      </c>
      <c r="I256" s="34" t="s">
        <v>38</v>
      </c>
      <c r="J256" s="19">
        <v>1200</v>
      </c>
      <c r="K256" s="25">
        <v>0</v>
      </c>
      <c r="L256" s="25">
        <v>3</v>
      </c>
      <c r="M256" s="25">
        <f t="shared" si="189"/>
        <v>3</v>
      </c>
      <c r="N256" s="224">
        <f t="shared" si="231"/>
        <v>3600</v>
      </c>
      <c r="O256" s="224">
        <v>3600</v>
      </c>
      <c r="P256" s="225">
        <v>0</v>
      </c>
      <c r="Q256" s="225">
        <v>0</v>
      </c>
      <c r="R256" s="225">
        <v>0.4</v>
      </c>
      <c r="S256" s="225">
        <v>0</v>
      </c>
      <c r="T256" s="225">
        <v>0</v>
      </c>
      <c r="U256" s="225">
        <v>0</v>
      </c>
      <c r="V256" s="224">
        <f t="shared" si="242"/>
        <v>0</v>
      </c>
      <c r="W256" s="224">
        <v>0</v>
      </c>
      <c r="X256" s="292">
        <f t="shared" si="232"/>
        <v>3600</v>
      </c>
      <c r="Y256" s="292">
        <f t="shared" si="220"/>
        <v>3600</v>
      </c>
      <c r="Z256" s="224">
        <f t="shared" si="233"/>
        <v>600</v>
      </c>
      <c r="AA256" s="224">
        <v>600</v>
      </c>
      <c r="AB256" s="224">
        <v>0</v>
      </c>
      <c r="AC256" s="224">
        <v>0</v>
      </c>
      <c r="AD256" s="224">
        <f t="shared" ref="AD256:AD261" si="249">SUM(AC256*AB256)</f>
        <v>0</v>
      </c>
      <c r="AE256" s="224">
        <v>0</v>
      </c>
      <c r="AF256" s="225">
        <v>0</v>
      </c>
      <c r="AG256" s="225">
        <v>0</v>
      </c>
      <c r="AH256" s="292">
        <f t="shared" si="190"/>
        <v>600</v>
      </c>
      <c r="AI256" s="292">
        <f t="shared" si="221"/>
        <v>600</v>
      </c>
      <c r="AJ256" s="224">
        <f t="shared" si="235"/>
        <v>4200</v>
      </c>
      <c r="AK256" s="224">
        <f t="shared" si="222"/>
        <v>4200</v>
      </c>
      <c r="AL256" s="226">
        <f>SUM(AJ256:AJ267)</f>
        <v>39390</v>
      </c>
      <c r="AM256" s="203">
        <f>SUM(M256:M267)</f>
        <v>24</v>
      </c>
      <c r="AN256" s="20" t="str">
        <f t="shared" si="216"/>
        <v>653-AD</v>
      </c>
      <c r="AO256" s="243">
        <f t="shared" si="223"/>
        <v>600</v>
      </c>
      <c r="AP256" s="243">
        <f t="shared" si="224"/>
        <v>3600</v>
      </c>
      <c r="AQ256" s="243">
        <v>0</v>
      </c>
      <c r="AR256" s="243">
        <f t="shared" si="225"/>
        <v>0</v>
      </c>
      <c r="AS256" s="243">
        <f t="shared" si="226"/>
        <v>0</v>
      </c>
      <c r="AT256" s="243">
        <f t="shared" si="227"/>
        <v>0</v>
      </c>
      <c r="AU256" s="243">
        <f t="shared" si="228"/>
        <v>4200</v>
      </c>
      <c r="AV256" s="21"/>
    </row>
    <row r="257" spans="1:48" s="22" customFormat="1" ht="36" customHeight="1" x14ac:dyDescent="0.25">
      <c r="A257" s="17" t="s">
        <v>229</v>
      </c>
      <c r="B257" s="26" t="s">
        <v>230</v>
      </c>
      <c r="C257" s="32" t="s">
        <v>18</v>
      </c>
      <c r="D257" s="32" t="s">
        <v>31</v>
      </c>
      <c r="E257" s="18" t="s">
        <v>58</v>
      </c>
      <c r="F257" s="23" t="s">
        <v>66</v>
      </c>
      <c r="G257" s="18" t="s">
        <v>67</v>
      </c>
      <c r="H257" s="24">
        <v>60</v>
      </c>
      <c r="I257" s="34" t="s">
        <v>38</v>
      </c>
      <c r="J257" s="19">
        <v>1200</v>
      </c>
      <c r="K257" s="25">
        <v>0</v>
      </c>
      <c r="L257" s="25">
        <v>1</v>
      </c>
      <c r="M257" s="25">
        <f t="shared" si="189"/>
        <v>1</v>
      </c>
      <c r="N257" s="224">
        <f t="shared" si="231"/>
        <v>1200</v>
      </c>
      <c r="O257" s="224">
        <v>1200</v>
      </c>
      <c r="P257" s="225">
        <v>0</v>
      </c>
      <c r="Q257" s="225">
        <v>0</v>
      </c>
      <c r="R257" s="225">
        <v>0.4</v>
      </c>
      <c r="S257" s="225">
        <v>0</v>
      </c>
      <c r="T257" s="225">
        <v>0</v>
      </c>
      <c r="U257" s="225">
        <v>0</v>
      </c>
      <c r="V257" s="224">
        <f t="shared" si="242"/>
        <v>0</v>
      </c>
      <c r="W257" s="224">
        <v>0</v>
      </c>
      <c r="X257" s="292">
        <f t="shared" si="232"/>
        <v>1200</v>
      </c>
      <c r="Y257" s="292">
        <f t="shared" si="220"/>
        <v>1200</v>
      </c>
      <c r="Z257" s="224">
        <f t="shared" si="233"/>
        <v>200</v>
      </c>
      <c r="AA257" s="224">
        <v>200</v>
      </c>
      <c r="AB257" s="224">
        <v>0</v>
      </c>
      <c r="AC257" s="224">
        <v>0</v>
      </c>
      <c r="AD257" s="224">
        <f t="shared" si="249"/>
        <v>0</v>
      </c>
      <c r="AE257" s="224">
        <v>0</v>
      </c>
      <c r="AF257" s="225">
        <v>0</v>
      </c>
      <c r="AG257" s="225">
        <v>0</v>
      </c>
      <c r="AH257" s="292">
        <f t="shared" si="190"/>
        <v>200</v>
      </c>
      <c r="AI257" s="292">
        <f t="shared" si="221"/>
        <v>200</v>
      </c>
      <c r="AJ257" s="224">
        <f t="shared" si="235"/>
        <v>1400</v>
      </c>
      <c r="AK257" s="224">
        <f t="shared" si="222"/>
        <v>1400</v>
      </c>
      <c r="AL257" s="226"/>
      <c r="AM257" s="203"/>
      <c r="AN257" s="20" t="str">
        <f t="shared" si="216"/>
        <v>653-AD</v>
      </c>
      <c r="AO257" s="243">
        <f t="shared" si="223"/>
        <v>200</v>
      </c>
      <c r="AP257" s="243">
        <f t="shared" si="224"/>
        <v>1200</v>
      </c>
      <c r="AQ257" s="243">
        <v>0</v>
      </c>
      <c r="AR257" s="243">
        <f t="shared" si="225"/>
        <v>0</v>
      </c>
      <c r="AS257" s="243">
        <f t="shared" si="226"/>
        <v>0</v>
      </c>
      <c r="AT257" s="243">
        <f t="shared" si="227"/>
        <v>0</v>
      </c>
      <c r="AU257" s="243">
        <f t="shared" si="228"/>
        <v>1400</v>
      </c>
      <c r="AV257" s="21"/>
    </row>
    <row r="258" spans="1:48" s="22" customFormat="1" ht="51" customHeight="1" x14ac:dyDescent="0.25">
      <c r="A258" s="17" t="s">
        <v>229</v>
      </c>
      <c r="B258" s="26" t="s">
        <v>230</v>
      </c>
      <c r="C258" s="32" t="s">
        <v>18</v>
      </c>
      <c r="D258" s="32" t="s">
        <v>31</v>
      </c>
      <c r="E258" s="18" t="s">
        <v>58</v>
      </c>
      <c r="F258" s="23" t="s">
        <v>672</v>
      </c>
      <c r="G258" s="18" t="s">
        <v>673</v>
      </c>
      <c r="H258" s="24">
        <v>45</v>
      </c>
      <c r="I258" s="34" t="s">
        <v>38</v>
      </c>
      <c r="J258" s="19">
        <v>1200</v>
      </c>
      <c r="K258" s="25">
        <v>0</v>
      </c>
      <c r="L258" s="25">
        <v>3</v>
      </c>
      <c r="M258" s="25">
        <f t="shared" si="189"/>
        <v>3</v>
      </c>
      <c r="N258" s="224">
        <f t="shared" si="231"/>
        <v>3600</v>
      </c>
      <c r="O258" s="224">
        <v>3600</v>
      </c>
      <c r="P258" s="225">
        <v>0</v>
      </c>
      <c r="Q258" s="225">
        <v>0</v>
      </c>
      <c r="R258" s="225">
        <v>0.4</v>
      </c>
      <c r="S258" s="225">
        <v>0</v>
      </c>
      <c r="T258" s="225">
        <v>0</v>
      </c>
      <c r="U258" s="225">
        <v>0</v>
      </c>
      <c r="V258" s="224">
        <f t="shared" si="242"/>
        <v>0</v>
      </c>
      <c r="W258" s="224">
        <v>0</v>
      </c>
      <c r="X258" s="292">
        <f t="shared" si="232"/>
        <v>3600</v>
      </c>
      <c r="Y258" s="292">
        <f t="shared" si="220"/>
        <v>3600</v>
      </c>
      <c r="Z258" s="224">
        <f t="shared" si="233"/>
        <v>600</v>
      </c>
      <c r="AA258" s="224">
        <v>600</v>
      </c>
      <c r="AB258" s="224">
        <v>0</v>
      </c>
      <c r="AC258" s="224">
        <v>0</v>
      </c>
      <c r="AD258" s="224">
        <f t="shared" si="249"/>
        <v>0</v>
      </c>
      <c r="AE258" s="224">
        <v>0</v>
      </c>
      <c r="AF258" s="225">
        <v>0</v>
      </c>
      <c r="AG258" s="225">
        <v>0</v>
      </c>
      <c r="AH258" s="292">
        <f t="shared" si="190"/>
        <v>600</v>
      </c>
      <c r="AI258" s="292">
        <f t="shared" si="221"/>
        <v>600</v>
      </c>
      <c r="AJ258" s="224">
        <f t="shared" si="235"/>
        <v>4200</v>
      </c>
      <c r="AK258" s="224">
        <f t="shared" si="222"/>
        <v>4200</v>
      </c>
      <c r="AL258" s="226"/>
      <c r="AM258" s="203"/>
      <c r="AN258" s="20" t="str">
        <f t="shared" si="216"/>
        <v>653-AD</v>
      </c>
      <c r="AO258" s="243">
        <f t="shared" si="223"/>
        <v>600</v>
      </c>
      <c r="AP258" s="243">
        <f t="shared" si="224"/>
        <v>3600</v>
      </c>
      <c r="AQ258" s="243">
        <v>0</v>
      </c>
      <c r="AR258" s="243">
        <f t="shared" si="225"/>
        <v>0</v>
      </c>
      <c r="AS258" s="243">
        <f t="shared" si="226"/>
        <v>0</v>
      </c>
      <c r="AT258" s="243">
        <f t="shared" si="227"/>
        <v>0</v>
      </c>
      <c r="AU258" s="243">
        <f t="shared" si="228"/>
        <v>4200</v>
      </c>
      <c r="AV258" s="21"/>
    </row>
    <row r="259" spans="1:48" s="22" customFormat="1" ht="53.25" customHeight="1" x14ac:dyDescent="0.25">
      <c r="A259" s="17" t="s">
        <v>229</v>
      </c>
      <c r="B259" s="26" t="s">
        <v>230</v>
      </c>
      <c r="C259" s="32" t="s">
        <v>18</v>
      </c>
      <c r="D259" s="32" t="s">
        <v>31</v>
      </c>
      <c r="E259" s="18" t="s">
        <v>58</v>
      </c>
      <c r="F259" s="23" t="s">
        <v>680</v>
      </c>
      <c r="G259" s="18" t="s">
        <v>681</v>
      </c>
      <c r="H259" s="24">
        <v>45</v>
      </c>
      <c r="I259" s="34" t="s">
        <v>38</v>
      </c>
      <c r="J259" s="19">
        <v>1200</v>
      </c>
      <c r="K259" s="25">
        <v>0</v>
      </c>
      <c r="L259" s="25">
        <v>1</v>
      </c>
      <c r="M259" s="25">
        <f t="shared" si="189"/>
        <v>1</v>
      </c>
      <c r="N259" s="224">
        <f t="shared" si="231"/>
        <v>1200</v>
      </c>
      <c r="O259" s="224">
        <v>1200</v>
      </c>
      <c r="P259" s="225">
        <v>0</v>
      </c>
      <c r="Q259" s="225">
        <v>0</v>
      </c>
      <c r="R259" s="225">
        <v>0.4</v>
      </c>
      <c r="S259" s="225">
        <v>0</v>
      </c>
      <c r="T259" s="225">
        <v>0</v>
      </c>
      <c r="U259" s="225">
        <v>0</v>
      </c>
      <c r="V259" s="224">
        <f t="shared" si="242"/>
        <v>0</v>
      </c>
      <c r="W259" s="224">
        <v>0</v>
      </c>
      <c r="X259" s="292">
        <f t="shared" si="232"/>
        <v>1200</v>
      </c>
      <c r="Y259" s="292">
        <f t="shared" si="220"/>
        <v>1200</v>
      </c>
      <c r="Z259" s="224">
        <f t="shared" si="233"/>
        <v>200</v>
      </c>
      <c r="AA259" s="224">
        <v>200</v>
      </c>
      <c r="AB259" s="224">
        <v>0</v>
      </c>
      <c r="AC259" s="224">
        <v>0</v>
      </c>
      <c r="AD259" s="224">
        <f t="shared" si="249"/>
        <v>0</v>
      </c>
      <c r="AE259" s="224">
        <v>0</v>
      </c>
      <c r="AF259" s="225">
        <v>0</v>
      </c>
      <c r="AG259" s="225">
        <v>0</v>
      </c>
      <c r="AH259" s="292">
        <f t="shared" si="190"/>
        <v>200</v>
      </c>
      <c r="AI259" s="292">
        <f t="shared" si="221"/>
        <v>200</v>
      </c>
      <c r="AJ259" s="224">
        <f t="shared" si="235"/>
        <v>1400</v>
      </c>
      <c r="AK259" s="224">
        <f t="shared" si="222"/>
        <v>1400</v>
      </c>
      <c r="AL259" s="226"/>
      <c r="AM259" s="203"/>
      <c r="AN259" s="20" t="str">
        <f t="shared" si="216"/>
        <v>653-AD</v>
      </c>
      <c r="AO259" s="243">
        <f t="shared" si="223"/>
        <v>200</v>
      </c>
      <c r="AP259" s="243">
        <f t="shared" si="224"/>
        <v>1200</v>
      </c>
      <c r="AQ259" s="243">
        <v>0</v>
      </c>
      <c r="AR259" s="243">
        <f t="shared" si="225"/>
        <v>0</v>
      </c>
      <c r="AS259" s="243">
        <f t="shared" si="226"/>
        <v>0</v>
      </c>
      <c r="AT259" s="243">
        <f t="shared" si="227"/>
        <v>0</v>
      </c>
      <c r="AU259" s="243">
        <f t="shared" si="228"/>
        <v>1400</v>
      </c>
      <c r="AV259" s="21"/>
    </row>
    <row r="260" spans="1:48" s="22" customFormat="1" ht="36" customHeight="1" x14ac:dyDescent="0.25">
      <c r="A260" s="17" t="s">
        <v>229</v>
      </c>
      <c r="B260" s="26" t="s">
        <v>230</v>
      </c>
      <c r="C260" s="32" t="s">
        <v>18</v>
      </c>
      <c r="D260" s="32" t="s">
        <v>31</v>
      </c>
      <c r="E260" s="18" t="s">
        <v>58</v>
      </c>
      <c r="F260" s="23" t="s">
        <v>82</v>
      </c>
      <c r="G260" s="18" t="s">
        <v>83</v>
      </c>
      <c r="H260" s="24">
        <v>45</v>
      </c>
      <c r="I260" s="34" t="s">
        <v>38</v>
      </c>
      <c r="J260" s="19">
        <v>1200</v>
      </c>
      <c r="K260" s="25">
        <v>0</v>
      </c>
      <c r="L260" s="25">
        <v>5</v>
      </c>
      <c r="M260" s="25">
        <f t="shared" si="189"/>
        <v>5</v>
      </c>
      <c r="N260" s="224">
        <f t="shared" si="231"/>
        <v>6000</v>
      </c>
      <c r="O260" s="224">
        <v>6000</v>
      </c>
      <c r="P260" s="225">
        <v>0</v>
      </c>
      <c r="Q260" s="225">
        <v>0</v>
      </c>
      <c r="R260" s="225">
        <v>0.4</v>
      </c>
      <c r="S260" s="225">
        <v>0</v>
      </c>
      <c r="T260" s="225">
        <v>0</v>
      </c>
      <c r="U260" s="225">
        <v>0</v>
      </c>
      <c r="V260" s="224">
        <f t="shared" si="242"/>
        <v>0</v>
      </c>
      <c r="W260" s="224">
        <v>0</v>
      </c>
      <c r="X260" s="292">
        <f t="shared" si="232"/>
        <v>6000</v>
      </c>
      <c r="Y260" s="292">
        <f t="shared" si="220"/>
        <v>6000</v>
      </c>
      <c r="Z260" s="224">
        <f t="shared" si="233"/>
        <v>1000</v>
      </c>
      <c r="AA260" s="224">
        <v>1000</v>
      </c>
      <c r="AB260" s="224">
        <v>0</v>
      </c>
      <c r="AC260" s="224">
        <v>0</v>
      </c>
      <c r="AD260" s="224">
        <f t="shared" si="249"/>
        <v>0</v>
      </c>
      <c r="AE260" s="224">
        <v>0</v>
      </c>
      <c r="AF260" s="225">
        <v>0</v>
      </c>
      <c r="AG260" s="225">
        <v>0</v>
      </c>
      <c r="AH260" s="292">
        <f t="shared" si="190"/>
        <v>1000</v>
      </c>
      <c r="AI260" s="292">
        <f t="shared" si="221"/>
        <v>1000</v>
      </c>
      <c r="AJ260" s="224">
        <f t="shared" si="235"/>
        <v>7000</v>
      </c>
      <c r="AK260" s="224">
        <f t="shared" si="222"/>
        <v>7000</v>
      </c>
      <c r="AL260" s="226"/>
      <c r="AM260" s="203"/>
      <c r="AN260" s="20" t="str">
        <f t="shared" si="216"/>
        <v>653-AD</v>
      </c>
      <c r="AO260" s="243">
        <f t="shared" si="223"/>
        <v>1000</v>
      </c>
      <c r="AP260" s="243">
        <f t="shared" si="224"/>
        <v>6000</v>
      </c>
      <c r="AQ260" s="243">
        <v>0</v>
      </c>
      <c r="AR260" s="243">
        <f t="shared" si="225"/>
        <v>0</v>
      </c>
      <c r="AS260" s="243">
        <f t="shared" si="226"/>
        <v>0</v>
      </c>
      <c r="AT260" s="243">
        <f t="shared" si="227"/>
        <v>0</v>
      </c>
      <c r="AU260" s="243">
        <f t="shared" si="228"/>
        <v>7000</v>
      </c>
      <c r="AV260" s="21"/>
    </row>
    <row r="261" spans="1:48" s="22" customFormat="1" ht="36" customHeight="1" x14ac:dyDescent="0.25">
      <c r="A261" s="17" t="s">
        <v>229</v>
      </c>
      <c r="B261" s="26" t="s">
        <v>230</v>
      </c>
      <c r="C261" s="32" t="s">
        <v>18</v>
      </c>
      <c r="D261" s="32" t="s">
        <v>31</v>
      </c>
      <c r="E261" s="18" t="s">
        <v>58</v>
      </c>
      <c r="F261" s="23" t="s">
        <v>88</v>
      </c>
      <c r="G261" s="18" t="s">
        <v>86</v>
      </c>
      <c r="H261" s="24">
        <v>45</v>
      </c>
      <c r="I261" s="34" t="s">
        <v>38</v>
      </c>
      <c r="J261" s="19">
        <v>1200</v>
      </c>
      <c r="K261" s="25">
        <v>0</v>
      </c>
      <c r="L261" s="25">
        <v>4</v>
      </c>
      <c r="M261" s="25">
        <f t="shared" si="189"/>
        <v>4</v>
      </c>
      <c r="N261" s="224">
        <f t="shared" si="231"/>
        <v>4800</v>
      </c>
      <c r="O261" s="224">
        <v>4800</v>
      </c>
      <c r="P261" s="225">
        <v>0</v>
      </c>
      <c r="Q261" s="225">
        <v>0</v>
      </c>
      <c r="R261" s="225">
        <v>0.4</v>
      </c>
      <c r="S261" s="225">
        <v>0</v>
      </c>
      <c r="T261" s="225">
        <v>0</v>
      </c>
      <c r="U261" s="225">
        <v>0</v>
      </c>
      <c r="V261" s="224">
        <f t="shared" si="242"/>
        <v>0</v>
      </c>
      <c r="W261" s="224">
        <v>0</v>
      </c>
      <c r="X261" s="292">
        <f t="shared" si="232"/>
        <v>4800</v>
      </c>
      <c r="Y261" s="292">
        <f t="shared" si="220"/>
        <v>4800</v>
      </c>
      <c r="Z261" s="224">
        <f t="shared" si="233"/>
        <v>800</v>
      </c>
      <c r="AA261" s="224">
        <v>800</v>
      </c>
      <c r="AB261" s="224">
        <v>0</v>
      </c>
      <c r="AC261" s="224">
        <v>0</v>
      </c>
      <c r="AD261" s="224">
        <f t="shared" si="249"/>
        <v>0</v>
      </c>
      <c r="AE261" s="224">
        <v>0</v>
      </c>
      <c r="AF261" s="225">
        <v>0</v>
      </c>
      <c r="AG261" s="225">
        <v>0</v>
      </c>
      <c r="AH261" s="292">
        <f t="shared" si="190"/>
        <v>800</v>
      </c>
      <c r="AI261" s="292">
        <f t="shared" si="221"/>
        <v>800</v>
      </c>
      <c r="AJ261" s="224">
        <f t="shared" si="235"/>
        <v>5600</v>
      </c>
      <c r="AK261" s="224">
        <f t="shared" si="222"/>
        <v>5600</v>
      </c>
      <c r="AL261" s="226"/>
      <c r="AM261" s="203"/>
      <c r="AN261" s="20" t="str">
        <f t="shared" si="216"/>
        <v>653-AD</v>
      </c>
      <c r="AO261" s="243">
        <f t="shared" si="223"/>
        <v>800</v>
      </c>
      <c r="AP261" s="243">
        <f t="shared" si="224"/>
        <v>4800</v>
      </c>
      <c r="AQ261" s="243">
        <v>0</v>
      </c>
      <c r="AR261" s="243">
        <f t="shared" si="225"/>
        <v>0</v>
      </c>
      <c r="AS261" s="243">
        <f t="shared" si="226"/>
        <v>0</v>
      </c>
      <c r="AT261" s="243">
        <f t="shared" si="227"/>
        <v>0</v>
      </c>
      <c r="AU261" s="243">
        <f t="shared" si="228"/>
        <v>5600</v>
      </c>
      <c r="AV261" s="21"/>
    </row>
    <row r="262" spans="1:48" s="22" customFormat="1" ht="39" customHeight="1" x14ac:dyDescent="0.25">
      <c r="A262" s="17" t="s">
        <v>229</v>
      </c>
      <c r="B262" s="26" t="s">
        <v>230</v>
      </c>
      <c r="C262" s="32" t="s">
        <v>18</v>
      </c>
      <c r="D262" s="32" t="s">
        <v>19</v>
      </c>
      <c r="E262" s="18" t="s">
        <v>58</v>
      </c>
      <c r="F262" s="32" t="s">
        <v>116</v>
      </c>
      <c r="G262" s="18" t="s">
        <v>114</v>
      </c>
      <c r="H262" s="24">
        <v>45</v>
      </c>
      <c r="I262" s="34" t="s">
        <v>38</v>
      </c>
      <c r="J262" s="19">
        <v>1200</v>
      </c>
      <c r="K262" s="25">
        <v>0</v>
      </c>
      <c r="L262" s="25">
        <v>1</v>
      </c>
      <c r="M262" s="25">
        <f t="shared" si="189"/>
        <v>1</v>
      </c>
      <c r="N262" s="224">
        <f t="shared" si="231"/>
        <v>1200</v>
      </c>
      <c r="O262" s="224">
        <v>1200</v>
      </c>
      <c r="P262" s="225">
        <v>0</v>
      </c>
      <c r="Q262" s="225">
        <v>0</v>
      </c>
      <c r="R262" s="233">
        <v>0.4</v>
      </c>
      <c r="S262" s="225">
        <f t="shared" ref="S262:S265" si="250">SUM(Q262*R262*P262)</f>
        <v>0</v>
      </c>
      <c r="T262" s="225">
        <v>0</v>
      </c>
      <c r="U262" s="225">
        <v>0</v>
      </c>
      <c r="V262" s="224">
        <f t="shared" si="242"/>
        <v>0</v>
      </c>
      <c r="W262" s="224">
        <v>0</v>
      </c>
      <c r="X262" s="292">
        <f t="shared" si="232"/>
        <v>1200</v>
      </c>
      <c r="Y262" s="292">
        <f t="shared" si="220"/>
        <v>1200</v>
      </c>
      <c r="Z262" s="224">
        <f t="shared" si="233"/>
        <v>200</v>
      </c>
      <c r="AA262" s="224">
        <v>200</v>
      </c>
      <c r="AB262" s="224">
        <v>0</v>
      </c>
      <c r="AC262" s="224">
        <v>0</v>
      </c>
      <c r="AD262" s="224">
        <f t="shared" ref="AD262:AD265" si="251">SUM(AC262*AB262)</f>
        <v>0</v>
      </c>
      <c r="AE262" s="224">
        <v>0</v>
      </c>
      <c r="AF262" s="225">
        <v>0</v>
      </c>
      <c r="AG262" s="225">
        <v>0</v>
      </c>
      <c r="AH262" s="292">
        <f t="shared" si="190"/>
        <v>200</v>
      </c>
      <c r="AI262" s="292">
        <f t="shared" si="221"/>
        <v>200</v>
      </c>
      <c r="AJ262" s="224">
        <f t="shared" si="235"/>
        <v>1400</v>
      </c>
      <c r="AK262" s="224">
        <f t="shared" si="222"/>
        <v>1400</v>
      </c>
      <c r="AL262" s="226"/>
      <c r="AM262" s="203"/>
      <c r="AN262" s="20" t="str">
        <f t="shared" si="216"/>
        <v>653-AD</v>
      </c>
      <c r="AO262" s="243">
        <f t="shared" si="223"/>
        <v>200</v>
      </c>
      <c r="AP262" s="243">
        <f t="shared" si="224"/>
        <v>1200</v>
      </c>
      <c r="AQ262" s="243">
        <v>0</v>
      </c>
      <c r="AR262" s="243">
        <f t="shared" si="225"/>
        <v>0</v>
      </c>
      <c r="AS262" s="243">
        <f t="shared" si="226"/>
        <v>0</v>
      </c>
      <c r="AT262" s="243">
        <f t="shared" si="227"/>
        <v>0</v>
      </c>
      <c r="AU262" s="243">
        <f t="shared" si="228"/>
        <v>1400</v>
      </c>
      <c r="AV262" s="21"/>
    </row>
    <row r="263" spans="1:48" s="22" customFormat="1" ht="39" customHeight="1" x14ac:dyDescent="0.25">
      <c r="A263" s="17" t="s">
        <v>229</v>
      </c>
      <c r="B263" s="26" t="s">
        <v>230</v>
      </c>
      <c r="C263" s="32" t="s">
        <v>18</v>
      </c>
      <c r="D263" s="32" t="s">
        <v>19</v>
      </c>
      <c r="E263" s="18" t="s">
        <v>58</v>
      </c>
      <c r="F263" s="32" t="s">
        <v>680</v>
      </c>
      <c r="G263" s="18" t="s">
        <v>681</v>
      </c>
      <c r="H263" s="24">
        <v>45</v>
      </c>
      <c r="I263" s="34" t="s">
        <v>38</v>
      </c>
      <c r="J263" s="19">
        <v>1200</v>
      </c>
      <c r="K263" s="25">
        <v>0</v>
      </c>
      <c r="L263" s="25">
        <v>1</v>
      </c>
      <c r="M263" s="25">
        <f t="shared" si="189"/>
        <v>1</v>
      </c>
      <c r="N263" s="224">
        <f t="shared" si="231"/>
        <v>1200</v>
      </c>
      <c r="O263" s="224">
        <v>1200</v>
      </c>
      <c r="P263" s="225">
        <v>0</v>
      </c>
      <c r="Q263" s="225">
        <v>0</v>
      </c>
      <c r="R263" s="233">
        <v>0.4</v>
      </c>
      <c r="S263" s="225">
        <f t="shared" si="250"/>
        <v>0</v>
      </c>
      <c r="T263" s="225">
        <v>0</v>
      </c>
      <c r="U263" s="225">
        <v>0</v>
      </c>
      <c r="V263" s="224">
        <f t="shared" si="242"/>
        <v>0</v>
      </c>
      <c r="W263" s="224">
        <v>0</v>
      </c>
      <c r="X263" s="292">
        <f t="shared" si="232"/>
        <v>1200</v>
      </c>
      <c r="Y263" s="292">
        <f t="shared" si="220"/>
        <v>1200</v>
      </c>
      <c r="Z263" s="224">
        <f t="shared" si="233"/>
        <v>200</v>
      </c>
      <c r="AA263" s="224">
        <v>200</v>
      </c>
      <c r="AB263" s="224">
        <v>0</v>
      </c>
      <c r="AC263" s="224">
        <v>0</v>
      </c>
      <c r="AD263" s="224">
        <f t="shared" si="251"/>
        <v>0</v>
      </c>
      <c r="AE263" s="224">
        <v>0</v>
      </c>
      <c r="AF263" s="225">
        <v>0</v>
      </c>
      <c r="AG263" s="225">
        <v>0</v>
      </c>
      <c r="AH263" s="292">
        <f t="shared" si="190"/>
        <v>200</v>
      </c>
      <c r="AI263" s="292">
        <f t="shared" si="221"/>
        <v>200</v>
      </c>
      <c r="AJ263" s="224">
        <f t="shared" si="235"/>
        <v>1400</v>
      </c>
      <c r="AK263" s="224">
        <f t="shared" si="222"/>
        <v>1400</v>
      </c>
      <c r="AL263" s="226"/>
      <c r="AM263" s="203"/>
      <c r="AN263" s="20" t="str">
        <f t="shared" si="216"/>
        <v>653-AD</v>
      </c>
      <c r="AO263" s="243">
        <f t="shared" si="223"/>
        <v>200</v>
      </c>
      <c r="AP263" s="243">
        <f t="shared" si="224"/>
        <v>1200</v>
      </c>
      <c r="AQ263" s="243">
        <v>0</v>
      </c>
      <c r="AR263" s="243">
        <f t="shared" si="225"/>
        <v>0</v>
      </c>
      <c r="AS263" s="243">
        <f t="shared" si="226"/>
        <v>0</v>
      </c>
      <c r="AT263" s="243">
        <f t="shared" si="227"/>
        <v>0</v>
      </c>
      <c r="AU263" s="243">
        <f t="shared" si="228"/>
        <v>1400</v>
      </c>
      <c r="AV263" s="21"/>
    </row>
    <row r="264" spans="1:48" s="22" customFormat="1" ht="39" customHeight="1" x14ac:dyDescent="0.25">
      <c r="A264" s="17" t="s">
        <v>229</v>
      </c>
      <c r="B264" s="26" t="s">
        <v>230</v>
      </c>
      <c r="C264" s="32" t="s">
        <v>18</v>
      </c>
      <c r="D264" s="32" t="s">
        <v>19</v>
      </c>
      <c r="E264" s="18" t="s">
        <v>58</v>
      </c>
      <c r="F264" s="32" t="s">
        <v>537</v>
      </c>
      <c r="G264" s="18" t="s">
        <v>696</v>
      </c>
      <c r="H264" s="24">
        <v>45</v>
      </c>
      <c r="I264" s="34" t="s">
        <v>38</v>
      </c>
      <c r="J264" s="19">
        <v>1200</v>
      </c>
      <c r="K264" s="25">
        <v>0</v>
      </c>
      <c r="L264" s="25">
        <v>2</v>
      </c>
      <c r="M264" s="25">
        <f t="shared" si="189"/>
        <v>2</v>
      </c>
      <c r="N264" s="224">
        <f t="shared" si="231"/>
        <v>2400</v>
      </c>
      <c r="O264" s="224">
        <v>2400</v>
      </c>
      <c r="P264" s="225">
        <v>0</v>
      </c>
      <c r="Q264" s="225">
        <v>0</v>
      </c>
      <c r="R264" s="233">
        <v>0.4</v>
      </c>
      <c r="S264" s="225">
        <f t="shared" si="250"/>
        <v>0</v>
      </c>
      <c r="T264" s="225">
        <v>0</v>
      </c>
      <c r="U264" s="225">
        <v>0</v>
      </c>
      <c r="V264" s="224">
        <f t="shared" si="242"/>
        <v>0</v>
      </c>
      <c r="W264" s="224">
        <v>0</v>
      </c>
      <c r="X264" s="292">
        <f t="shared" si="232"/>
        <v>2400</v>
      </c>
      <c r="Y264" s="292">
        <f t="shared" si="220"/>
        <v>2400</v>
      </c>
      <c r="Z264" s="224">
        <f t="shared" si="233"/>
        <v>400</v>
      </c>
      <c r="AA264" s="224">
        <v>400</v>
      </c>
      <c r="AB264" s="224">
        <v>0</v>
      </c>
      <c r="AC264" s="224">
        <v>0</v>
      </c>
      <c r="AD264" s="224">
        <f t="shared" si="251"/>
        <v>0</v>
      </c>
      <c r="AE264" s="224">
        <v>0</v>
      </c>
      <c r="AF264" s="225">
        <v>0</v>
      </c>
      <c r="AG264" s="225">
        <v>0</v>
      </c>
      <c r="AH264" s="292">
        <f t="shared" si="190"/>
        <v>400</v>
      </c>
      <c r="AI264" s="292">
        <f t="shared" si="221"/>
        <v>400</v>
      </c>
      <c r="AJ264" s="224">
        <f t="shared" si="235"/>
        <v>2800</v>
      </c>
      <c r="AK264" s="224">
        <f t="shared" si="222"/>
        <v>2800</v>
      </c>
      <c r="AL264" s="226"/>
      <c r="AM264" s="203"/>
      <c r="AN264" s="20" t="str">
        <f t="shared" si="216"/>
        <v>653-AD</v>
      </c>
      <c r="AO264" s="243">
        <f t="shared" si="223"/>
        <v>400</v>
      </c>
      <c r="AP264" s="243">
        <f t="shared" si="224"/>
        <v>2400</v>
      </c>
      <c r="AQ264" s="243">
        <v>0</v>
      </c>
      <c r="AR264" s="243">
        <f t="shared" si="225"/>
        <v>0</v>
      </c>
      <c r="AS264" s="243">
        <f t="shared" si="226"/>
        <v>0</v>
      </c>
      <c r="AT264" s="243">
        <f t="shared" si="227"/>
        <v>0</v>
      </c>
      <c r="AU264" s="243">
        <f t="shared" si="228"/>
        <v>2800</v>
      </c>
      <c r="AV264" s="21"/>
    </row>
    <row r="265" spans="1:48" s="22" customFormat="1" ht="39" customHeight="1" x14ac:dyDescent="0.25">
      <c r="A265" s="17" t="s">
        <v>229</v>
      </c>
      <c r="B265" s="26" t="s">
        <v>230</v>
      </c>
      <c r="C265" s="32" t="s">
        <v>18</v>
      </c>
      <c r="D265" s="32" t="s">
        <v>19</v>
      </c>
      <c r="E265" s="18" t="s">
        <v>58</v>
      </c>
      <c r="F265" s="32" t="s">
        <v>674</v>
      </c>
      <c r="G265" s="18" t="s">
        <v>675</v>
      </c>
      <c r="H265" s="24">
        <v>45</v>
      </c>
      <c r="I265" s="34" t="s">
        <v>38</v>
      </c>
      <c r="J265" s="19">
        <v>1200</v>
      </c>
      <c r="K265" s="25">
        <v>0</v>
      </c>
      <c r="L265" s="25">
        <v>3</v>
      </c>
      <c r="M265" s="25">
        <f t="shared" si="189"/>
        <v>3</v>
      </c>
      <c r="N265" s="224">
        <f t="shared" si="231"/>
        <v>3600</v>
      </c>
      <c r="O265" s="224">
        <v>3600</v>
      </c>
      <c r="P265" s="225">
        <v>0</v>
      </c>
      <c r="Q265" s="225">
        <v>0</v>
      </c>
      <c r="R265" s="233">
        <v>0.4</v>
      </c>
      <c r="S265" s="225">
        <f t="shared" si="250"/>
        <v>0</v>
      </c>
      <c r="T265" s="225">
        <v>0</v>
      </c>
      <c r="U265" s="225">
        <v>0</v>
      </c>
      <c r="V265" s="224">
        <f t="shared" si="242"/>
        <v>0</v>
      </c>
      <c r="W265" s="224">
        <v>0</v>
      </c>
      <c r="X265" s="292">
        <f t="shared" si="232"/>
        <v>3600</v>
      </c>
      <c r="Y265" s="292">
        <f t="shared" si="220"/>
        <v>3600</v>
      </c>
      <c r="Z265" s="224">
        <f t="shared" si="233"/>
        <v>600</v>
      </c>
      <c r="AA265" s="224">
        <v>600</v>
      </c>
      <c r="AB265" s="224">
        <v>0</v>
      </c>
      <c r="AC265" s="224">
        <v>0</v>
      </c>
      <c r="AD265" s="224">
        <f t="shared" si="251"/>
        <v>0</v>
      </c>
      <c r="AE265" s="224">
        <v>0</v>
      </c>
      <c r="AF265" s="225">
        <v>0</v>
      </c>
      <c r="AG265" s="225">
        <v>0</v>
      </c>
      <c r="AH265" s="292">
        <f t="shared" si="190"/>
        <v>600</v>
      </c>
      <c r="AI265" s="292">
        <f t="shared" si="221"/>
        <v>600</v>
      </c>
      <c r="AJ265" s="224">
        <f t="shared" si="235"/>
        <v>4200</v>
      </c>
      <c r="AK265" s="224">
        <f t="shared" si="222"/>
        <v>4200</v>
      </c>
      <c r="AL265" s="226"/>
      <c r="AM265" s="203"/>
      <c r="AN265" s="20" t="str">
        <f t="shared" si="216"/>
        <v>653-AD</v>
      </c>
      <c r="AO265" s="243">
        <f t="shared" si="223"/>
        <v>600</v>
      </c>
      <c r="AP265" s="243">
        <f t="shared" si="224"/>
        <v>3600</v>
      </c>
      <c r="AQ265" s="243">
        <v>0</v>
      </c>
      <c r="AR265" s="243">
        <f t="shared" si="225"/>
        <v>0</v>
      </c>
      <c r="AS265" s="243">
        <f t="shared" si="226"/>
        <v>0</v>
      </c>
      <c r="AT265" s="243">
        <f t="shared" si="227"/>
        <v>0</v>
      </c>
      <c r="AU265" s="243">
        <f t="shared" si="228"/>
        <v>4200</v>
      </c>
      <c r="AV265" s="21"/>
    </row>
    <row r="266" spans="1:48" s="22" customFormat="1" ht="39" customHeight="1" x14ac:dyDescent="0.25">
      <c r="A266" s="17" t="s">
        <v>229</v>
      </c>
      <c r="B266" s="26" t="s">
        <v>230</v>
      </c>
      <c r="C266" s="32" t="s">
        <v>18</v>
      </c>
      <c r="D266" s="32" t="s">
        <v>62</v>
      </c>
      <c r="E266" s="18" t="s">
        <v>62</v>
      </c>
      <c r="F266" s="23" t="s">
        <v>62</v>
      </c>
      <c r="G266" s="18" t="s">
        <v>551</v>
      </c>
      <c r="H266" s="24" t="s">
        <v>62</v>
      </c>
      <c r="I266" s="34" t="s">
        <v>62</v>
      </c>
      <c r="J266" s="19">
        <v>0</v>
      </c>
      <c r="K266" s="25">
        <v>0</v>
      </c>
      <c r="L266" s="25">
        <v>0</v>
      </c>
      <c r="M266" s="25">
        <v>0</v>
      </c>
      <c r="N266" s="224">
        <v>0</v>
      </c>
      <c r="O266" s="224">
        <v>0</v>
      </c>
      <c r="P266" s="225">
        <v>0</v>
      </c>
      <c r="Q266" s="225">
        <v>0</v>
      </c>
      <c r="R266" s="225"/>
      <c r="S266" s="225">
        <v>0</v>
      </c>
      <c r="T266" s="225">
        <v>0</v>
      </c>
      <c r="U266" s="225">
        <v>0</v>
      </c>
      <c r="V266" s="224">
        <v>0</v>
      </c>
      <c r="W266" s="224">
        <v>0</v>
      </c>
      <c r="X266" s="292">
        <f t="shared" si="232"/>
        <v>0</v>
      </c>
      <c r="Y266" s="292">
        <f t="shared" si="220"/>
        <v>0</v>
      </c>
      <c r="Z266" s="224">
        <f t="shared" si="233"/>
        <v>0</v>
      </c>
      <c r="AA266" s="224">
        <v>0</v>
      </c>
      <c r="AB266" s="224">
        <v>0</v>
      </c>
      <c r="AC266" s="224">
        <v>0</v>
      </c>
      <c r="AD266" s="224">
        <v>0</v>
      </c>
      <c r="AE266" s="224">
        <v>0</v>
      </c>
      <c r="AF266" s="225">
        <v>0</v>
      </c>
      <c r="AG266" s="225">
        <v>0</v>
      </c>
      <c r="AH266" s="292">
        <v>0</v>
      </c>
      <c r="AI266" s="292">
        <f t="shared" si="221"/>
        <v>0</v>
      </c>
      <c r="AJ266" s="224">
        <f t="shared" si="235"/>
        <v>0</v>
      </c>
      <c r="AK266" s="224">
        <f t="shared" si="222"/>
        <v>0</v>
      </c>
      <c r="AL266" s="226"/>
      <c r="AM266" s="203"/>
      <c r="AN266" s="20" t="str">
        <f t="shared" si="216"/>
        <v>653-AD</v>
      </c>
      <c r="AO266" s="243">
        <f t="shared" si="223"/>
        <v>0</v>
      </c>
      <c r="AP266" s="243">
        <f t="shared" si="224"/>
        <v>0</v>
      </c>
      <c r="AQ266" s="243">
        <v>0</v>
      </c>
      <c r="AR266" s="243">
        <f t="shared" si="225"/>
        <v>0</v>
      </c>
      <c r="AS266" s="243">
        <f t="shared" si="226"/>
        <v>0</v>
      </c>
      <c r="AT266" s="243">
        <f t="shared" si="227"/>
        <v>0</v>
      </c>
      <c r="AU266" s="243">
        <f t="shared" si="228"/>
        <v>0</v>
      </c>
      <c r="AV266" s="21"/>
    </row>
    <row r="267" spans="1:48" s="22" customFormat="1" ht="39" customHeight="1" x14ac:dyDescent="0.25">
      <c r="A267" s="17" t="s">
        <v>229</v>
      </c>
      <c r="B267" s="26" t="s">
        <v>230</v>
      </c>
      <c r="C267" s="32" t="s">
        <v>18</v>
      </c>
      <c r="D267" s="32" t="s">
        <v>62</v>
      </c>
      <c r="E267" s="18" t="s">
        <v>62</v>
      </c>
      <c r="F267" s="23" t="s">
        <v>62</v>
      </c>
      <c r="G267" s="18" t="s">
        <v>552</v>
      </c>
      <c r="H267" s="24" t="s">
        <v>62</v>
      </c>
      <c r="I267" s="34" t="s">
        <v>62</v>
      </c>
      <c r="J267" s="19">
        <v>0</v>
      </c>
      <c r="K267" s="25">
        <v>0</v>
      </c>
      <c r="L267" s="25">
        <v>0</v>
      </c>
      <c r="M267" s="25">
        <v>0</v>
      </c>
      <c r="N267" s="224">
        <v>0</v>
      </c>
      <c r="O267" s="224">
        <v>0</v>
      </c>
      <c r="P267" s="225">
        <v>0</v>
      </c>
      <c r="Q267" s="225">
        <v>0</v>
      </c>
      <c r="R267" s="225"/>
      <c r="S267" s="225">
        <v>0</v>
      </c>
      <c r="T267" s="225">
        <v>0</v>
      </c>
      <c r="U267" s="225">
        <v>0</v>
      </c>
      <c r="V267" s="224">
        <v>5790</v>
      </c>
      <c r="W267" s="224">
        <v>5790</v>
      </c>
      <c r="X267" s="292">
        <f t="shared" si="232"/>
        <v>5790</v>
      </c>
      <c r="Y267" s="292">
        <f t="shared" si="220"/>
        <v>5790</v>
      </c>
      <c r="Z267" s="224">
        <f t="shared" si="233"/>
        <v>0</v>
      </c>
      <c r="AA267" s="224">
        <v>0</v>
      </c>
      <c r="AB267" s="224">
        <v>0</v>
      </c>
      <c r="AC267" s="224">
        <v>0</v>
      </c>
      <c r="AD267" s="224">
        <v>0</v>
      </c>
      <c r="AE267" s="224">
        <v>0</v>
      </c>
      <c r="AF267" s="225">
        <v>0</v>
      </c>
      <c r="AG267" s="225">
        <v>0</v>
      </c>
      <c r="AH267" s="292">
        <v>0</v>
      </c>
      <c r="AI267" s="292">
        <f t="shared" si="221"/>
        <v>0</v>
      </c>
      <c r="AJ267" s="224">
        <f t="shared" si="235"/>
        <v>5790</v>
      </c>
      <c r="AK267" s="224">
        <f t="shared" si="222"/>
        <v>5790</v>
      </c>
      <c r="AL267" s="226"/>
      <c r="AM267" s="203"/>
      <c r="AN267" s="20" t="str">
        <f t="shared" si="216"/>
        <v>653-AD</v>
      </c>
      <c r="AO267" s="243">
        <f t="shared" si="223"/>
        <v>0</v>
      </c>
      <c r="AP267" s="243">
        <f t="shared" si="224"/>
        <v>0</v>
      </c>
      <c r="AQ267" s="243">
        <v>0</v>
      </c>
      <c r="AR267" s="243">
        <f t="shared" si="225"/>
        <v>0</v>
      </c>
      <c r="AS267" s="243">
        <f t="shared" si="226"/>
        <v>5790</v>
      </c>
      <c r="AT267" s="243">
        <f t="shared" si="227"/>
        <v>0</v>
      </c>
      <c r="AU267" s="243">
        <f t="shared" si="228"/>
        <v>5790</v>
      </c>
      <c r="AV267" s="21"/>
    </row>
    <row r="268" spans="1:48" s="22" customFormat="1" ht="39" customHeight="1" x14ac:dyDescent="0.25">
      <c r="A268" s="302" t="s">
        <v>229</v>
      </c>
      <c r="B268" s="303" t="s">
        <v>230</v>
      </c>
      <c r="C268" s="320"/>
      <c r="D268" s="320"/>
      <c r="E268" s="305"/>
      <c r="F268" s="304"/>
      <c r="G268" s="305"/>
      <c r="H268" s="306"/>
      <c r="I268" s="322"/>
      <c r="J268" s="307"/>
      <c r="K268" s="308">
        <f>SUM(K256:K267)</f>
        <v>0</v>
      </c>
      <c r="L268" s="308">
        <f t="shared" ref="L268:AU268" si="252">SUM(L256:L267)</f>
        <v>24</v>
      </c>
      <c r="M268" s="308">
        <f t="shared" si="252"/>
        <v>24</v>
      </c>
      <c r="N268" s="308">
        <f t="shared" si="252"/>
        <v>28800</v>
      </c>
      <c r="O268" s="308">
        <f t="shared" si="252"/>
        <v>28800</v>
      </c>
      <c r="P268" s="308">
        <f t="shared" si="252"/>
        <v>0</v>
      </c>
      <c r="Q268" s="308">
        <f t="shared" si="252"/>
        <v>0</v>
      </c>
      <c r="R268" s="308">
        <f t="shared" si="252"/>
        <v>3.9999999999999996</v>
      </c>
      <c r="S268" s="308">
        <f t="shared" si="252"/>
        <v>0</v>
      </c>
      <c r="T268" s="308">
        <f t="shared" si="252"/>
        <v>0</v>
      </c>
      <c r="U268" s="308">
        <f t="shared" si="252"/>
        <v>0</v>
      </c>
      <c r="V268" s="308">
        <f t="shared" si="252"/>
        <v>5790</v>
      </c>
      <c r="W268" s="308">
        <f t="shared" si="252"/>
        <v>5790</v>
      </c>
      <c r="X268" s="308">
        <f t="shared" si="252"/>
        <v>34590</v>
      </c>
      <c r="Y268" s="308">
        <f t="shared" si="252"/>
        <v>34590</v>
      </c>
      <c r="Z268" s="308">
        <f t="shared" si="252"/>
        <v>4800</v>
      </c>
      <c r="AA268" s="308">
        <f t="shared" si="252"/>
        <v>4800</v>
      </c>
      <c r="AB268" s="308">
        <f t="shared" si="252"/>
        <v>0</v>
      </c>
      <c r="AC268" s="308">
        <f t="shared" si="252"/>
        <v>0</v>
      </c>
      <c r="AD268" s="308">
        <f t="shared" si="252"/>
        <v>0</v>
      </c>
      <c r="AE268" s="308">
        <f t="shared" si="252"/>
        <v>0</v>
      </c>
      <c r="AF268" s="308">
        <f t="shared" si="252"/>
        <v>0</v>
      </c>
      <c r="AG268" s="308">
        <f t="shared" si="252"/>
        <v>0</v>
      </c>
      <c r="AH268" s="308">
        <f t="shared" si="252"/>
        <v>4800</v>
      </c>
      <c r="AI268" s="308">
        <f t="shared" si="252"/>
        <v>4800</v>
      </c>
      <c r="AJ268" s="308">
        <f t="shared" si="252"/>
        <v>39390</v>
      </c>
      <c r="AK268" s="308">
        <f t="shared" si="252"/>
        <v>39390</v>
      </c>
      <c r="AL268" s="308">
        <f t="shared" si="252"/>
        <v>39390</v>
      </c>
      <c r="AM268" s="308">
        <f t="shared" si="252"/>
        <v>24</v>
      </c>
      <c r="AN268" s="318" t="str">
        <f t="shared" si="216"/>
        <v>653-AD</v>
      </c>
      <c r="AO268" s="316">
        <f t="shared" si="252"/>
        <v>4800</v>
      </c>
      <c r="AP268" s="316">
        <f t="shared" si="252"/>
        <v>28800</v>
      </c>
      <c r="AQ268" s="316">
        <f t="shared" si="252"/>
        <v>0</v>
      </c>
      <c r="AR268" s="316">
        <f t="shared" si="252"/>
        <v>0</v>
      </c>
      <c r="AS268" s="316">
        <f t="shared" si="252"/>
        <v>5790</v>
      </c>
      <c r="AT268" s="316">
        <f t="shared" si="252"/>
        <v>0</v>
      </c>
      <c r="AU268" s="316">
        <f t="shared" si="252"/>
        <v>39390</v>
      </c>
      <c r="AV268" s="21"/>
    </row>
    <row r="269" spans="1:48" s="36" customFormat="1" ht="42.75" customHeight="1" x14ac:dyDescent="0.25">
      <c r="A269" s="302" t="s">
        <v>231</v>
      </c>
      <c r="B269" s="303" t="s">
        <v>232</v>
      </c>
      <c r="C269" s="304" t="s">
        <v>43</v>
      </c>
      <c r="D269" s="304" t="s">
        <v>60</v>
      </c>
      <c r="E269" s="305" t="s">
        <v>141</v>
      </c>
      <c r="F269" s="304" t="s">
        <v>48</v>
      </c>
      <c r="G269" s="305" t="s">
        <v>656</v>
      </c>
      <c r="H269" s="306">
        <v>42</v>
      </c>
      <c r="I269" s="302" t="s">
        <v>77</v>
      </c>
      <c r="J269" s="307">
        <v>585</v>
      </c>
      <c r="K269" s="308">
        <v>8</v>
      </c>
      <c r="L269" s="308">
        <v>0</v>
      </c>
      <c r="M269" s="308">
        <f t="shared" ref="M269" si="253">K269+L269</f>
        <v>8</v>
      </c>
      <c r="N269" s="309">
        <f t="shared" si="231"/>
        <v>4680</v>
      </c>
      <c r="O269" s="309">
        <v>4680</v>
      </c>
      <c r="P269" s="310">
        <v>10</v>
      </c>
      <c r="Q269" s="310">
        <v>29</v>
      </c>
      <c r="R269" s="310">
        <v>0.4</v>
      </c>
      <c r="S269" s="310">
        <f t="shared" ref="S269:S270" si="254">SUM(Q269*R269*P269)</f>
        <v>116.00000000000001</v>
      </c>
      <c r="T269" s="310">
        <v>116.00000000000001</v>
      </c>
      <c r="U269" s="310">
        <v>0</v>
      </c>
      <c r="V269" s="309">
        <f t="shared" si="242"/>
        <v>0</v>
      </c>
      <c r="W269" s="309">
        <v>0</v>
      </c>
      <c r="X269" s="309">
        <f t="shared" si="232"/>
        <v>4796</v>
      </c>
      <c r="Y269" s="309">
        <f t="shared" si="220"/>
        <v>4796</v>
      </c>
      <c r="Z269" s="310">
        <f t="shared" si="233"/>
        <v>1600</v>
      </c>
      <c r="AA269" s="310">
        <v>1600</v>
      </c>
      <c r="AB269" s="310">
        <v>0</v>
      </c>
      <c r="AC269" s="310">
        <v>150</v>
      </c>
      <c r="AD269" s="309">
        <f t="shared" si="219"/>
        <v>0</v>
      </c>
      <c r="AE269" s="309">
        <v>0</v>
      </c>
      <c r="AF269" s="310">
        <v>0</v>
      </c>
      <c r="AG269" s="310">
        <v>0</v>
      </c>
      <c r="AH269" s="309">
        <f t="shared" ref="AH269:AH295" si="255">Z269+AD269+AF269</f>
        <v>1600</v>
      </c>
      <c r="AI269" s="309">
        <f t="shared" si="221"/>
        <v>1600</v>
      </c>
      <c r="AJ269" s="309">
        <f t="shared" si="235"/>
        <v>6396</v>
      </c>
      <c r="AK269" s="309">
        <f t="shared" si="222"/>
        <v>6396</v>
      </c>
      <c r="AL269" s="311">
        <f>SUM(AJ269:AJ269)</f>
        <v>6396</v>
      </c>
      <c r="AM269" s="312">
        <f>SUM(M269:M269)</f>
        <v>8</v>
      </c>
      <c r="AN269" s="318" t="str">
        <f t="shared" si="216"/>
        <v>655-PR</v>
      </c>
      <c r="AO269" s="317">
        <f t="shared" si="223"/>
        <v>1600</v>
      </c>
      <c r="AP269" s="317">
        <f t="shared" si="224"/>
        <v>4680</v>
      </c>
      <c r="AQ269" s="317">
        <v>0</v>
      </c>
      <c r="AR269" s="317">
        <f t="shared" si="225"/>
        <v>116.00000000000001</v>
      </c>
      <c r="AS269" s="317">
        <f t="shared" si="226"/>
        <v>0</v>
      </c>
      <c r="AT269" s="317">
        <f t="shared" si="227"/>
        <v>0</v>
      </c>
      <c r="AU269" s="317">
        <f t="shared" si="228"/>
        <v>6396</v>
      </c>
      <c r="AV269" s="239"/>
    </row>
    <row r="270" spans="1:48" s="22" customFormat="1" ht="35.450000000000003" customHeight="1" x14ac:dyDescent="0.25">
      <c r="A270" s="28" t="s">
        <v>234</v>
      </c>
      <c r="B270" s="37" t="s">
        <v>235</v>
      </c>
      <c r="C270" s="23" t="s">
        <v>43</v>
      </c>
      <c r="D270" s="23" t="s">
        <v>60</v>
      </c>
      <c r="E270" s="18" t="s">
        <v>58</v>
      </c>
      <c r="F270" s="28" t="s">
        <v>103</v>
      </c>
      <c r="G270" s="18" t="s">
        <v>201</v>
      </c>
      <c r="H270" s="38">
        <v>42</v>
      </c>
      <c r="I270" s="28" t="s">
        <v>115</v>
      </c>
      <c r="J270" s="39">
        <v>765</v>
      </c>
      <c r="K270" s="39">
        <v>0</v>
      </c>
      <c r="L270" s="39">
        <v>22</v>
      </c>
      <c r="M270" s="25">
        <v>22</v>
      </c>
      <c r="N270" s="224">
        <f t="shared" si="231"/>
        <v>16830</v>
      </c>
      <c r="O270" s="224">
        <v>16830</v>
      </c>
      <c r="P270" s="225">
        <v>0</v>
      </c>
      <c r="Q270" s="225">
        <v>142</v>
      </c>
      <c r="R270" s="225">
        <v>0</v>
      </c>
      <c r="S270" s="225">
        <f t="shared" si="254"/>
        <v>0</v>
      </c>
      <c r="T270" s="225">
        <v>0</v>
      </c>
      <c r="U270" s="225">
        <v>0</v>
      </c>
      <c r="V270" s="224">
        <f t="shared" si="242"/>
        <v>0</v>
      </c>
      <c r="W270" s="224">
        <v>0</v>
      </c>
      <c r="X270" s="292">
        <f t="shared" si="232"/>
        <v>16830</v>
      </c>
      <c r="Y270" s="292">
        <f t="shared" si="220"/>
        <v>16830</v>
      </c>
      <c r="Z270" s="225">
        <f t="shared" si="233"/>
        <v>4400</v>
      </c>
      <c r="AA270" s="225">
        <v>4400</v>
      </c>
      <c r="AB270" s="225">
        <v>0</v>
      </c>
      <c r="AC270" s="225">
        <v>0</v>
      </c>
      <c r="AD270" s="224">
        <f t="shared" si="219"/>
        <v>0</v>
      </c>
      <c r="AE270" s="224">
        <v>0</v>
      </c>
      <c r="AF270" s="225">
        <v>0</v>
      </c>
      <c r="AG270" s="225">
        <v>0</v>
      </c>
      <c r="AH270" s="292">
        <f t="shared" si="255"/>
        <v>4400</v>
      </c>
      <c r="AI270" s="292">
        <f t="shared" si="221"/>
        <v>4400</v>
      </c>
      <c r="AJ270" s="224">
        <f t="shared" si="235"/>
        <v>21230</v>
      </c>
      <c r="AK270" s="224">
        <f t="shared" si="222"/>
        <v>21230</v>
      </c>
      <c r="AL270" s="226">
        <f>SUM(AJ270:AJ271)</f>
        <v>21230</v>
      </c>
      <c r="AM270" s="203">
        <f>SUM(M270:M271)</f>
        <v>22</v>
      </c>
      <c r="AN270" s="20" t="str">
        <f t="shared" si="216"/>
        <v>658-PR</v>
      </c>
      <c r="AO270" s="243">
        <f t="shared" si="223"/>
        <v>4400</v>
      </c>
      <c r="AP270" s="243">
        <f t="shared" si="224"/>
        <v>16830</v>
      </c>
      <c r="AQ270" s="243">
        <v>0</v>
      </c>
      <c r="AR270" s="243">
        <f t="shared" si="225"/>
        <v>0</v>
      </c>
      <c r="AS270" s="243">
        <f t="shared" si="226"/>
        <v>0</v>
      </c>
      <c r="AT270" s="243">
        <f t="shared" si="227"/>
        <v>0</v>
      </c>
      <c r="AU270" s="243">
        <f t="shared" si="228"/>
        <v>21230</v>
      </c>
      <c r="AV270" s="21"/>
    </row>
    <row r="271" spans="1:48" s="22" customFormat="1" ht="27.75" customHeight="1" x14ac:dyDescent="0.25">
      <c r="A271" s="28" t="s">
        <v>234</v>
      </c>
      <c r="B271" s="37" t="s">
        <v>235</v>
      </c>
      <c r="C271" s="23" t="s">
        <v>43</v>
      </c>
      <c r="D271" s="23" t="s">
        <v>62</v>
      </c>
      <c r="E271" s="18" t="s">
        <v>62</v>
      </c>
      <c r="F271" s="28" t="s">
        <v>62</v>
      </c>
      <c r="G271" s="18" t="s">
        <v>554</v>
      </c>
      <c r="H271" s="38">
        <v>0</v>
      </c>
      <c r="I271" s="28" t="s">
        <v>62</v>
      </c>
      <c r="J271" s="39">
        <v>0</v>
      </c>
      <c r="K271" s="39">
        <v>0</v>
      </c>
      <c r="L271" s="39">
        <v>0</v>
      </c>
      <c r="M271" s="25">
        <v>0</v>
      </c>
      <c r="N271" s="224">
        <v>0</v>
      </c>
      <c r="O271" s="224">
        <v>0</v>
      </c>
      <c r="P271" s="225">
        <v>0</v>
      </c>
      <c r="Q271" s="225">
        <v>0</v>
      </c>
      <c r="R271" s="225"/>
      <c r="S271" s="225">
        <v>0</v>
      </c>
      <c r="T271" s="225">
        <v>0</v>
      </c>
      <c r="U271" s="225">
        <v>0</v>
      </c>
      <c r="V271" s="224">
        <v>0</v>
      </c>
      <c r="W271" s="224">
        <v>0</v>
      </c>
      <c r="X271" s="292">
        <f t="shared" si="232"/>
        <v>0</v>
      </c>
      <c r="Y271" s="292">
        <f t="shared" si="220"/>
        <v>0</v>
      </c>
      <c r="Z271" s="225">
        <f t="shared" si="233"/>
        <v>0</v>
      </c>
      <c r="AA271" s="225">
        <v>0</v>
      </c>
      <c r="AB271" s="225">
        <v>0</v>
      </c>
      <c r="AC271" s="225">
        <v>0</v>
      </c>
      <c r="AD271" s="224">
        <f t="shared" si="219"/>
        <v>0</v>
      </c>
      <c r="AE271" s="224">
        <v>0</v>
      </c>
      <c r="AF271" s="225">
        <v>0</v>
      </c>
      <c r="AG271" s="225">
        <v>0</v>
      </c>
      <c r="AH271" s="292">
        <v>0</v>
      </c>
      <c r="AI271" s="292">
        <f t="shared" si="221"/>
        <v>0</v>
      </c>
      <c r="AJ271" s="224">
        <f t="shared" si="235"/>
        <v>0</v>
      </c>
      <c r="AK271" s="224">
        <f t="shared" si="222"/>
        <v>0</v>
      </c>
      <c r="AL271" s="226"/>
      <c r="AM271" s="203"/>
      <c r="AN271" s="20" t="str">
        <f t="shared" si="216"/>
        <v>658-PR</v>
      </c>
      <c r="AO271" s="243">
        <f t="shared" si="223"/>
        <v>0</v>
      </c>
      <c r="AP271" s="243">
        <f t="shared" si="224"/>
        <v>0</v>
      </c>
      <c r="AQ271" s="243">
        <v>0</v>
      </c>
      <c r="AR271" s="243">
        <f t="shared" si="225"/>
        <v>0</v>
      </c>
      <c r="AS271" s="243">
        <f t="shared" si="226"/>
        <v>0</v>
      </c>
      <c r="AT271" s="243">
        <f t="shared" si="227"/>
        <v>0</v>
      </c>
      <c r="AU271" s="243">
        <f t="shared" si="228"/>
        <v>0</v>
      </c>
      <c r="AV271" s="21"/>
    </row>
    <row r="272" spans="1:48" s="22" customFormat="1" ht="27.75" customHeight="1" x14ac:dyDescent="0.25">
      <c r="A272" s="313" t="s">
        <v>234</v>
      </c>
      <c r="B272" s="323" t="s">
        <v>235</v>
      </c>
      <c r="C272" s="304"/>
      <c r="D272" s="304"/>
      <c r="E272" s="305"/>
      <c r="F272" s="313"/>
      <c r="G272" s="305"/>
      <c r="H272" s="324"/>
      <c r="I272" s="313"/>
      <c r="J272" s="325"/>
      <c r="K272" s="325">
        <f>SUM(K270:K271)</f>
        <v>0</v>
      </c>
      <c r="L272" s="325">
        <f t="shared" ref="L272:AU272" si="256">SUM(L270:L271)</f>
        <v>22</v>
      </c>
      <c r="M272" s="325">
        <f t="shared" si="256"/>
        <v>22</v>
      </c>
      <c r="N272" s="325">
        <f t="shared" si="256"/>
        <v>16830</v>
      </c>
      <c r="O272" s="325">
        <f t="shared" si="256"/>
        <v>16830</v>
      </c>
      <c r="P272" s="325">
        <f t="shared" si="256"/>
        <v>0</v>
      </c>
      <c r="Q272" s="325">
        <f t="shared" si="256"/>
        <v>142</v>
      </c>
      <c r="R272" s="325">
        <f t="shared" si="256"/>
        <v>0</v>
      </c>
      <c r="S272" s="325">
        <f t="shared" si="256"/>
        <v>0</v>
      </c>
      <c r="T272" s="325">
        <f t="shared" si="256"/>
        <v>0</v>
      </c>
      <c r="U272" s="325">
        <f t="shared" si="256"/>
        <v>0</v>
      </c>
      <c r="V272" s="325">
        <f t="shared" si="256"/>
        <v>0</v>
      </c>
      <c r="W272" s="325">
        <f t="shared" si="256"/>
        <v>0</v>
      </c>
      <c r="X272" s="325">
        <f t="shared" si="256"/>
        <v>16830</v>
      </c>
      <c r="Y272" s="325">
        <f t="shared" si="256"/>
        <v>16830</v>
      </c>
      <c r="Z272" s="325">
        <f t="shared" si="256"/>
        <v>4400</v>
      </c>
      <c r="AA272" s="325">
        <f t="shared" si="256"/>
        <v>4400</v>
      </c>
      <c r="AB272" s="325">
        <f t="shared" si="256"/>
        <v>0</v>
      </c>
      <c r="AC272" s="325">
        <f t="shared" si="256"/>
        <v>0</v>
      </c>
      <c r="AD272" s="325">
        <f t="shared" si="256"/>
        <v>0</v>
      </c>
      <c r="AE272" s="325">
        <f t="shared" si="256"/>
        <v>0</v>
      </c>
      <c r="AF272" s="325">
        <f t="shared" si="256"/>
        <v>0</v>
      </c>
      <c r="AG272" s="325">
        <f t="shared" si="256"/>
        <v>0</v>
      </c>
      <c r="AH272" s="325">
        <f t="shared" si="256"/>
        <v>4400</v>
      </c>
      <c r="AI272" s="325">
        <f t="shared" si="256"/>
        <v>4400</v>
      </c>
      <c r="AJ272" s="325">
        <f t="shared" si="256"/>
        <v>21230</v>
      </c>
      <c r="AK272" s="325">
        <f t="shared" si="256"/>
        <v>21230</v>
      </c>
      <c r="AL272" s="325">
        <f t="shared" si="256"/>
        <v>21230</v>
      </c>
      <c r="AM272" s="325">
        <f t="shared" si="256"/>
        <v>22</v>
      </c>
      <c r="AN272" s="318" t="str">
        <f t="shared" si="216"/>
        <v>658-PR</v>
      </c>
      <c r="AO272" s="327">
        <f t="shared" si="256"/>
        <v>4400</v>
      </c>
      <c r="AP272" s="327">
        <f t="shared" si="256"/>
        <v>16830</v>
      </c>
      <c r="AQ272" s="327">
        <f t="shared" si="256"/>
        <v>0</v>
      </c>
      <c r="AR272" s="327">
        <f t="shared" si="256"/>
        <v>0</v>
      </c>
      <c r="AS272" s="327">
        <f t="shared" si="256"/>
        <v>0</v>
      </c>
      <c r="AT272" s="327">
        <f t="shared" si="256"/>
        <v>0</v>
      </c>
      <c r="AU272" s="327">
        <f t="shared" si="256"/>
        <v>21230</v>
      </c>
      <c r="AV272" s="21"/>
    </row>
    <row r="273" spans="1:48" s="22" customFormat="1" ht="49.5" customHeight="1" x14ac:dyDescent="0.25">
      <c r="A273" s="313" t="s">
        <v>237</v>
      </c>
      <c r="B273" s="323" t="s">
        <v>238</v>
      </c>
      <c r="C273" s="304" t="s">
        <v>43</v>
      </c>
      <c r="D273" s="304" t="s">
        <v>57</v>
      </c>
      <c r="E273" s="305" t="s">
        <v>242</v>
      </c>
      <c r="F273" s="304" t="s">
        <v>721</v>
      </c>
      <c r="G273" s="323" t="s">
        <v>233</v>
      </c>
      <c r="H273" s="324">
        <v>42</v>
      </c>
      <c r="I273" s="313" t="s">
        <v>77</v>
      </c>
      <c r="J273" s="325">
        <v>585</v>
      </c>
      <c r="K273" s="325">
        <v>0</v>
      </c>
      <c r="L273" s="325">
        <v>15</v>
      </c>
      <c r="M273" s="308">
        <f t="shared" ref="M273:M295" si="257">K273+L273</f>
        <v>15</v>
      </c>
      <c r="N273" s="309">
        <f t="shared" si="231"/>
        <v>8775</v>
      </c>
      <c r="O273" s="309">
        <v>8775</v>
      </c>
      <c r="P273" s="310">
        <v>0</v>
      </c>
      <c r="Q273" s="310">
        <v>142</v>
      </c>
      <c r="R273" s="310">
        <v>0</v>
      </c>
      <c r="S273" s="310">
        <v>0</v>
      </c>
      <c r="T273" s="310">
        <v>0</v>
      </c>
      <c r="U273" s="310">
        <v>0</v>
      </c>
      <c r="V273" s="309">
        <f t="shared" si="242"/>
        <v>0</v>
      </c>
      <c r="W273" s="309">
        <v>0</v>
      </c>
      <c r="X273" s="309">
        <f t="shared" si="232"/>
        <v>8775</v>
      </c>
      <c r="Y273" s="309">
        <f t="shared" si="220"/>
        <v>8775</v>
      </c>
      <c r="Z273" s="310">
        <f t="shared" si="233"/>
        <v>3000</v>
      </c>
      <c r="AA273" s="310">
        <v>3000</v>
      </c>
      <c r="AB273" s="310">
        <v>0</v>
      </c>
      <c r="AC273" s="310">
        <v>0</v>
      </c>
      <c r="AD273" s="309">
        <f t="shared" ref="AD273:AD277" si="258">SUM(AC273*AB273)</f>
        <v>0</v>
      </c>
      <c r="AE273" s="309">
        <v>0</v>
      </c>
      <c r="AF273" s="310">
        <v>4950</v>
      </c>
      <c r="AG273" s="310">
        <v>4950</v>
      </c>
      <c r="AH273" s="309">
        <f t="shared" si="255"/>
        <v>7950</v>
      </c>
      <c r="AI273" s="309">
        <f t="shared" si="221"/>
        <v>7950</v>
      </c>
      <c r="AJ273" s="309">
        <f t="shared" si="235"/>
        <v>16725</v>
      </c>
      <c r="AK273" s="309">
        <f t="shared" si="222"/>
        <v>16725</v>
      </c>
      <c r="AL273" s="311">
        <f>SUM(AJ273)</f>
        <v>16725</v>
      </c>
      <c r="AM273" s="312">
        <f>SUM(M273)</f>
        <v>15</v>
      </c>
      <c r="AN273" s="318" t="str">
        <f t="shared" si="216"/>
        <v>660-PR</v>
      </c>
      <c r="AO273" s="317">
        <f t="shared" si="223"/>
        <v>3000</v>
      </c>
      <c r="AP273" s="317">
        <f t="shared" si="224"/>
        <v>8775</v>
      </c>
      <c r="AQ273" s="317">
        <v>0</v>
      </c>
      <c r="AR273" s="317">
        <f t="shared" si="225"/>
        <v>0</v>
      </c>
      <c r="AS273" s="317">
        <f t="shared" si="226"/>
        <v>4950</v>
      </c>
      <c r="AT273" s="317">
        <f t="shared" si="227"/>
        <v>0</v>
      </c>
      <c r="AU273" s="317">
        <f t="shared" si="228"/>
        <v>16725</v>
      </c>
      <c r="AV273" s="21"/>
    </row>
    <row r="274" spans="1:48" s="22" customFormat="1" ht="49.5" customHeight="1" x14ac:dyDescent="0.25">
      <c r="A274" s="28" t="s">
        <v>722</v>
      </c>
      <c r="B274" s="37" t="s">
        <v>723</v>
      </c>
      <c r="C274" s="23" t="s">
        <v>43</v>
      </c>
      <c r="D274" s="23" t="s">
        <v>60</v>
      </c>
      <c r="E274" s="18" t="s">
        <v>200</v>
      </c>
      <c r="F274" s="23" t="s">
        <v>48</v>
      </c>
      <c r="G274" s="37" t="s">
        <v>656</v>
      </c>
      <c r="H274" s="38">
        <v>42</v>
      </c>
      <c r="I274" s="28" t="s">
        <v>77</v>
      </c>
      <c r="J274" s="39">
        <v>585</v>
      </c>
      <c r="K274" s="39">
        <v>0</v>
      </c>
      <c r="L274" s="39">
        <v>15</v>
      </c>
      <c r="M274" s="25">
        <f t="shared" si="257"/>
        <v>15</v>
      </c>
      <c r="N274" s="224">
        <f t="shared" si="231"/>
        <v>8775</v>
      </c>
      <c r="O274" s="224">
        <v>8775</v>
      </c>
      <c r="P274" s="225">
        <v>0</v>
      </c>
      <c r="Q274" s="225">
        <v>0</v>
      </c>
      <c r="R274" s="225">
        <v>0</v>
      </c>
      <c r="S274" s="225">
        <v>0</v>
      </c>
      <c r="T274" s="225">
        <v>0</v>
      </c>
      <c r="U274" s="225">
        <v>0</v>
      </c>
      <c r="V274" s="224">
        <f t="shared" si="242"/>
        <v>0</v>
      </c>
      <c r="W274" s="224">
        <v>0</v>
      </c>
      <c r="X274" s="292">
        <f t="shared" si="232"/>
        <v>8775</v>
      </c>
      <c r="Y274" s="292">
        <f t="shared" si="220"/>
        <v>8775</v>
      </c>
      <c r="Z274" s="225">
        <f t="shared" si="233"/>
        <v>3000</v>
      </c>
      <c r="AA274" s="225">
        <v>3000</v>
      </c>
      <c r="AB274" s="225">
        <v>0</v>
      </c>
      <c r="AC274" s="225">
        <v>0</v>
      </c>
      <c r="AD274" s="224">
        <f t="shared" si="258"/>
        <v>0</v>
      </c>
      <c r="AE274" s="224">
        <v>0</v>
      </c>
      <c r="AF274" s="225">
        <v>5523</v>
      </c>
      <c r="AG274" s="225">
        <v>5523</v>
      </c>
      <c r="AH274" s="292">
        <f t="shared" si="255"/>
        <v>8523</v>
      </c>
      <c r="AI274" s="292">
        <f t="shared" si="221"/>
        <v>8523</v>
      </c>
      <c r="AJ274" s="224">
        <f t="shared" si="235"/>
        <v>17298</v>
      </c>
      <c r="AK274" s="224">
        <f t="shared" si="222"/>
        <v>17298</v>
      </c>
      <c r="AL274" s="226">
        <f>SUM(AJ274:AJ275)</f>
        <v>20793</v>
      </c>
      <c r="AM274" s="203">
        <f t="shared" ref="AM274" si="259">SUM(M274)</f>
        <v>15</v>
      </c>
      <c r="AN274" s="20" t="str">
        <f t="shared" ref="AN274:AN277" si="260">A274</f>
        <v>661-AD</v>
      </c>
      <c r="AO274" s="243">
        <f t="shared" si="223"/>
        <v>3000</v>
      </c>
      <c r="AP274" s="243">
        <f t="shared" si="224"/>
        <v>8775</v>
      </c>
      <c r="AQ274" s="243">
        <v>0</v>
      </c>
      <c r="AR274" s="243">
        <f t="shared" si="225"/>
        <v>0</v>
      </c>
      <c r="AS274" s="243">
        <f t="shared" si="226"/>
        <v>5523</v>
      </c>
      <c r="AT274" s="243">
        <f t="shared" si="227"/>
        <v>0</v>
      </c>
      <c r="AU274" s="243">
        <f t="shared" si="228"/>
        <v>17298</v>
      </c>
      <c r="AV274" s="21"/>
    </row>
    <row r="275" spans="1:48" s="22" customFormat="1" ht="49.5" customHeight="1" x14ac:dyDescent="0.25">
      <c r="A275" s="28" t="s">
        <v>722</v>
      </c>
      <c r="B275" s="37" t="s">
        <v>723</v>
      </c>
      <c r="C275" s="23" t="s">
        <v>43</v>
      </c>
      <c r="D275" s="23" t="s">
        <v>60</v>
      </c>
      <c r="E275" s="18" t="s">
        <v>200</v>
      </c>
      <c r="F275" s="23"/>
      <c r="G275" s="37" t="s">
        <v>724</v>
      </c>
      <c r="H275" s="38">
        <v>0</v>
      </c>
      <c r="I275" s="28">
        <v>0</v>
      </c>
      <c r="J275" s="39">
        <v>0</v>
      </c>
      <c r="K275" s="39">
        <v>0</v>
      </c>
      <c r="L275" s="39">
        <v>0</v>
      </c>
      <c r="M275" s="25">
        <v>0</v>
      </c>
      <c r="N275" s="224">
        <v>0</v>
      </c>
      <c r="O275" s="224">
        <v>0</v>
      </c>
      <c r="P275" s="225">
        <v>0</v>
      </c>
      <c r="Q275" s="225">
        <v>0</v>
      </c>
      <c r="R275" s="225">
        <v>0</v>
      </c>
      <c r="S275" s="225">
        <v>0</v>
      </c>
      <c r="T275" s="225">
        <v>0</v>
      </c>
      <c r="U275" s="225">
        <v>0</v>
      </c>
      <c r="V275" s="224">
        <v>3495</v>
      </c>
      <c r="W275" s="224">
        <v>3495</v>
      </c>
      <c r="X275" s="292">
        <f t="shared" si="232"/>
        <v>3495</v>
      </c>
      <c r="Y275" s="292">
        <f t="shared" si="220"/>
        <v>3495</v>
      </c>
      <c r="Z275" s="225">
        <v>0</v>
      </c>
      <c r="AA275" s="225">
        <v>0</v>
      </c>
      <c r="AB275" s="225">
        <v>0</v>
      </c>
      <c r="AC275" s="225">
        <v>0</v>
      </c>
      <c r="AD275" s="224">
        <v>0</v>
      </c>
      <c r="AE275" s="224">
        <v>0</v>
      </c>
      <c r="AF275" s="225">
        <v>0</v>
      </c>
      <c r="AG275" s="225">
        <v>0</v>
      </c>
      <c r="AH275" s="292">
        <v>0</v>
      </c>
      <c r="AI275" s="292">
        <f t="shared" si="221"/>
        <v>0</v>
      </c>
      <c r="AJ275" s="224">
        <f t="shared" si="235"/>
        <v>3495</v>
      </c>
      <c r="AK275" s="224">
        <f t="shared" si="222"/>
        <v>3495</v>
      </c>
      <c r="AL275" s="226"/>
      <c r="AM275" s="203"/>
      <c r="AN275" s="20" t="str">
        <f t="shared" si="260"/>
        <v>661-AD</v>
      </c>
      <c r="AO275" s="243">
        <f t="shared" si="223"/>
        <v>0</v>
      </c>
      <c r="AP275" s="243">
        <f t="shared" si="224"/>
        <v>0</v>
      </c>
      <c r="AQ275" s="243">
        <v>0</v>
      </c>
      <c r="AR275" s="243">
        <f t="shared" si="225"/>
        <v>0</v>
      </c>
      <c r="AS275" s="243">
        <f t="shared" si="226"/>
        <v>3495</v>
      </c>
      <c r="AT275" s="243">
        <f t="shared" si="227"/>
        <v>0</v>
      </c>
      <c r="AU275" s="243">
        <f t="shared" si="228"/>
        <v>3495</v>
      </c>
      <c r="AV275" s="21"/>
    </row>
    <row r="276" spans="1:48" s="22" customFormat="1" ht="49.5" customHeight="1" x14ac:dyDescent="0.25">
      <c r="A276" s="313" t="s">
        <v>722</v>
      </c>
      <c r="B276" s="323" t="s">
        <v>723</v>
      </c>
      <c r="C276" s="304"/>
      <c r="D276" s="304"/>
      <c r="E276" s="305"/>
      <c r="F276" s="304"/>
      <c r="G276" s="323"/>
      <c r="H276" s="324"/>
      <c r="I276" s="313"/>
      <c r="J276" s="325"/>
      <c r="K276" s="325">
        <f>SUM(K274:K275)</f>
        <v>0</v>
      </c>
      <c r="L276" s="325">
        <f t="shared" ref="L276:AU276" si="261">SUM(L274:L275)</f>
        <v>15</v>
      </c>
      <c r="M276" s="325">
        <f t="shared" si="261"/>
        <v>15</v>
      </c>
      <c r="N276" s="325">
        <f t="shared" si="261"/>
        <v>8775</v>
      </c>
      <c r="O276" s="325">
        <f t="shared" si="261"/>
        <v>8775</v>
      </c>
      <c r="P276" s="325">
        <f t="shared" si="261"/>
        <v>0</v>
      </c>
      <c r="Q276" s="325">
        <f t="shared" si="261"/>
        <v>0</v>
      </c>
      <c r="R276" s="325">
        <f t="shared" si="261"/>
        <v>0</v>
      </c>
      <c r="S276" s="325">
        <f t="shared" si="261"/>
        <v>0</v>
      </c>
      <c r="T276" s="325">
        <f t="shared" si="261"/>
        <v>0</v>
      </c>
      <c r="U276" s="325">
        <f t="shared" si="261"/>
        <v>0</v>
      </c>
      <c r="V276" s="325">
        <f t="shared" si="261"/>
        <v>3495</v>
      </c>
      <c r="W276" s="325">
        <f t="shared" si="261"/>
        <v>3495</v>
      </c>
      <c r="X276" s="325">
        <f t="shared" si="261"/>
        <v>12270</v>
      </c>
      <c r="Y276" s="325">
        <f t="shared" si="261"/>
        <v>12270</v>
      </c>
      <c r="Z276" s="325">
        <f t="shared" si="261"/>
        <v>3000</v>
      </c>
      <c r="AA276" s="325">
        <f t="shared" si="261"/>
        <v>3000</v>
      </c>
      <c r="AB276" s="325">
        <f t="shared" si="261"/>
        <v>0</v>
      </c>
      <c r="AC276" s="325">
        <f t="shared" si="261"/>
        <v>0</v>
      </c>
      <c r="AD276" s="325">
        <f t="shared" si="261"/>
        <v>0</v>
      </c>
      <c r="AE276" s="325">
        <f t="shared" si="261"/>
        <v>0</v>
      </c>
      <c r="AF276" s="325">
        <f t="shared" si="261"/>
        <v>5523</v>
      </c>
      <c r="AG276" s="325">
        <f t="shared" si="261"/>
        <v>5523</v>
      </c>
      <c r="AH276" s="325">
        <f t="shared" si="261"/>
        <v>8523</v>
      </c>
      <c r="AI276" s="325">
        <f t="shared" si="261"/>
        <v>8523</v>
      </c>
      <c r="AJ276" s="325">
        <f t="shared" si="261"/>
        <v>20793</v>
      </c>
      <c r="AK276" s="325">
        <f t="shared" si="261"/>
        <v>20793</v>
      </c>
      <c r="AL276" s="325">
        <f t="shared" si="261"/>
        <v>20793</v>
      </c>
      <c r="AM276" s="325">
        <f t="shared" si="261"/>
        <v>15</v>
      </c>
      <c r="AN276" s="318" t="str">
        <f t="shared" si="260"/>
        <v>661-AD</v>
      </c>
      <c r="AO276" s="327">
        <f t="shared" si="261"/>
        <v>3000</v>
      </c>
      <c r="AP276" s="327">
        <f t="shared" si="261"/>
        <v>8775</v>
      </c>
      <c r="AQ276" s="327">
        <f t="shared" si="261"/>
        <v>0</v>
      </c>
      <c r="AR276" s="327">
        <f t="shared" si="261"/>
        <v>0</v>
      </c>
      <c r="AS276" s="327">
        <f t="shared" si="261"/>
        <v>9018</v>
      </c>
      <c r="AT276" s="327">
        <f t="shared" si="261"/>
        <v>0</v>
      </c>
      <c r="AU276" s="327">
        <f t="shared" si="261"/>
        <v>20793</v>
      </c>
      <c r="AV276" s="21"/>
    </row>
    <row r="277" spans="1:48" s="22" customFormat="1" ht="49.5" customHeight="1" x14ac:dyDescent="0.25">
      <c r="A277" s="313" t="s">
        <v>725</v>
      </c>
      <c r="B277" s="323" t="s">
        <v>726</v>
      </c>
      <c r="C277" s="304" t="s">
        <v>43</v>
      </c>
      <c r="D277" s="304" t="s">
        <v>57</v>
      </c>
      <c r="E277" s="305" t="s">
        <v>200</v>
      </c>
      <c r="F277" s="304" t="s">
        <v>48</v>
      </c>
      <c r="G277" s="323" t="s">
        <v>656</v>
      </c>
      <c r="H277" s="324">
        <v>43</v>
      </c>
      <c r="I277" s="313" t="s">
        <v>77</v>
      </c>
      <c r="J277" s="325">
        <v>585</v>
      </c>
      <c r="K277" s="325">
        <v>0</v>
      </c>
      <c r="L277" s="325">
        <v>3</v>
      </c>
      <c r="M277" s="308">
        <f t="shared" si="257"/>
        <v>3</v>
      </c>
      <c r="N277" s="309">
        <f t="shared" si="231"/>
        <v>1755</v>
      </c>
      <c r="O277" s="309">
        <v>1755</v>
      </c>
      <c r="P277" s="310">
        <v>3</v>
      </c>
      <c r="Q277" s="310">
        <v>142</v>
      </c>
      <c r="R277" s="310">
        <v>0</v>
      </c>
      <c r="S277" s="310">
        <v>426</v>
      </c>
      <c r="T277" s="310">
        <v>426</v>
      </c>
      <c r="U277" s="310">
        <v>0</v>
      </c>
      <c r="V277" s="309">
        <f t="shared" si="242"/>
        <v>0</v>
      </c>
      <c r="W277" s="309">
        <v>0</v>
      </c>
      <c r="X277" s="309">
        <f t="shared" si="232"/>
        <v>2181</v>
      </c>
      <c r="Y277" s="309">
        <f t="shared" si="220"/>
        <v>2181</v>
      </c>
      <c r="Z277" s="310">
        <f t="shared" si="233"/>
        <v>600</v>
      </c>
      <c r="AA277" s="310">
        <v>600</v>
      </c>
      <c r="AB277" s="310">
        <v>0</v>
      </c>
      <c r="AC277" s="310">
        <v>0</v>
      </c>
      <c r="AD277" s="309">
        <f t="shared" si="258"/>
        <v>0</v>
      </c>
      <c r="AE277" s="309">
        <v>0</v>
      </c>
      <c r="AF277" s="310">
        <v>0</v>
      </c>
      <c r="AG277" s="310">
        <v>0</v>
      </c>
      <c r="AH277" s="309">
        <f t="shared" si="255"/>
        <v>600</v>
      </c>
      <c r="AI277" s="309">
        <f t="shared" si="221"/>
        <v>600</v>
      </c>
      <c r="AJ277" s="309">
        <f t="shared" si="235"/>
        <v>2781</v>
      </c>
      <c r="AK277" s="309">
        <f t="shared" si="222"/>
        <v>2781</v>
      </c>
      <c r="AL277" s="311">
        <f t="shared" ref="AL277" si="262">SUM(AJ277)</f>
        <v>2781</v>
      </c>
      <c r="AM277" s="312">
        <f t="shared" ref="AM277" si="263">SUM(M277)</f>
        <v>3</v>
      </c>
      <c r="AN277" s="318" t="str">
        <f t="shared" si="260"/>
        <v>661-PR</v>
      </c>
      <c r="AO277" s="317">
        <f t="shared" si="223"/>
        <v>600</v>
      </c>
      <c r="AP277" s="317">
        <f t="shared" si="224"/>
        <v>1755</v>
      </c>
      <c r="AQ277" s="317">
        <v>0</v>
      </c>
      <c r="AR277" s="317">
        <f t="shared" si="225"/>
        <v>426</v>
      </c>
      <c r="AS277" s="317">
        <f t="shared" si="226"/>
        <v>0</v>
      </c>
      <c r="AT277" s="317">
        <f t="shared" si="227"/>
        <v>0</v>
      </c>
      <c r="AU277" s="317">
        <f t="shared" si="228"/>
        <v>2781</v>
      </c>
      <c r="AV277" s="21"/>
    </row>
    <row r="278" spans="1:48" s="40" customFormat="1" ht="45" customHeight="1" x14ac:dyDescent="0.25">
      <c r="A278" s="28" t="s">
        <v>239</v>
      </c>
      <c r="B278" s="37" t="s">
        <v>556</v>
      </c>
      <c r="C278" s="23" t="s">
        <v>43</v>
      </c>
      <c r="D278" s="23" t="s">
        <v>60</v>
      </c>
      <c r="E278" s="18" t="s">
        <v>58</v>
      </c>
      <c r="F278" s="23" t="s">
        <v>557</v>
      </c>
      <c r="G278" s="18" t="s">
        <v>149</v>
      </c>
      <c r="H278" s="38">
        <v>42</v>
      </c>
      <c r="I278" s="28" t="s">
        <v>38</v>
      </c>
      <c r="J278" s="39">
        <v>753</v>
      </c>
      <c r="K278" s="39">
        <v>0</v>
      </c>
      <c r="L278" s="39">
        <v>18</v>
      </c>
      <c r="M278" s="25">
        <f t="shared" si="257"/>
        <v>18</v>
      </c>
      <c r="N278" s="234">
        <f t="shared" si="231"/>
        <v>13554</v>
      </c>
      <c r="O278" s="234">
        <v>13554</v>
      </c>
      <c r="P278" s="235">
        <v>0</v>
      </c>
      <c r="Q278" s="235">
        <v>142</v>
      </c>
      <c r="R278" s="235"/>
      <c r="S278" s="235">
        <v>0</v>
      </c>
      <c r="T278" s="235">
        <v>0</v>
      </c>
      <c r="U278" s="225">
        <v>0</v>
      </c>
      <c r="V278" s="224">
        <v>0</v>
      </c>
      <c r="W278" s="224">
        <v>0</v>
      </c>
      <c r="X278" s="292">
        <f t="shared" si="232"/>
        <v>13554</v>
      </c>
      <c r="Y278" s="292">
        <f t="shared" si="220"/>
        <v>13554</v>
      </c>
      <c r="Z278" s="225">
        <f t="shared" si="233"/>
        <v>3600</v>
      </c>
      <c r="AA278" s="225">
        <v>3600</v>
      </c>
      <c r="AB278" s="225">
        <v>0</v>
      </c>
      <c r="AC278" s="225">
        <v>120</v>
      </c>
      <c r="AD278" s="224">
        <f t="shared" si="219"/>
        <v>0</v>
      </c>
      <c r="AE278" s="224">
        <v>0</v>
      </c>
      <c r="AF278" s="225">
        <v>5523</v>
      </c>
      <c r="AG278" s="225">
        <v>5523</v>
      </c>
      <c r="AH278" s="292">
        <f t="shared" si="255"/>
        <v>9123</v>
      </c>
      <c r="AI278" s="292">
        <f t="shared" si="221"/>
        <v>9123</v>
      </c>
      <c r="AJ278" s="224">
        <f t="shared" si="235"/>
        <v>22677</v>
      </c>
      <c r="AK278" s="224">
        <f t="shared" si="222"/>
        <v>22677</v>
      </c>
      <c r="AL278" s="226">
        <f>SUM(AJ278:AJ284)</f>
        <v>82832.42</v>
      </c>
      <c r="AM278" s="203">
        <f>SUM(M278:M284)</f>
        <v>36</v>
      </c>
      <c r="AN278" s="20" t="s">
        <v>239</v>
      </c>
      <c r="AO278" s="243">
        <f t="shared" si="223"/>
        <v>3600</v>
      </c>
      <c r="AP278" s="243">
        <f t="shared" si="224"/>
        <v>13554</v>
      </c>
      <c r="AQ278" s="243">
        <v>0</v>
      </c>
      <c r="AR278" s="243">
        <f t="shared" si="225"/>
        <v>0</v>
      </c>
      <c r="AS278" s="243">
        <f t="shared" si="226"/>
        <v>5523</v>
      </c>
      <c r="AT278" s="243">
        <f t="shared" si="227"/>
        <v>0</v>
      </c>
      <c r="AU278" s="243">
        <f t="shared" si="228"/>
        <v>22677</v>
      </c>
      <c r="AV278" s="35"/>
    </row>
    <row r="279" spans="1:48" s="40" customFormat="1" ht="42" customHeight="1" x14ac:dyDescent="0.25">
      <c r="A279" s="28" t="s">
        <v>239</v>
      </c>
      <c r="B279" s="37" t="s">
        <v>556</v>
      </c>
      <c r="C279" s="23" t="s">
        <v>43</v>
      </c>
      <c r="D279" s="23" t="s">
        <v>60</v>
      </c>
      <c r="E279" s="18" t="s">
        <v>58</v>
      </c>
      <c r="F279" s="23" t="s">
        <v>558</v>
      </c>
      <c r="G279" s="37" t="s">
        <v>553</v>
      </c>
      <c r="H279" s="38">
        <v>42</v>
      </c>
      <c r="I279" s="28" t="s">
        <v>38</v>
      </c>
      <c r="J279" s="39">
        <v>753</v>
      </c>
      <c r="K279" s="39">
        <v>0</v>
      </c>
      <c r="L279" s="39">
        <v>0</v>
      </c>
      <c r="M279" s="25">
        <f t="shared" si="257"/>
        <v>0</v>
      </c>
      <c r="N279" s="234">
        <f t="shared" si="231"/>
        <v>0</v>
      </c>
      <c r="O279" s="234">
        <v>0</v>
      </c>
      <c r="P279" s="235">
        <v>0</v>
      </c>
      <c r="Q279" s="235">
        <v>142</v>
      </c>
      <c r="R279" s="235"/>
      <c r="S279" s="235">
        <v>0</v>
      </c>
      <c r="T279" s="235">
        <v>0</v>
      </c>
      <c r="U279" s="225">
        <v>0</v>
      </c>
      <c r="V279" s="224">
        <v>5202.42</v>
      </c>
      <c r="W279" s="224">
        <v>5202.42</v>
      </c>
      <c r="X279" s="292">
        <f t="shared" si="232"/>
        <v>5202.42</v>
      </c>
      <c r="Y279" s="292">
        <f t="shared" si="220"/>
        <v>5202.42</v>
      </c>
      <c r="Z279" s="225">
        <f t="shared" si="233"/>
        <v>0</v>
      </c>
      <c r="AA279" s="225">
        <v>0</v>
      </c>
      <c r="AB279" s="225">
        <v>0</v>
      </c>
      <c r="AC279" s="225">
        <v>120</v>
      </c>
      <c r="AD279" s="224">
        <f t="shared" si="219"/>
        <v>0</v>
      </c>
      <c r="AE279" s="224">
        <v>0</v>
      </c>
      <c r="AF279" s="225">
        <v>0</v>
      </c>
      <c r="AG279" s="225">
        <v>0</v>
      </c>
      <c r="AH279" s="292">
        <f t="shared" si="255"/>
        <v>0</v>
      </c>
      <c r="AI279" s="292">
        <f t="shared" si="221"/>
        <v>0</v>
      </c>
      <c r="AJ279" s="224">
        <f t="shared" si="235"/>
        <v>5202.42</v>
      </c>
      <c r="AK279" s="224">
        <f t="shared" si="222"/>
        <v>5202.42</v>
      </c>
      <c r="AL279" s="226"/>
      <c r="AM279" s="203"/>
      <c r="AN279" s="20" t="s">
        <v>239</v>
      </c>
      <c r="AO279" s="243">
        <f t="shared" si="223"/>
        <v>0</v>
      </c>
      <c r="AP279" s="243">
        <f t="shared" si="224"/>
        <v>0</v>
      </c>
      <c r="AQ279" s="243">
        <v>0</v>
      </c>
      <c r="AR279" s="243">
        <f t="shared" si="225"/>
        <v>0</v>
      </c>
      <c r="AS279" s="243">
        <f t="shared" si="226"/>
        <v>5202.42</v>
      </c>
      <c r="AT279" s="243">
        <f t="shared" si="227"/>
        <v>0</v>
      </c>
      <c r="AU279" s="243">
        <f t="shared" si="228"/>
        <v>5202.42</v>
      </c>
      <c r="AV279" s="35"/>
    </row>
    <row r="280" spans="1:48" s="40" customFormat="1" ht="40.35" customHeight="1" x14ac:dyDescent="0.25">
      <c r="A280" s="28" t="s">
        <v>239</v>
      </c>
      <c r="B280" s="37" t="s">
        <v>556</v>
      </c>
      <c r="C280" s="23" t="s">
        <v>43</v>
      </c>
      <c r="D280" s="23" t="s">
        <v>60</v>
      </c>
      <c r="E280" s="18" t="s">
        <v>58</v>
      </c>
      <c r="F280" s="23" t="s">
        <v>727</v>
      </c>
      <c r="G280" s="18" t="s">
        <v>717</v>
      </c>
      <c r="H280" s="38">
        <v>42</v>
      </c>
      <c r="I280" s="28" t="s">
        <v>77</v>
      </c>
      <c r="J280" s="39">
        <v>585</v>
      </c>
      <c r="K280" s="39">
        <v>18</v>
      </c>
      <c r="L280" s="39">
        <v>0</v>
      </c>
      <c r="M280" s="25">
        <f t="shared" si="257"/>
        <v>18</v>
      </c>
      <c r="N280" s="234">
        <f t="shared" si="231"/>
        <v>10530</v>
      </c>
      <c r="O280" s="234">
        <v>10530</v>
      </c>
      <c r="P280" s="235">
        <v>5</v>
      </c>
      <c r="Q280" s="235">
        <v>142</v>
      </c>
      <c r="R280" s="236"/>
      <c r="S280" s="235">
        <v>710</v>
      </c>
      <c r="T280" s="235">
        <v>710</v>
      </c>
      <c r="U280" s="225">
        <v>300</v>
      </c>
      <c r="V280" s="224">
        <v>5400</v>
      </c>
      <c r="W280" s="224">
        <v>5400</v>
      </c>
      <c r="X280" s="292">
        <f t="shared" si="232"/>
        <v>16640</v>
      </c>
      <c r="Y280" s="292">
        <f t="shared" si="220"/>
        <v>16640</v>
      </c>
      <c r="Z280" s="225">
        <f t="shared" si="233"/>
        <v>3600</v>
      </c>
      <c r="AA280" s="225">
        <v>3600</v>
      </c>
      <c r="AB280" s="225">
        <v>0</v>
      </c>
      <c r="AC280" s="225">
        <v>120</v>
      </c>
      <c r="AD280" s="224">
        <f t="shared" si="219"/>
        <v>0</v>
      </c>
      <c r="AE280" s="224">
        <v>0</v>
      </c>
      <c r="AF280" s="225">
        <v>5523</v>
      </c>
      <c r="AG280" s="225">
        <v>5523</v>
      </c>
      <c r="AH280" s="292">
        <f t="shared" si="255"/>
        <v>9123</v>
      </c>
      <c r="AI280" s="292">
        <f t="shared" si="221"/>
        <v>9123</v>
      </c>
      <c r="AJ280" s="224">
        <f t="shared" si="235"/>
        <v>25763</v>
      </c>
      <c r="AK280" s="224">
        <f t="shared" si="222"/>
        <v>25763</v>
      </c>
      <c r="AL280" s="231"/>
      <c r="AM280" s="160"/>
      <c r="AN280" s="20" t="s">
        <v>239</v>
      </c>
      <c r="AO280" s="243">
        <f t="shared" si="223"/>
        <v>3600</v>
      </c>
      <c r="AP280" s="243">
        <f t="shared" si="224"/>
        <v>10530</v>
      </c>
      <c r="AQ280" s="243">
        <v>0</v>
      </c>
      <c r="AR280" s="243">
        <f t="shared" si="225"/>
        <v>710</v>
      </c>
      <c r="AS280" s="243">
        <f t="shared" si="226"/>
        <v>10923</v>
      </c>
      <c r="AT280" s="243">
        <f t="shared" si="227"/>
        <v>0</v>
      </c>
      <c r="AU280" s="243">
        <f t="shared" si="228"/>
        <v>25763</v>
      </c>
      <c r="AV280" s="35"/>
    </row>
    <row r="281" spans="1:48" s="40" customFormat="1" ht="40.35" customHeight="1" x14ac:dyDescent="0.25">
      <c r="A281" s="32" t="s">
        <v>239</v>
      </c>
      <c r="B281" s="37" t="s">
        <v>559</v>
      </c>
      <c r="C281" s="23" t="s">
        <v>43</v>
      </c>
      <c r="D281" s="23" t="s">
        <v>60</v>
      </c>
      <c r="E281" s="18" t="s">
        <v>62</v>
      </c>
      <c r="F281" s="23" t="s">
        <v>62</v>
      </c>
      <c r="G281" s="18" t="s">
        <v>523</v>
      </c>
      <c r="H281" s="38" t="s">
        <v>62</v>
      </c>
      <c r="I281" s="28" t="s">
        <v>62</v>
      </c>
      <c r="J281" s="39">
        <v>0</v>
      </c>
      <c r="K281" s="39">
        <v>0</v>
      </c>
      <c r="L281" s="39">
        <v>0</v>
      </c>
      <c r="M281" s="25">
        <v>0</v>
      </c>
      <c r="N281" s="234">
        <f t="shared" si="231"/>
        <v>0</v>
      </c>
      <c r="O281" s="234">
        <v>0</v>
      </c>
      <c r="P281" s="235">
        <v>0</v>
      </c>
      <c r="Q281" s="235">
        <v>0</v>
      </c>
      <c r="R281" s="236"/>
      <c r="S281" s="235">
        <v>0</v>
      </c>
      <c r="T281" s="235">
        <v>0</v>
      </c>
      <c r="U281" s="225">
        <v>0</v>
      </c>
      <c r="V281" s="224">
        <v>10500</v>
      </c>
      <c r="W281" s="224">
        <v>10500</v>
      </c>
      <c r="X281" s="292">
        <f t="shared" si="232"/>
        <v>10500</v>
      </c>
      <c r="Y281" s="292">
        <f t="shared" si="220"/>
        <v>10500</v>
      </c>
      <c r="Z281" s="225">
        <f t="shared" si="233"/>
        <v>0</v>
      </c>
      <c r="AA281" s="225">
        <v>0</v>
      </c>
      <c r="AB281" s="225">
        <v>0</v>
      </c>
      <c r="AC281" s="225">
        <v>0</v>
      </c>
      <c r="AD281" s="224">
        <f t="shared" si="219"/>
        <v>0</v>
      </c>
      <c r="AE281" s="224">
        <v>0</v>
      </c>
      <c r="AF281" s="225">
        <v>0</v>
      </c>
      <c r="AG281" s="225">
        <v>0</v>
      </c>
      <c r="AH281" s="292">
        <v>0</v>
      </c>
      <c r="AI281" s="292">
        <f t="shared" si="221"/>
        <v>0</v>
      </c>
      <c r="AJ281" s="224">
        <f t="shared" si="235"/>
        <v>10500</v>
      </c>
      <c r="AK281" s="224">
        <f t="shared" si="222"/>
        <v>10500</v>
      </c>
      <c r="AL281" s="231"/>
      <c r="AM281" s="160"/>
      <c r="AN281" s="20" t="s">
        <v>239</v>
      </c>
      <c r="AO281" s="243">
        <f t="shared" si="223"/>
        <v>0</v>
      </c>
      <c r="AP281" s="243">
        <f t="shared" si="224"/>
        <v>0</v>
      </c>
      <c r="AQ281" s="243">
        <v>0</v>
      </c>
      <c r="AR281" s="243">
        <f t="shared" si="225"/>
        <v>0</v>
      </c>
      <c r="AS281" s="243">
        <f t="shared" si="226"/>
        <v>10500</v>
      </c>
      <c r="AT281" s="243">
        <f t="shared" si="227"/>
        <v>0</v>
      </c>
      <c r="AU281" s="243">
        <f t="shared" si="228"/>
        <v>10500</v>
      </c>
      <c r="AV281" s="35"/>
    </row>
    <row r="282" spans="1:48" s="40" customFormat="1" ht="40.35" customHeight="1" x14ac:dyDescent="0.25">
      <c r="A282" s="32" t="s">
        <v>239</v>
      </c>
      <c r="B282" s="37" t="s">
        <v>559</v>
      </c>
      <c r="C282" s="23" t="s">
        <v>43</v>
      </c>
      <c r="D282" s="23" t="s">
        <v>60</v>
      </c>
      <c r="E282" s="18" t="s">
        <v>62</v>
      </c>
      <c r="F282" s="23" t="s">
        <v>62</v>
      </c>
      <c r="G282" s="18" t="s">
        <v>524</v>
      </c>
      <c r="H282" s="38" t="s">
        <v>62</v>
      </c>
      <c r="I282" s="28" t="s">
        <v>62</v>
      </c>
      <c r="J282" s="39">
        <v>0</v>
      </c>
      <c r="K282" s="39">
        <v>0</v>
      </c>
      <c r="L282" s="39">
        <v>0</v>
      </c>
      <c r="M282" s="25">
        <v>0</v>
      </c>
      <c r="N282" s="234">
        <f t="shared" si="231"/>
        <v>0</v>
      </c>
      <c r="O282" s="234">
        <v>0</v>
      </c>
      <c r="P282" s="235">
        <v>0</v>
      </c>
      <c r="Q282" s="235">
        <v>0</v>
      </c>
      <c r="R282" s="236"/>
      <c r="S282" s="235">
        <v>0</v>
      </c>
      <c r="T282" s="235">
        <v>0</v>
      </c>
      <c r="U282" s="225">
        <v>0</v>
      </c>
      <c r="V282" s="224">
        <v>10500</v>
      </c>
      <c r="W282" s="224">
        <v>10500</v>
      </c>
      <c r="X282" s="292">
        <f t="shared" si="232"/>
        <v>10500</v>
      </c>
      <c r="Y282" s="292">
        <f t="shared" si="220"/>
        <v>10500</v>
      </c>
      <c r="Z282" s="225">
        <f t="shared" si="233"/>
        <v>0</v>
      </c>
      <c r="AA282" s="225">
        <v>0</v>
      </c>
      <c r="AB282" s="225">
        <v>0</v>
      </c>
      <c r="AC282" s="225">
        <v>0</v>
      </c>
      <c r="AD282" s="224">
        <f t="shared" si="219"/>
        <v>0</v>
      </c>
      <c r="AE282" s="224">
        <v>0</v>
      </c>
      <c r="AF282" s="225">
        <v>0</v>
      </c>
      <c r="AG282" s="225">
        <v>0</v>
      </c>
      <c r="AH282" s="292">
        <v>0</v>
      </c>
      <c r="AI282" s="292">
        <f t="shared" si="221"/>
        <v>0</v>
      </c>
      <c r="AJ282" s="224">
        <f t="shared" si="235"/>
        <v>10500</v>
      </c>
      <c r="AK282" s="224">
        <f t="shared" si="222"/>
        <v>10500</v>
      </c>
      <c r="AL282" s="231"/>
      <c r="AM282" s="160"/>
      <c r="AN282" s="20" t="s">
        <v>239</v>
      </c>
      <c r="AO282" s="243">
        <f t="shared" si="223"/>
        <v>0</v>
      </c>
      <c r="AP282" s="243">
        <f t="shared" si="224"/>
        <v>0</v>
      </c>
      <c r="AQ282" s="243">
        <v>0</v>
      </c>
      <c r="AR282" s="243">
        <f t="shared" si="225"/>
        <v>0</v>
      </c>
      <c r="AS282" s="243">
        <f t="shared" si="226"/>
        <v>10500</v>
      </c>
      <c r="AT282" s="243">
        <f t="shared" si="227"/>
        <v>0</v>
      </c>
      <c r="AU282" s="243">
        <f t="shared" si="228"/>
        <v>10500</v>
      </c>
      <c r="AV282" s="35"/>
    </row>
    <row r="283" spans="1:48" s="40" customFormat="1" ht="40.35" customHeight="1" x14ac:dyDescent="0.25">
      <c r="A283" s="32" t="s">
        <v>239</v>
      </c>
      <c r="B283" s="37" t="s">
        <v>559</v>
      </c>
      <c r="C283" s="23" t="s">
        <v>43</v>
      </c>
      <c r="D283" s="23" t="s">
        <v>60</v>
      </c>
      <c r="E283" s="18" t="s">
        <v>62</v>
      </c>
      <c r="F283" s="23" t="s">
        <v>62</v>
      </c>
      <c r="G283" s="18" t="s">
        <v>560</v>
      </c>
      <c r="H283" s="38" t="s">
        <v>62</v>
      </c>
      <c r="I283" s="28" t="s">
        <v>62</v>
      </c>
      <c r="J283" s="39">
        <v>0</v>
      </c>
      <c r="K283" s="39">
        <v>0</v>
      </c>
      <c r="L283" s="39">
        <v>0</v>
      </c>
      <c r="M283" s="25">
        <v>0</v>
      </c>
      <c r="N283" s="234">
        <f t="shared" si="231"/>
        <v>0</v>
      </c>
      <c r="O283" s="234">
        <v>0</v>
      </c>
      <c r="P283" s="235">
        <v>0</v>
      </c>
      <c r="Q283" s="235">
        <v>0</v>
      </c>
      <c r="R283" s="236"/>
      <c r="S283" s="235">
        <v>0</v>
      </c>
      <c r="T283" s="235">
        <v>0</v>
      </c>
      <c r="U283" s="225">
        <v>0</v>
      </c>
      <c r="V283" s="224">
        <v>4095</v>
      </c>
      <c r="W283" s="224">
        <v>4095</v>
      </c>
      <c r="X283" s="292">
        <f t="shared" si="232"/>
        <v>4095</v>
      </c>
      <c r="Y283" s="292">
        <f t="shared" si="220"/>
        <v>4095</v>
      </c>
      <c r="Z283" s="225">
        <f t="shared" si="233"/>
        <v>0</v>
      </c>
      <c r="AA283" s="225">
        <v>0</v>
      </c>
      <c r="AB283" s="225">
        <v>0</v>
      </c>
      <c r="AC283" s="225">
        <v>0</v>
      </c>
      <c r="AD283" s="224">
        <f t="shared" si="219"/>
        <v>0</v>
      </c>
      <c r="AE283" s="224">
        <v>0</v>
      </c>
      <c r="AF283" s="225">
        <v>0</v>
      </c>
      <c r="AG283" s="225">
        <v>0</v>
      </c>
      <c r="AH283" s="292">
        <v>0</v>
      </c>
      <c r="AI283" s="292">
        <f t="shared" si="221"/>
        <v>0</v>
      </c>
      <c r="AJ283" s="224">
        <f t="shared" si="235"/>
        <v>4095</v>
      </c>
      <c r="AK283" s="224">
        <f t="shared" si="222"/>
        <v>4095</v>
      </c>
      <c r="AL283" s="231"/>
      <c r="AM283" s="160"/>
      <c r="AN283" s="20" t="s">
        <v>239</v>
      </c>
      <c r="AO283" s="243">
        <f t="shared" si="223"/>
        <v>0</v>
      </c>
      <c r="AP283" s="243">
        <f t="shared" si="224"/>
        <v>0</v>
      </c>
      <c r="AQ283" s="243">
        <v>0</v>
      </c>
      <c r="AR283" s="243">
        <f t="shared" si="225"/>
        <v>0</v>
      </c>
      <c r="AS283" s="243">
        <f t="shared" si="226"/>
        <v>4095</v>
      </c>
      <c r="AT283" s="243">
        <f t="shared" si="227"/>
        <v>0</v>
      </c>
      <c r="AU283" s="243">
        <f t="shared" si="228"/>
        <v>4095</v>
      </c>
      <c r="AV283" s="35"/>
    </row>
    <row r="284" spans="1:48" s="40" customFormat="1" ht="40.35" customHeight="1" x14ac:dyDescent="0.25">
      <c r="A284" s="32" t="s">
        <v>239</v>
      </c>
      <c r="B284" s="37" t="s">
        <v>559</v>
      </c>
      <c r="C284" s="23" t="s">
        <v>43</v>
      </c>
      <c r="D284" s="23" t="s">
        <v>60</v>
      </c>
      <c r="E284" s="18" t="s">
        <v>62</v>
      </c>
      <c r="F284" s="23" t="s">
        <v>62</v>
      </c>
      <c r="G284" s="18" t="s">
        <v>555</v>
      </c>
      <c r="H284" s="38" t="s">
        <v>62</v>
      </c>
      <c r="I284" s="28" t="s">
        <v>62</v>
      </c>
      <c r="J284" s="39">
        <v>0</v>
      </c>
      <c r="K284" s="39">
        <v>0</v>
      </c>
      <c r="L284" s="39">
        <v>0</v>
      </c>
      <c r="M284" s="25">
        <v>0</v>
      </c>
      <c r="N284" s="224">
        <f t="shared" si="231"/>
        <v>0</v>
      </c>
      <c r="O284" s="224">
        <v>0</v>
      </c>
      <c r="P284" s="225">
        <v>0</v>
      </c>
      <c r="Q284" s="225">
        <v>0</v>
      </c>
      <c r="R284" s="236"/>
      <c r="S284" s="225">
        <v>0</v>
      </c>
      <c r="T284" s="225">
        <v>0</v>
      </c>
      <c r="U284" s="225">
        <v>0</v>
      </c>
      <c r="V284" s="224">
        <v>4095</v>
      </c>
      <c r="W284" s="224">
        <v>4095</v>
      </c>
      <c r="X284" s="292">
        <f t="shared" si="232"/>
        <v>4095</v>
      </c>
      <c r="Y284" s="292">
        <f t="shared" si="220"/>
        <v>4095</v>
      </c>
      <c r="Z284" s="225">
        <f t="shared" si="233"/>
        <v>0</v>
      </c>
      <c r="AA284" s="225">
        <v>0</v>
      </c>
      <c r="AB284" s="225">
        <v>0</v>
      </c>
      <c r="AC284" s="225">
        <v>0</v>
      </c>
      <c r="AD284" s="224">
        <f t="shared" si="219"/>
        <v>0</v>
      </c>
      <c r="AE284" s="224">
        <v>0</v>
      </c>
      <c r="AF284" s="225">
        <v>0</v>
      </c>
      <c r="AG284" s="225">
        <v>0</v>
      </c>
      <c r="AH284" s="292">
        <v>0</v>
      </c>
      <c r="AI284" s="292">
        <f t="shared" si="221"/>
        <v>0</v>
      </c>
      <c r="AJ284" s="224">
        <f t="shared" si="235"/>
        <v>4095</v>
      </c>
      <c r="AK284" s="224">
        <f t="shared" si="222"/>
        <v>4095</v>
      </c>
      <c r="AL284" s="231"/>
      <c r="AM284" s="160"/>
      <c r="AN284" s="20" t="s">
        <v>239</v>
      </c>
      <c r="AO284" s="243">
        <f t="shared" si="223"/>
        <v>0</v>
      </c>
      <c r="AP284" s="243">
        <f t="shared" si="224"/>
        <v>0</v>
      </c>
      <c r="AQ284" s="243">
        <v>0</v>
      </c>
      <c r="AR284" s="243">
        <f t="shared" si="225"/>
        <v>0</v>
      </c>
      <c r="AS284" s="243">
        <f t="shared" si="226"/>
        <v>4095</v>
      </c>
      <c r="AT284" s="243">
        <f t="shared" si="227"/>
        <v>0</v>
      </c>
      <c r="AU284" s="243">
        <f t="shared" si="228"/>
        <v>4095</v>
      </c>
      <c r="AV284" s="35"/>
    </row>
    <row r="285" spans="1:48" s="40" customFormat="1" ht="40.35" customHeight="1" x14ac:dyDescent="0.25">
      <c r="A285" s="320" t="s">
        <v>239</v>
      </c>
      <c r="B285" s="323" t="s">
        <v>559</v>
      </c>
      <c r="C285" s="304"/>
      <c r="D285" s="304"/>
      <c r="E285" s="305"/>
      <c r="F285" s="304"/>
      <c r="G285" s="305"/>
      <c r="H285" s="324"/>
      <c r="I285" s="313"/>
      <c r="J285" s="325"/>
      <c r="K285" s="325">
        <f>SUM(K278:K284)</f>
        <v>18</v>
      </c>
      <c r="L285" s="325">
        <f t="shared" ref="L285:AU285" si="264">SUM(L278:L284)</f>
        <v>18</v>
      </c>
      <c r="M285" s="325">
        <f t="shared" si="264"/>
        <v>36</v>
      </c>
      <c r="N285" s="325">
        <f t="shared" si="264"/>
        <v>24084</v>
      </c>
      <c r="O285" s="325">
        <f t="shared" si="264"/>
        <v>24084</v>
      </c>
      <c r="P285" s="325">
        <f t="shared" si="264"/>
        <v>5</v>
      </c>
      <c r="Q285" s="325">
        <f t="shared" si="264"/>
        <v>426</v>
      </c>
      <c r="R285" s="325">
        <f t="shared" si="264"/>
        <v>0</v>
      </c>
      <c r="S285" s="325">
        <f t="shared" si="264"/>
        <v>710</v>
      </c>
      <c r="T285" s="325">
        <f t="shared" si="264"/>
        <v>710</v>
      </c>
      <c r="U285" s="325">
        <f t="shared" si="264"/>
        <v>300</v>
      </c>
      <c r="V285" s="325">
        <f t="shared" si="264"/>
        <v>39792.42</v>
      </c>
      <c r="W285" s="325">
        <f t="shared" si="264"/>
        <v>39792.42</v>
      </c>
      <c r="X285" s="325">
        <f t="shared" si="264"/>
        <v>64586.42</v>
      </c>
      <c r="Y285" s="325">
        <f t="shared" si="264"/>
        <v>64586.42</v>
      </c>
      <c r="Z285" s="325">
        <f t="shared" si="264"/>
        <v>7200</v>
      </c>
      <c r="AA285" s="325">
        <f t="shared" si="264"/>
        <v>7200</v>
      </c>
      <c r="AB285" s="325">
        <f t="shared" si="264"/>
        <v>0</v>
      </c>
      <c r="AC285" s="325">
        <f t="shared" si="264"/>
        <v>360</v>
      </c>
      <c r="AD285" s="325">
        <f t="shared" si="264"/>
        <v>0</v>
      </c>
      <c r="AE285" s="325">
        <f t="shared" si="264"/>
        <v>0</v>
      </c>
      <c r="AF285" s="325">
        <f t="shared" si="264"/>
        <v>11046</v>
      </c>
      <c r="AG285" s="325">
        <f t="shared" si="264"/>
        <v>11046</v>
      </c>
      <c r="AH285" s="325">
        <f t="shared" si="264"/>
        <v>18246</v>
      </c>
      <c r="AI285" s="325">
        <f t="shared" si="264"/>
        <v>18246</v>
      </c>
      <c r="AJ285" s="325">
        <f t="shared" si="264"/>
        <v>82832.42</v>
      </c>
      <c r="AK285" s="325">
        <f t="shared" si="264"/>
        <v>82832.42</v>
      </c>
      <c r="AL285" s="325">
        <f t="shared" si="264"/>
        <v>82832.42</v>
      </c>
      <c r="AM285" s="325">
        <f t="shared" si="264"/>
        <v>36</v>
      </c>
      <c r="AN285" s="318" t="s">
        <v>239</v>
      </c>
      <c r="AO285" s="327">
        <f t="shared" si="264"/>
        <v>7200</v>
      </c>
      <c r="AP285" s="327">
        <f t="shared" si="264"/>
        <v>24084</v>
      </c>
      <c r="AQ285" s="327">
        <f t="shared" si="264"/>
        <v>0</v>
      </c>
      <c r="AR285" s="327">
        <f t="shared" si="264"/>
        <v>710</v>
      </c>
      <c r="AS285" s="327">
        <f t="shared" si="264"/>
        <v>50838.42</v>
      </c>
      <c r="AT285" s="327">
        <f t="shared" si="264"/>
        <v>0</v>
      </c>
      <c r="AU285" s="327">
        <f t="shared" si="264"/>
        <v>82832.42</v>
      </c>
      <c r="AV285" s="35"/>
    </row>
    <row r="286" spans="1:48" s="22" customFormat="1" ht="51.75" customHeight="1" x14ac:dyDescent="0.25">
      <c r="A286" s="28" t="s">
        <v>240</v>
      </c>
      <c r="B286" s="37" t="s">
        <v>241</v>
      </c>
      <c r="C286" s="23" t="s">
        <v>43</v>
      </c>
      <c r="D286" s="23" t="s">
        <v>57</v>
      </c>
      <c r="E286" s="18" t="s">
        <v>242</v>
      </c>
      <c r="F286" s="23" t="s">
        <v>520</v>
      </c>
      <c r="G286" s="18" t="s">
        <v>663</v>
      </c>
      <c r="H286" s="38">
        <v>42</v>
      </c>
      <c r="I286" s="28" t="s">
        <v>77</v>
      </c>
      <c r="J286" s="39">
        <v>585</v>
      </c>
      <c r="K286" s="39">
        <v>18</v>
      </c>
      <c r="L286" s="39">
        <v>0</v>
      </c>
      <c r="M286" s="25">
        <f t="shared" si="257"/>
        <v>18</v>
      </c>
      <c r="N286" s="234">
        <f t="shared" si="231"/>
        <v>10530</v>
      </c>
      <c r="O286" s="234">
        <v>10530</v>
      </c>
      <c r="P286" s="235">
        <v>10</v>
      </c>
      <c r="Q286" s="235">
        <v>26</v>
      </c>
      <c r="R286" s="235">
        <v>0.4</v>
      </c>
      <c r="S286" s="235">
        <f>SUM(P286*Q286*0.4)</f>
        <v>104</v>
      </c>
      <c r="T286" s="235">
        <v>104</v>
      </c>
      <c r="U286" s="225">
        <v>0</v>
      </c>
      <c r="V286" s="224">
        <v>0</v>
      </c>
      <c r="W286" s="224">
        <v>0</v>
      </c>
      <c r="X286" s="292">
        <f>N286+S286+V286</f>
        <v>10634</v>
      </c>
      <c r="Y286" s="292">
        <f t="shared" si="220"/>
        <v>10634</v>
      </c>
      <c r="Z286" s="225">
        <f>M286*200</f>
        <v>3600</v>
      </c>
      <c r="AA286" s="225">
        <v>3600</v>
      </c>
      <c r="AB286" s="225">
        <v>0</v>
      </c>
      <c r="AC286" s="225">
        <v>0</v>
      </c>
      <c r="AD286" s="224">
        <v>0</v>
      </c>
      <c r="AE286" s="224">
        <v>0</v>
      </c>
      <c r="AF286" s="225">
        <v>4950</v>
      </c>
      <c r="AG286" s="225">
        <v>4950</v>
      </c>
      <c r="AH286" s="292">
        <f t="shared" si="255"/>
        <v>8550</v>
      </c>
      <c r="AI286" s="292">
        <f t="shared" si="221"/>
        <v>8550</v>
      </c>
      <c r="AJ286" s="224">
        <f t="shared" si="235"/>
        <v>19184</v>
      </c>
      <c r="AK286" s="224">
        <f t="shared" si="222"/>
        <v>19184</v>
      </c>
      <c r="AL286" s="226">
        <f>SUM(AJ286:AJ292)</f>
        <v>90629</v>
      </c>
      <c r="AM286" s="203">
        <f>SUM(M286:M292)</f>
        <v>54</v>
      </c>
      <c r="AN286" s="20" t="s">
        <v>240</v>
      </c>
      <c r="AO286" s="243">
        <f t="shared" si="223"/>
        <v>3600</v>
      </c>
      <c r="AP286" s="243">
        <f t="shared" si="224"/>
        <v>10530</v>
      </c>
      <c r="AQ286" s="243">
        <v>0</v>
      </c>
      <c r="AR286" s="243">
        <f t="shared" si="225"/>
        <v>104</v>
      </c>
      <c r="AS286" s="243">
        <f t="shared" si="226"/>
        <v>4950</v>
      </c>
      <c r="AT286" s="243">
        <f t="shared" si="227"/>
        <v>0</v>
      </c>
      <c r="AU286" s="243">
        <f t="shared" si="228"/>
        <v>19184</v>
      </c>
      <c r="AV286" s="21"/>
    </row>
    <row r="287" spans="1:48" s="22" customFormat="1" ht="41.25" customHeight="1" x14ac:dyDescent="0.25">
      <c r="A287" s="28" t="s">
        <v>240</v>
      </c>
      <c r="B287" s="37" t="s">
        <v>241</v>
      </c>
      <c r="C287" s="23" t="s">
        <v>43</v>
      </c>
      <c r="D287" s="23" t="s">
        <v>57</v>
      </c>
      <c r="E287" s="18" t="s">
        <v>242</v>
      </c>
      <c r="F287" s="23" t="s">
        <v>48</v>
      </c>
      <c r="G287" s="37" t="s">
        <v>656</v>
      </c>
      <c r="H287" s="38">
        <v>42</v>
      </c>
      <c r="I287" s="28" t="s">
        <v>77</v>
      </c>
      <c r="J287" s="39">
        <v>585</v>
      </c>
      <c r="K287" s="39">
        <v>0</v>
      </c>
      <c r="L287" s="39">
        <v>18</v>
      </c>
      <c r="M287" s="25">
        <f t="shared" si="257"/>
        <v>18</v>
      </c>
      <c r="N287" s="234">
        <f t="shared" si="231"/>
        <v>10530</v>
      </c>
      <c r="O287" s="234">
        <v>10530</v>
      </c>
      <c r="P287" s="235">
        <v>0</v>
      </c>
      <c r="Q287" s="235">
        <v>0</v>
      </c>
      <c r="R287" s="235"/>
      <c r="S287" s="235">
        <v>0</v>
      </c>
      <c r="T287" s="235">
        <v>0</v>
      </c>
      <c r="U287" s="225">
        <v>0</v>
      </c>
      <c r="V287" s="224">
        <v>0</v>
      </c>
      <c r="W287" s="224">
        <v>0</v>
      </c>
      <c r="X287" s="292">
        <f>N287+S287+V287</f>
        <v>10530</v>
      </c>
      <c r="Y287" s="292">
        <f t="shared" si="220"/>
        <v>10530</v>
      </c>
      <c r="Z287" s="225">
        <f>M287*200</f>
        <v>3600</v>
      </c>
      <c r="AA287" s="225">
        <v>3600</v>
      </c>
      <c r="AB287" s="225">
        <v>0</v>
      </c>
      <c r="AC287" s="225">
        <v>0</v>
      </c>
      <c r="AD287" s="224">
        <v>0</v>
      </c>
      <c r="AE287" s="224">
        <v>0</v>
      </c>
      <c r="AF287" s="225">
        <v>4950</v>
      </c>
      <c r="AG287" s="225">
        <v>4950</v>
      </c>
      <c r="AH287" s="292">
        <f t="shared" si="255"/>
        <v>8550</v>
      </c>
      <c r="AI287" s="292">
        <f t="shared" si="221"/>
        <v>8550</v>
      </c>
      <c r="AJ287" s="224">
        <f t="shared" si="235"/>
        <v>19080</v>
      </c>
      <c r="AK287" s="224">
        <f t="shared" si="222"/>
        <v>19080</v>
      </c>
      <c r="AL287" s="226"/>
      <c r="AM287" s="203"/>
      <c r="AN287" s="20" t="s">
        <v>240</v>
      </c>
      <c r="AO287" s="243">
        <f t="shared" si="223"/>
        <v>3600</v>
      </c>
      <c r="AP287" s="243">
        <f t="shared" si="224"/>
        <v>10530</v>
      </c>
      <c r="AQ287" s="243">
        <v>0</v>
      </c>
      <c r="AR287" s="243">
        <f t="shared" si="225"/>
        <v>0</v>
      </c>
      <c r="AS287" s="243">
        <f t="shared" si="226"/>
        <v>4950</v>
      </c>
      <c r="AT287" s="243">
        <f t="shared" si="227"/>
        <v>0</v>
      </c>
      <c r="AU287" s="243">
        <f t="shared" si="228"/>
        <v>19080</v>
      </c>
      <c r="AV287" s="21"/>
    </row>
    <row r="288" spans="1:48" s="22" customFormat="1" ht="52.5" customHeight="1" x14ac:dyDescent="0.25">
      <c r="A288" s="28" t="s">
        <v>240</v>
      </c>
      <c r="B288" s="37" t="s">
        <v>241</v>
      </c>
      <c r="C288" s="23" t="s">
        <v>43</v>
      </c>
      <c r="D288" s="23" t="s">
        <v>57</v>
      </c>
      <c r="E288" s="18" t="s">
        <v>242</v>
      </c>
      <c r="F288" s="23" t="s">
        <v>728</v>
      </c>
      <c r="G288" s="37" t="s">
        <v>729</v>
      </c>
      <c r="H288" s="38">
        <v>42</v>
      </c>
      <c r="I288" s="28" t="s">
        <v>77</v>
      </c>
      <c r="J288" s="39">
        <v>585</v>
      </c>
      <c r="K288" s="39">
        <v>0</v>
      </c>
      <c r="L288" s="39">
        <v>18</v>
      </c>
      <c r="M288" s="25">
        <f t="shared" si="257"/>
        <v>18</v>
      </c>
      <c r="N288" s="234">
        <f t="shared" si="231"/>
        <v>10530</v>
      </c>
      <c r="O288" s="234">
        <v>10530</v>
      </c>
      <c r="P288" s="235">
        <v>0</v>
      </c>
      <c r="Q288" s="235">
        <v>0</v>
      </c>
      <c r="R288" s="235"/>
      <c r="S288" s="235">
        <v>0</v>
      </c>
      <c r="T288" s="235">
        <v>0</v>
      </c>
      <c r="U288" s="225">
        <v>0</v>
      </c>
      <c r="V288" s="224">
        <v>0</v>
      </c>
      <c r="W288" s="224">
        <v>0</v>
      </c>
      <c r="X288" s="292">
        <f>N288+S288+V288</f>
        <v>10530</v>
      </c>
      <c r="Y288" s="292">
        <f t="shared" si="220"/>
        <v>10530</v>
      </c>
      <c r="Z288" s="225">
        <f>M288*200</f>
        <v>3600</v>
      </c>
      <c r="AA288" s="225">
        <v>3600</v>
      </c>
      <c r="AB288" s="225">
        <v>0</v>
      </c>
      <c r="AC288" s="225">
        <v>0</v>
      </c>
      <c r="AD288" s="224">
        <v>0</v>
      </c>
      <c r="AE288" s="224">
        <v>0</v>
      </c>
      <c r="AF288" s="225">
        <v>4950</v>
      </c>
      <c r="AG288" s="225">
        <v>4950</v>
      </c>
      <c r="AH288" s="292">
        <f t="shared" si="255"/>
        <v>8550</v>
      </c>
      <c r="AI288" s="292">
        <f t="shared" si="221"/>
        <v>8550</v>
      </c>
      <c r="AJ288" s="224">
        <f t="shared" si="235"/>
        <v>19080</v>
      </c>
      <c r="AK288" s="224">
        <f t="shared" si="222"/>
        <v>19080</v>
      </c>
      <c r="AL288" s="226"/>
      <c r="AM288" s="203"/>
      <c r="AN288" s="20" t="s">
        <v>240</v>
      </c>
      <c r="AO288" s="243">
        <f t="shared" si="223"/>
        <v>3600</v>
      </c>
      <c r="AP288" s="243">
        <f t="shared" si="224"/>
        <v>10530</v>
      </c>
      <c r="AQ288" s="243">
        <v>0</v>
      </c>
      <c r="AR288" s="243">
        <f t="shared" si="225"/>
        <v>0</v>
      </c>
      <c r="AS288" s="243">
        <f t="shared" si="226"/>
        <v>4950</v>
      </c>
      <c r="AT288" s="243">
        <f t="shared" si="227"/>
        <v>0</v>
      </c>
      <c r="AU288" s="243">
        <f t="shared" si="228"/>
        <v>19080</v>
      </c>
      <c r="AV288" s="21"/>
    </row>
    <row r="289" spans="1:48" s="22" customFormat="1" ht="41.25" customHeight="1" x14ac:dyDescent="0.25">
      <c r="A289" s="28" t="s">
        <v>240</v>
      </c>
      <c r="B289" s="37" t="s">
        <v>561</v>
      </c>
      <c r="C289" s="23" t="s">
        <v>43</v>
      </c>
      <c r="D289" s="23" t="s">
        <v>57</v>
      </c>
      <c r="E289" s="18" t="s">
        <v>62</v>
      </c>
      <c r="F289" s="23" t="s">
        <v>62</v>
      </c>
      <c r="G289" s="37" t="s">
        <v>730</v>
      </c>
      <c r="H289" s="38" t="s">
        <v>62</v>
      </c>
      <c r="I289" s="28" t="s">
        <v>62</v>
      </c>
      <c r="J289" s="39">
        <v>0</v>
      </c>
      <c r="K289" s="39">
        <v>0</v>
      </c>
      <c r="L289" s="39">
        <v>0</v>
      </c>
      <c r="M289" s="25">
        <v>0</v>
      </c>
      <c r="N289" s="234">
        <v>0</v>
      </c>
      <c r="O289" s="234">
        <v>0</v>
      </c>
      <c r="P289" s="235">
        <v>0</v>
      </c>
      <c r="Q289" s="235">
        <v>0</v>
      </c>
      <c r="R289" s="235">
        <v>0</v>
      </c>
      <c r="S289" s="225">
        <v>0</v>
      </c>
      <c r="T289" s="225">
        <v>0</v>
      </c>
      <c r="U289" s="224">
        <v>0</v>
      </c>
      <c r="V289" s="224">
        <v>10500</v>
      </c>
      <c r="W289" s="224">
        <v>10500</v>
      </c>
      <c r="X289" s="294">
        <v>10500</v>
      </c>
      <c r="Y289" s="292">
        <f t="shared" ref="Y289:Y295" si="265">SUM(O289+T289+W289)</f>
        <v>10500</v>
      </c>
      <c r="Z289" s="225">
        <v>0</v>
      </c>
      <c r="AA289" s="225">
        <v>0</v>
      </c>
      <c r="AB289" s="225">
        <v>0</v>
      </c>
      <c r="AC289" s="224">
        <v>0</v>
      </c>
      <c r="AD289" s="225">
        <v>0</v>
      </c>
      <c r="AE289" s="225">
        <v>0</v>
      </c>
      <c r="AF289" s="224">
        <v>0</v>
      </c>
      <c r="AG289" s="224">
        <v>0</v>
      </c>
      <c r="AH289" s="292">
        <f t="shared" si="255"/>
        <v>0</v>
      </c>
      <c r="AI289" s="292">
        <f t="shared" ref="AI289:AI295" si="266">SUM(AA289+AE289+AG289)</f>
        <v>0</v>
      </c>
      <c r="AJ289" s="224">
        <f t="shared" si="235"/>
        <v>10500</v>
      </c>
      <c r="AK289" s="224">
        <f t="shared" ref="AK289:AK295" si="267">SUM(Y289+AI289)</f>
        <v>10500</v>
      </c>
      <c r="AL289" s="226"/>
      <c r="AM289" s="211"/>
      <c r="AN289" s="20" t="s">
        <v>240</v>
      </c>
      <c r="AO289" s="243">
        <f t="shared" ref="AO289:AO295" si="268">SUM(AA289)</f>
        <v>0</v>
      </c>
      <c r="AP289" s="243">
        <f t="shared" ref="AP289:AP295" si="269">SUM(O289)</f>
        <v>0</v>
      </c>
      <c r="AQ289" s="243">
        <v>0</v>
      </c>
      <c r="AR289" s="243">
        <f t="shared" ref="AR289:AR295" si="270">SUM(T289+AE289)</f>
        <v>0</v>
      </c>
      <c r="AS289" s="243">
        <f t="shared" ref="AS289:AS295" si="271">SUM(W289+AG289)</f>
        <v>10500</v>
      </c>
      <c r="AT289" s="243">
        <f t="shared" ref="AT289:AT295" si="272">SUM(AJ289-AK289)</f>
        <v>0</v>
      </c>
      <c r="AU289" s="243">
        <f t="shared" ref="AU289:AU295" si="273">SUM(AO289:AS289)</f>
        <v>10500</v>
      </c>
      <c r="AV289" s="21"/>
    </row>
    <row r="290" spans="1:48" s="22" customFormat="1" ht="41.25" customHeight="1" x14ac:dyDescent="0.25">
      <c r="A290" s="28" t="s">
        <v>240</v>
      </c>
      <c r="B290" s="37" t="s">
        <v>561</v>
      </c>
      <c r="C290" s="23" t="s">
        <v>43</v>
      </c>
      <c r="D290" s="23" t="s">
        <v>57</v>
      </c>
      <c r="E290" s="18" t="s">
        <v>62</v>
      </c>
      <c r="F290" s="23" t="s">
        <v>62</v>
      </c>
      <c r="G290" s="37" t="s">
        <v>560</v>
      </c>
      <c r="H290" s="38" t="s">
        <v>62</v>
      </c>
      <c r="I290" s="28" t="s">
        <v>62</v>
      </c>
      <c r="J290" s="39">
        <v>0</v>
      </c>
      <c r="K290" s="39">
        <v>0</v>
      </c>
      <c r="L290" s="39">
        <v>0</v>
      </c>
      <c r="M290" s="25">
        <v>0</v>
      </c>
      <c r="N290" s="234">
        <v>0</v>
      </c>
      <c r="O290" s="234">
        <v>0</v>
      </c>
      <c r="P290" s="235">
        <v>0</v>
      </c>
      <c r="Q290" s="235">
        <v>0</v>
      </c>
      <c r="R290" s="235">
        <v>0</v>
      </c>
      <c r="S290" s="225">
        <v>0</v>
      </c>
      <c r="T290" s="225">
        <v>0</v>
      </c>
      <c r="U290" s="224">
        <v>0</v>
      </c>
      <c r="V290" s="224">
        <v>4095</v>
      </c>
      <c r="W290" s="224">
        <v>4095</v>
      </c>
      <c r="X290" s="294">
        <v>4095</v>
      </c>
      <c r="Y290" s="292">
        <f t="shared" si="265"/>
        <v>4095</v>
      </c>
      <c r="Z290" s="225">
        <v>0</v>
      </c>
      <c r="AA290" s="225">
        <v>0</v>
      </c>
      <c r="AB290" s="225">
        <v>0</v>
      </c>
      <c r="AC290" s="224">
        <v>0</v>
      </c>
      <c r="AD290" s="225">
        <v>0</v>
      </c>
      <c r="AE290" s="225">
        <v>0</v>
      </c>
      <c r="AF290" s="224">
        <v>0</v>
      </c>
      <c r="AG290" s="224">
        <v>0</v>
      </c>
      <c r="AH290" s="292">
        <f t="shared" si="255"/>
        <v>0</v>
      </c>
      <c r="AI290" s="292">
        <f t="shared" si="266"/>
        <v>0</v>
      </c>
      <c r="AJ290" s="224">
        <f t="shared" si="235"/>
        <v>4095</v>
      </c>
      <c r="AK290" s="224">
        <f t="shared" si="267"/>
        <v>4095</v>
      </c>
      <c r="AL290" s="226"/>
      <c r="AM290" s="211"/>
      <c r="AN290" s="20" t="s">
        <v>240</v>
      </c>
      <c r="AO290" s="243">
        <f t="shared" si="268"/>
        <v>0</v>
      </c>
      <c r="AP290" s="243">
        <f t="shared" si="269"/>
        <v>0</v>
      </c>
      <c r="AQ290" s="243">
        <v>0</v>
      </c>
      <c r="AR290" s="243">
        <f t="shared" si="270"/>
        <v>0</v>
      </c>
      <c r="AS290" s="243">
        <f t="shared" si="271"/>
        <v>4095</v>
      </c>
      <c r="AT290" s="243">
        <f t="shared" si="272"/>
        <v>0</v>
      </c>
      <c r="AU290" s="243">
        <f t="shared" si="273"/>
        <v>4095</v>
      </c>
      <c r="AV290" s="21"/>
    </row>
    <row r="291" spans="1:48" s="22" customFormat="1" ht="37.5" customHeight="1" x14ac:dyDescent="0.25">
      <c r="A291" s="28" t="s">
        <v>240</v>
      </c>
      <c r="B291" s="37" t="s">
        <v>561</v>
      </c>
      <c r="C291" s="23" t="s">
        <v>43</v>
      </c>
      <c r="D291" s="23" t="s">
        <v>57</v>
      </c>
      <c r="E291" s="18" t="s">
        <v>62</v>
      </c>
      <c r="F291" s="23" t="s">
        <v>62</v>
      </c>
      <c r="G291" s="37" t="s">
        <v>562</v>
      </c>
      <c r="H291" s="38" t="s">
        <v>62</v>
      </c>
      <c r="I291" s="28" t="s">
        <v>62</v>
      </c>
      <c r="J291" s="39">
        <v>0</v>
      </c>
      <c r="K291" s="39">
        <v>0</v>
      </c>
      <c r="L291" s="39">
        <v>0</v>
      </c>
      <c r="M291" s="25">
        <v>0</v>
      </c>
      <c r="N291" s="234">
        <v>0</v>
      </c>
      <c r="O291" s="234">
        <v>0</v>
      </c>
      <c r="P291" s="235">
        <v>0</v>
      </c>
      <c r="Q291" s="235">
        <v>0</v>
      </c>
      <c r="R291" s="235">
        <v>0</v>
      </c>
      <c r="S291" s="235">
        <v>0</v>
      </c>
      <c r="T291" s="235">
        <v>0</v>
      </c>
      <c r="U291" s="225">
        <v>0</v>
      </c>
      <c r="V291" s="224">
        <v>10500</v>
      </c>
      <c r="W291" s="224">
        <v>10500</v>
      </c>
      <c r="X291" s="292">
        <f t="shared" ref="X291:X292" si="274">N291+S291+V291</f>
        <v>10500</v>
      </c>
      <c r="Y291" s="292">
        <f t="shared" si="265"/>
        <v>10500</v>
      </c>
      <c r="Z291" s="225">
        <v>0</v>
      </c>
      <c r="AA291" s="225">
        <v>0</v>
      </c>
      <c r="AB291" s="225">
        <v>0</v>
      </c>
      <c r="AC291" s="225">
        <v>0</v>
      </c>
      <c r="AD291" s="224">
        <v>0</v>
      </c>
      <c r="AE291" s="224">
        <v>0</v>
      </c>
      <c r="AF291" s="225">
        <v>0</v>
      </c>
      <c r="AG291" s="225">
        <v>0</v>
      </c>
      <c r="AH291" s="292">
        <v>0</v>
      </c>
      <c r="AI291" s="292">
        <f t="shared" si="266"/>
        <v>0</v>
      </c>
      <c r="AJ291" s="224">
        <f t="shared" si="235"/>
        <v>10500</v>
      </c>
      <c r="AK291" s="224">
        <f t="shared" si="267"/>
        <v>10500</v>
      </c>
      <c r="AL291" s="226"/>
      <c r="AM291" s="203"/>
      <c r="AN291" s="20" t="s">
        <v>240</v>
      </c>
      <c r="AO291" s="243">
        <f t="shared" si="268"/>
        <v>0</v>
      </c>
      <c r="AP291" s="243">
        <f t="shared" si="269"/>
        <v>0</v>
      </c>
      <c r="AQ291" s="243">
        <v>0</v>
      </c>
      <c r="AR291" s="243">
        <f t="shared" si="270"/>
        <v>0</v>
      </c>
      <c r="AS291" s="243">
        <f t="shared" si="271"/>
        <v>10500</v>
      </c>
      <c r="AT291" s="243">
        <f t="shared" si="272"/>
        <v>0</v>
      </c>
      <c r="AU291" s="243">
        <f t="shared" si="273"/>
        <v>10500</v>
      </c>
      <c r="AV291" s="21"/>
    </row>
    <row r="292" spans="1:48" s="22" customFormat="1" ht="35.25" customHeight="1" x14ac:dyDescent="0.25">
      <c r="A292" s="28" t="s">
        <v>240</v>
      </c>
      <c r="B292" s="37" t="s">
        <v>561</v>
      </c>
      <c r="C292" s="23" t="s">
        <v>43</v>
      </c>
      <c r="D292" s="23" t="s">
        <v>57</v>
      </c>
      <c r="E292" s="18" t="s">
        <v>62</v>
      </c>
      <c r="F292" s="23" t="s">
        <v>62</v>
      </c>
      <c r="G292" s="37" t="s">
        <v>555</v>
      </c>
      <c r="H292" s="38" t="s">
        <v>62</v>
      </c>
      <c r="I292" s="28" t="s">
        <v>62</v>
      </c>
      <c r="J292" s="39">
        <v>0</v>
      </c>
      <c r="K292" s="39">
        <v>0</v>
      </c>
      <c r="L292" s="39">
        <v>0</v>
      </c>
      <c r="M292" s="25">
        <v>0</v>
      </c>
      <c r="N292" s="234">
        <v>0</v>
      </c>
      <c r="O292" s="234">
        <v>0</v>
      </c>
      <c r="P292" s="235">
        <v>0</v>
      </c>
      <c r="Q292" s="235">
        <v>0</v>
      </c>
      <c r="R292" s="235">
        <v>0</v>
      </c>
      <c r="S292" s="235">
        <v>0</v>
      </c>
      <c r="T292" s="235">
        <v>0</v>
      </c>
      <c r="U292" s="225">
        <v>0</v>
      </c>
      <c r="V292" s="224">
        <v>8190</v>
      </c>
      <c r="W292" s="224">
        <v>8190</v>
      </c>
      <c r="X292" s="292">
        <f t="shared" si="274"/>
        <v>8190</v>
      </c>
      <c r="Y292" s="292">
        <f t="shared" si="265"/>
        <v>8190</v>
      </c>
      <c r="Z292" s="225">
        <v>0</v>
      </c>
      <c r="AA292" s="225">
        <v>0</v>
      </c>
      <c r="AB292" s="225">
        <v>0</v>
      </c>
      <c r="AC292" s="225">
        <v>0</v>
      </c>
      <c r="AD292" s="224">
        <v>0</v>
      </c>
      <c r="AE292" s="224">
        <v>0</v>
      </c>
      <c r="AF292" s="225">
        <v>0</v>
      </c>
      <c r="AG292" s="225">
        <v>0</v>
      </c>
      <c r="AH292" s="292">
        <v>0</v>
      </c>
      <c r="AI292" s="292">
        <f t="shared" si="266"/>
        <v>0</v>
      </c>
      <c r="AJ292" s="224">
        <f t="shared" si="235"/>
        <v>8190</v>
      </c>
      <c r="AK292" s="224">
        <f t="shared" si="267"/>
        <v>8190</v>
      </c>
      <c r="AL292" s="226"/>
      <c r="AM292" s="203"/>
      <c r="AN292" s="20" t="s">
        <v>240</v>
      </c>
      <c r="AO292" s="243">
        <f t="shared" si="268"/>
        <v>0</v>
      </c>
      <c r="AP292" s="243">
        <f t="shared" si="269"/>
        <v>0</v>
      </c>
      <c r="AQ292" s="243">
        <v>0</v>
      </c>
      <c r="AR292" s="243">
        <f t="shared" si="270"/>
        <v>0</v>
      </c>
      <c r="AS292" s="243">
        <f t="shared" si="271"/>
        <v>8190</v>
      </c>
      <c r="AT292" s="243">
        <f t="shared" si="272"/>
        <v>0</v>
      </c>
      <c r="AU292" s="243">
        <f t="shared" si="273"/>
        <v>8190</v>
      </c>
      <c r="AV292" s="21"/>
    </row>
    <row r="293" spans="1:48" s="22" customFormat="1" ht="35.25" customHeight="1" x14ac:dyDescent="0.25">
      <c r="A293" s="313" t="s">
        <v>240</v>
      </c>
      <c r="B293" s="323" t="s">
        <v>561</v>
      </c>
      <c r="C293" s="304"/>
      <c r="D293" s="304"/>
      <c r="E293" s="305"/>
      <c r="F293" s="304"/>
      <c r="G293" s="323"/>
      <c r="H293" s="324"/>
      <c r="I293" s="313"/>
      <c r="J293" s="325"/>
      <c r="K293" s="325">
        <f>SUM(K286:K292)</f>
        <v>18</v>
      </c>
      <c r="L293" s="325">
        <f t="shared" ref="L293:AU293" si="275">SUM(L286:L292)</f>
        <v>36</v>
      </c>
      <c r="M293" s="325">
        <f t="shared" si="275"/>
        <v>54</v>
      </c>
      <c r="N293" s="325">
        <f t="shared" si="275"/>
        <v>31590</v>
      </c>
      <c r="O293" s="325">
        <f t="shared" si="275"/>
        <v>31590</v>
      </c>
      <c r="P293" s="325">
        <f t="shared" si="275"/>
        <v>10</v>
      </c>
      <c r="Q293" s="325">
        <f t="shared" si="275"/>
        <v>26</v>
      </c>
      <c r="R293" s="325">
        <f t="shared" si="275"/>
        <v>0.4</v>
      </c>
      <c r="S293" s="325">
        <f t="shared" si="275"/>
        <v>104</v>
      </c>
      <c r="T293" s="325">
        <f t="shared" si="275"/>
        <v>104</v>
      </c>
      <c r="U293" s="325">
        <f t="shared" si="275"/>
        <v>0</v>
      </c>
      <c r="V293" s="325">
        <f t="shared" si="275"/>
        <v>33285</v>
      </c>
      <c r="W293" s="325">
        <f t="shared" si="275"/>
        <v>33285</v>
      </c>
      <c r="X293" s="325">
        <f t="shared" si="275"/>
        <v>64979</v>
      </c>
      <c r="Y293" s="325">
        <f t="shared" si="275"/>
        <v>64979</v>
      </c>
      <c r="Z293" s="325">
        <f t="shared" si="275"/>
        <v>10800</v>
      </c>
      <c r="AA293" s="325">
        <f t="shared" si="275"/>
        <v>10800</v>
      </c>
      <c r="AB293" s="325">
        <f t="shared" si="275"/>
        <v>0</v>
      </c>
      <c r="AC293" s="325">
        <f t="shared" si="275"/>
        <v>0</v>
      </c>
      <c r="AD293" s="325">
        <f t="shared" si="275"/>
        <v>0</v>
      </c>
      <c r="AE293" s="325">
        <f t="shared" si="275"/>
        <v>0</v>
      </c>
      <c r="AF293" s="325">
        <f t="shared" si="275"/>
        <v>14850</v>
      </c>
      <c r="AG293" s="325">
        <f t="shared" si="275"/>
        <v>14850</v>
      </c>
      <c r="AH293" s="325">
        <f t="shared" si="275"/>
        <v>25650</v>
      </c>
      <c r="AI293" s="325">
        <f t="shared" si="275"/>
        <v>25650</v>
      </c>
      <c r="AJ293" s="325">
        <f t="shared" si="275"/>
        <v>90629</v>
      </c>
      <c r="AK293" s="325">
        <f t="shared" si="275"/>
        <v>90629</v>
      </c>
      <c r="AL293" s="325">
        <f t="shared" si="275"/>
        <v>90629</v>
      </c>
      <c r="AM293" s="325">
        <f t="shared" si="275"/>
        <v>54</v>
      </c>
      <c r="AN293" s="318" t="s">
        <v>240</v>
      </c>
      <c r="AO293" s="327">
        <f t="shared" si="275"/>
        <v>10800</v>
      </c>
      <c r="AP293" s="327">
        <f t="shared" si="275"/>
        <v>31590</v>
      </c>
      <c r="AQ293" s="327">
        <f t="shared" si="275"/>
        <v>0</v>
      </c>
      <c r="AR293" s="327">
        <f t="shared" si="275"/>
        <v>104</v>
      </c>
      <c r="AS293" s="327">
        <f t="shared" si="275"/>
        <v>48135</v>
      </c>
      <c r="AT293" s="327">
        <f t="shared" si="275"/>
        <v>0</v>
      </c>
      <c r="AU293" s="327">
        <f t="shared" si="275"/>
        <v>90629</v>
      </c>
      <c r="AV293" s="21"/>
    </row>
    <row r="294" spans="1:48" s="22" customFormat="1" ht="36" customHeight="1" x14ac:dyDescent="0.25">
      <c r="A294" s="28" t="s">
        <v>563</v>
      </c>
      <c r="B294" s="37" t="s">
        <v>564</v>
      </c>
      <c r="C294" s="23" t="s">
        <v>43</v>
      </c>
      <c r="D294" s="23" t="s">
        <v>57</v>
      </c>
      <c r="E294" s="18" t="s">
        <v>242</v>
      </c>
      <c r="F294" s="23" t="s">
        <v>520</v>
      </c>
      <c r="G294" s="18" t="s">
        <v>663</v>
      </c>
      <c r="H294" s="38">
        <v>42</v>
      </c>
      <c r="I294" s="28" t="s">
        <v>38</v>
      </c>
      <c r="J294" s="39">
        <v>753</v>
      </c>
      <c r="K294" s="39">
        <v>3</v>
      </c>
      <c r="L294" s="39">
        <v>0</v>
      </c>
      <c r="M294" s="25">
        <f t="shared" si="257"/>
        <v>3</v>
      </c>
      <c r="N294" s="224">
        <f t="shared" ref="N294:N295" si="276">(J294*M294)</f>
        <v>2259</v>
      </c>
      <c r="O294" s="224">
        <v>2259</v>
      </c>
      <c r="P294" s="225">
        <v>3</v>
      </c>
      <c r="Q294" s="225">
        <v>142</v>
      </c>
      <c r="R294" s="235">
        <v>0</v>
      </c>
      <c r="S294" s="225">
        <v>426</v>
      </c>
      <c r="T294" s="225">
        <v>426</v>
      </c>
      <c r="U294" s="225">
        <v>0</v>
      </c>
      <c r="V294" s="224">
        <v>0</v>
      </c>
      <c r="W294" s="224">
        <v>0</v>
      </c>
      <c r="X294" s="292">
        <f>N294+S294+V294</f>
        <v>2685</v>
      </c>
      <c r="Y294" s="292">
        <f t="shared" si="265"/>
        <v>2685</v>
      </c>
      <c r="Z294" s="225">
        <f t="shared" ref="Z294:Z295" si="277">M294*200</f>
        <v>600</v>
      </c>
      <c r="AA294" s="225">
        <v>600</v>
      </c>
      <c r="AB294" s="225">
        <v>0</v>
      </c>
      <c r="AC294" s="225">
        <v>0</v>
      </c>
      <c r="AD294" s="224">
        <v>0</v>
      </c>
      <c r="AE294" s="224">
        <v>0</v>
      </c>
      <c r="AF294" s="225">
        <v>0</v>
      </c>
      <c r="AG294" s="225">
        <v>0</v>
      </c>
      <c r="AH294" s="292">
        <f t="shared" si="255"/>
        <v>600</v>
      </c>
      <c r="AI294" s="292">
        <f t="shared" si="266"/>
        <v>600</v>
      </c>
      <c r="AJ294" s="224">
        <f t="shared" si="235"/>
        <v>3285</v>
      </c>
      <c r="AK294" s="224">
        <f t="shared" si="267"/>
        <v>3285</v>
      </c>
      <c r="AL294" s="226">
        <f>SUM(AJ294:AJ295)</f>
        <v>5640</v>
      </c>
      <c r="AM294" s="203">
        <f>SUM(M294:M295)</f>
        <v>6</v>
      </c>
      <c r="AN294" s="20" t="s">
        <v>244</v>
      </c>
      <c r="AO294" s="243">
        <f t="shared" si="268"/>
        <v>600</v>
      </c>
      <c r="AP294" s="243">
        <f t="shared" si="269"/>
        <v>2259</v>
      </c>
      <c r="AQ294" s="243">
        <v>0</v>
      </c>
      <c r="AR294" s="243">
        <f t="shared" si="270"/>
        <v>426</v>
      </c>
      <c r="AS294" s="243">
        <f t="shared" si="271"/>
        <v>0</v>
      </c>
      <c r="AT294" s="243">
        <f t="shared" si="272"/>
        <v>0</v>
      </c>
      <c r="AU294" s="243">
        <f t="shared" si="273"/>
        <v>3285</v>
      </c>
      <c r="AV294" s="21"/>
    </row>
    <row r="295" spans="1:48" s="22" customFormat="1" ht="36" customHeight="1" x14ac:dyDescent="0.25">
      <c r="A295" s="352" t="s">
        <v>563</v>
      </c>
      <c r="B295" s="353" t="s">
        <v>564</v>
      </c>
      <c r="C295" s="354" t="s">
        <v>43</v>
      </c>
      <c r="D295" s="354" t="s">
        <v>57</v>
      </c>
      <c r="E295" s="355" t="s">
        <v>242</v>
      </c>
      <c r="F295" s="354" t="s">
        <v>48</v>
      </c>
      <c r="G295" s="353" t="s">
        <v>656</v>
      </c>
      <c r="H295" s="356">
        <v>42</v>
      </c>
      <c r="I295" s="352" t="s">
        <v>77</v>
      </c>
      <c r="J295" s="357">
        <v>585</v>
      </c>
      <c r="K295" s="357">
        <v>0</v>
      </c>
      <c r="L295" s="357">
        <v>3</v>
      </c>
      <c r="M295" s="358">
        <f t="shared" si="257"/>
        <v>3</v>
      </c>
      <c r="N295" s="234">
        <f t="shared" si="276"/>
        <v>1755</v>
      </c>
      <c r="O295" s="234">
        <v>1755</v>
      </c>
      <c r="P295" s="235">
        <v>0</v>
      </c>
      <c r="Q295" s="235">
        <v>0</v>
      </c>
      <c r="R295" s="235">
        <v>0</v>
      </c>
      <c r="S295" s="235">
        <v>0</v>
      </c>
      <c r="T295" s="235">
        <v>0</v>
      </c>
      <c r="U295" s="235">
        <v>0</v>
      </c>
      <c r="V295" s="234">
        <v>0</v>
      </c>
      <c r="W295" s="234">
        <v>0</v>
      </c>
      <c r="X295" s="359">
        <f>N295+S295+V295</f>
        <v>1755</v>
      </c>
      <c r="Y295" s="359">
        <f t="shared" si="265"/>
        <v>1755</v>
      </c>
      <c r="Z295" s="235">
        <f t="shared" si="277"/>
        <v>600</v>
      </c>
      <c r="AA295" s="235">
        <v>600</v>
      </c>
      <c r="AB295" s="235">
        <v>0</v>
      </c>
      <c r="AC295" s="235">
        <v>0</v>
      </c>
      <c r="AD295" s="234">
        <v>0</v>
      </c>
      <c r="AE295" s="234">
        <v>0</v>
      </c>
      <c r="AF295" s="235">
        <v>0</v>
      </c>
      <c r="AG295" s="235">
        <v>0</v>
      </c>
      <c r="AH295" s="359">
        <f t="shared" si="255"/>
        <v>600</v>
      </c>
      <c r="AI295" s="359">
        <f t="shared" si="266"/>
        <v>600</v>
      </c>
      <c r="AJ295" s="234">
        <f t="shared" si="235"/>
        <v>2355</v>
      </c>
      <c r="AK295" s="234">
        <f t="shared" si="267"/>
        <v>2355</v>
      </c>
      <c r="AL295" s="360"/>
      <c r="AM295" s="361"/>
      <c r="AN295" s="362" t="s">
        <v>244</v>
      </c>
      <c r="AO295" s="363">
        <f t="shared" si="268"/>
        <v>600</v>
      </c>
      <c r="AP295" s="363">
        <f t="shared" si="269"/>
        <v>1755</v>
      </c>
      <c r="AQ295" s="363">
        <v>0</v>
      </c>
      <c r="AR295" s="363">
        <f t="shared" si="270"/>
        <v>0</v>
      </c>
      <c r="AS295" s="363">
        <f t="shared" si="271"/>
        <v>0</v>
      </c>
      <c r="AT295" s="363">
        <f t="shared" si="272"/>
        <v>0</v>
      </c>
      <c r="AU295" s="363">
        <f t="shared" si="273"/>
        <v>2355</v>
      </c>
      <c r="AV295" s="21"/>
    </row>
    <row r="296" spans="1:48" s="195" customFormat="1" ht="45.75" x14ac:dyDescent="0.25">
      <c r="A296" s="313" t="s">
        <v>563</v>
      </c>
      <c r="B296" s="323" t="s">
        <v>564</v>
      </c>
      <c r="C296" s="364"/>
      <c r="D296" s="364"/>
      <c r="E296" s="364"/>
      <c r="F296" s="364"/>
      <c r="G296" s="364"/>
      <c r="H296" s="364"/>
      <c r="I296" s="364"/>
      <c r="J296" s="364"/>
      <c r="K296" s="364">
        <f>SUM(K294:K295)</f>
        <v>3</v>
      </c>
      <c r="L296" s="364">
        <f t="shared" ref="L296:AU296" si="278">SUM(L294:L295)</f>
        <v>3</v>
      </c>
      <c r="M296" s="364">
        <f t="shared" si="278"/>
        <v>6</v>
      </c>
      <c r="N296" s="364">
        <f t="shared" si="278"/>
        <v>4014</v>
      </c>
      <c r="O296" s="364">
        <f t="shared" si="278"/>
        <v>4014</v>
      </c>
      <c r="P296" s="364">
        <f t="shared" si="278"/>
        <v>3</v>
      </c>
      <c r="Q296" s="364">
        <f t="shared" si="278"/>
        <v>142</v>
      </c>
      <c r="R296" s="364">
        <f t="shared" si="278"/>
        <v>0</v>
      </c>
      <c r="S296" s="364">
        <f t="shared" si="278"/>
        <v>426</v>
      </c>
      <c r="T296" s="364">
        <f t="shared" si="278"/>
        <v>426</v>
      </c>
      <c r="U296" s="364">
        <f t="shared" si="278"/>
        <v>0</v>
      </c>
      <c r="V296" s="364">
        <f t="shared" si="278"/>
        <v>0</v>
      </c>
      <c r="W296" s="364">
        <f t="shared" si="278"/>
        <v>0</v>
      </c>
      <c r="X296" s="364">
        <f t="shared" si="278"/>
        <v>4440</v>
      </c>
      <c r="Y296" s="364">
        <f t="shared" si="278"/>
        <v>4440</v>
      </c>
      <c r="Z296" s="364">
        <f t="shared" si="278"/>
        <v>1200</v>
      </c>
      <c r="AA296" s="364">
        <f t="shared" si="278"/>
        <v>1200</v>
      </c>
      <c r="AB296" s="364">
        <f t="shared" si="278"/>
        <v>0</v>
      </c>
      <c r="AC296" s="364">
        <f t="shared" si="278"/>
        <v>0</v>
      </c>
      <c r="AD296" s="364">
        <f t="shared" si="278"/>
        <v>0</v>
      </c>
      <c r="AE296" s="364">
        <f t="shared" si="278"/>
        <v>0</v>
      </c>
      <c r="AF296" s="364">
        <f t="shared" si="278"/>
        <v>0</v>
      </c>
      <c r="AG296" s="364">
        <f t="shared" si="278"/>
        <v>0</v>
      </c>
      <c r="AH296" s="364">
        <f t="shared" si="278"/>
        <v>1200</v>
      </c>
      <c r="AI296" s="364">
        <f t="shared" si="278"/>
        <v>1200</v>
      </c>
      <c r="AJ296" s="364">
        <f t="shared" si="278"/>
        <v>5640</v>
      </c>
      <c r="AK296" s="364">
        <f t="shared" si="278"/>
        <v>5640</v>
      </c>
      <c r="AL296" s="364">
        <f t="shared" si="278"/>
        <v>5640</v>
      </c>
      <c r="AM296" s="364">
        <f t="shared" si="278"/>
        <v>6</v>
      </c>
      <c r="AN296" s="318" t="s">
        <v>244</v>
      </c>
      <c r="AO296" s="317">
        <f t="shared" si="278"/>
        <v>1200</v>
      </c>
      <c r="AP296" s="317">
        <f t="shared" si="278"/>
        <v>4014</v>
      </c>
      <c r="AQ296" s="317">
        <f t="shared" si="278"/>
        <v>0</v>
      </c>
      <c r="AR296" s="317">
        <f t="shared" si="278"/>
        <v>426</v>
      </c>
      <c r="AS296" s="317">
        <f t="shared" si="278"/>
        <v>0</v>
      </c>
      <c r="AT296" s="317">
        <f t="shared" si="278"/>
        <v>0</v>
      </c>
      <c r="AU296" s="317">
        <f t="shared" si="278"/>
        <v>5640</v>
      </c>
    </row>
  </sheetData>
  <conditionalFormatting sqref="F110:F116 F1:F28 F125:F181 F70:F108 F277:F295 F210:F273">
    <cfRule type="cellIs" dxfId="42" priority="3" operator="equal">
      <formula>3</formula>
    </cfRule>
  </conditionalFormatting>
  <conditionalFormatting sqref="F29:F51">
    <cfRule type="cellIs" dxfId="41" priority="5" operator="equal">
      <formula>3</formula>
    </cfRule>
  </conditionalFormatting>
  <conditionalFormatting sqref="F52:F63 F69">
    <cfRule type="cellIs" dxfId="40" priority="7" operator="equal">
      <formula>3</formula>
    </cfRule>
  </conditionalFormatting>
  <conditionalFormatting sqref="F64:F65">
    <cfRule type="cellIs" dxfId="39" priority="9" operator="equal">
      <formula>3</formula>
    </cfRule>
  </conditionalFormatting>
  <conditionalFormatting sqref="F66:F68">
    <cfRule type="cellIs" dxfId="38" priority="10" operator="equal">
      <formula>3</formula>
    </cfRule>
  </conditionalFormatting>
  <conditionalFormatting sqref="F109">
    <cfRule type="cellIs" dxfId="37" priority="11" operator="equal">
      <formula>3</formula>
    </cfRule>
  </conditionalFormatting>
  <conditionalFormatting sqref="F117:F121">
    <cfRule type="cellIs" dxfId="36" priority="12" operator="equal">
      <formula>3</formula>
    </cfRule>
  </conditionalFormatting>
  <conditionalFormatting sqref="F122:F124">
    <cfRule type="cellIs" dxfId="35" priority="14" operator="equal">
      <formula>3</formula>
    </cfRule>
  </conditionalFormatting>
  <conditionalFormatting sqref="F182:F184">
    <cfRule type="cellIs" dxfId="34" priority="19" operator="equal">
      <formula>3</formula>
    </cfRule>
  </conditionalFormatting>
  <conditionalFormatting sqref="F185:F194">
    <cfRule type="cellIs" dxfId="33" priority="20" operator="equal">
      <formula>3</formula>
    </cfRule>
  </conditionalFormatting>
  <conditionalFormatting sqref="F195:F204">
    <cfRule type="cellIs" dxfId="32" priority="21" operator="equal">
      <formula>3</formula>
    </cfRule>
  </conditionalFormatting>
  <conditionalFormatting sqref="F205:F209">
    <cfRule type="cellIs" dxfId="31" priority="22" operator="equal">
      <formula>3</formula>
    </cfRule>
  </conditionalFormatting>
  <conditionalFormatting sqref="F274:F276">
    <cfRule type="cellIs" dxfId="30" priority="1" operator="equal">
      <formula>3</formula>
    </cfRule>
  </conditionalFormatting>
  <pageMargins left="0.70866141732283472" right="0.70866141732283472" top="0.74803149606299213" bottom="0.74803149606299213" header="0.31496062992125984" footer="0.31496062992125984"/>
  <pageSetup scale="54" fitToHeight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text="3&#10;COURSE&#10;CODE" id="{7F2C2E24-9009-40F9-ABD1-C4BA18E32605}">
            <xm:f>NOT(ISERROR(SEARCH("3
COURSE
CODE",'DUAL CREDITS-cycle 6 approvals'!#REF!)))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F274:F276</xm:sqref>
        </x14:conditionalFormatting>
        <x14:conditionalFormatting xmlns:xm="http://schemas.microsoft.com/office/excel/2006/main">
          <x14:cfRule type="containsText" priority="4" operator="containsText" text="3" id="{69500721-95BB-4AB6-830F-029C45BB7479}">
            <xm:f>NOT(ISERROR(SEARCH("3",'\Users\100464929\Documents\1-2020-2021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</xm:sqref>
        </x14:conditionalFormatting>
        <x14:conditionalFormatting xmlns:xm="http://schemas.microsoft.com/office/excel/2006/main">
          <x14:cfRule type="containsText" priority="6" operator="containsText" text="3&#10;COURSE&#10;CODE" id="{652E5C52-8022-4255-872A-DE387433E9DA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F29:F51 F3</xm:sqref>
        </x14:conditionalFormatting>
        <x14:conditionalFormatting xmlns:xm="http://schemas.microsoft.com/office/excel/2006/main">
          <x14:cfRule type="containsText" priority="8" operator="containsText" text="3&#10;COURSE&#10;CODE" id="{39F6CD99-D0D4-4CFE-BF34-900C55E5166B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F109 F83:F88 F229:F241</xm:sqref>
        </x14:conditionalFormatting>
        <x14:conditionalFormatting xmlns:xm="http://schemas.microsoft.com/office/excel/2006/main">
          <x14:cfRule type="containsText" priority="13" operator="containsText" text="3&#10;COURSE&#10;CODE" id="{C9927E88-77A9-4E88-93AA-7A0515D2006D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F117:F121</xm:sqref>
        </x14:conditionalFormatting>
        <x14:conditionalFormatting xmlns:xm="http://schemas.microsoft.com/office/excel/2006/main">
          <x14:cfRule type="containsText" priority="15" operator="containsText" text="3&#10;COURSE&#10;CODE" id="{FE94C278-B353-435D-AEC0-3191E5B88B72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F122:F124</xm:sqref>
        </x14:conditionalFormatting>
        <x14:conditionalFormatting xmlns:xm="http://schemas.microsoft.com/office/excel/2006/main">
          <x14:cfRule type="containsText" priority="16" operator="containsText" text="3&#10;COURSE&#10;CODE" id="{FDEB579F-0E00-4504-8783-08F9A0483948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F125:F134</xm:sqref>
        </x14:conditionalFormatting>
        <x14:conditionalFormatting xmlns:xm="http://schemas.microsoft.com/office/excel/2006/main">
          <x14:cfRule type="containsText" priority="17" operator="containsText" text="3&#10;COURSE&#10;CODE" id="{C34F3504-9466-46F4-9ADD-76DCB134ED00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F211:F223 F110:F116 F289:F295 F79:F82 F98:F105 F256:F269</xm:sqref>
        </x14:conditionalFormatting>
        <x14:conditionalFormatting xmlns:xm="http://schemas.microsoft.com/office/excel/2006/main">
          <x14:cfRule type="containsText" priority="18" operator="containsText" text="3&#10;COURSE&#10;CODE" id="{9DAD6C09-83E4-4C6E-9093-617A8F957639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F278:F288 F270:F272</xm:sqref>
        </x14:conditionalFormatting>
        <x14:conditionalFormatting xmlns:xm="http://schemas.microsoft.com/office/excel/2006/main">
          <x14:cfRule type="containsText" priority="23" operator="containsText" text="3&#10;COURSE&#10;CODE" id="{AA8EADB7-ED5B-4D34-B722-D8E45E09F9E3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F1:F2 F4:F28</xm:sqref>
        </x14:conditionalFormatting>
        <x14:conditionalFormatting xmlns:xm="http://schemas.microsoft.com/office/excel/2006/main">
          <x14:cfRule type="containsText" priority="24" operator="containsText" text="3&#10;COURSE&#10;CODE" id="{1946FD98-16C4-4B87-93FC-EBD6974D4518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F71:F75</xm:sqref>
        </x14:conditionalFormatting>
        <x14:conditionalFormatting xmlns:xm="http://schemas.microsoft.com/office/excel/2006/main">
          <x14:cfRule type="containsText" priority="25" operator="containsText" text="3&#10;COURSE&#10;CODE" id="{FAA8014B-D072-492D-9501-CDD2EBFBEB4F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F52:F63</xm:sqref>
        </x14:conditionalFormatting>
        <x14:conditionalFormatting xmlns:xm="http://schemas.microsoft.com/office/excel/2006/main">
          <x14:cfRule type="containsText" priority="26" operator="containsText" text="3&#10;COURSE&#10;CODE" id="{B0EF64E0-5229-40B3-9957-B26263AC6A24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F69</xm:sqref>
        </x14:conditionalFormatting>
        <x14:conditionalFormatting xmlns:xm="http://schemas.microsoft.com/office/excel/2006/main">
          <x14:cfRule type="containsText" priority="27" operator="containsText" text="3&#10;COURSE&#10;CODE" id="{7A9DBE12-935B-472D-9A47-F263B0BB5614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F64:F65</xm:sqref>
        </x14:conditionalFormatting>
        <x14:conditionalFormatting xmlns:xm="http://schemas.microsoft.com/office/excel/2006/main">
          <x14:cfRule type="containsText" priority="28" operator="containsText" text="3&#10;COURSE&#10;CODE" id="{D514618B-15F1-46A3-8497-85C3954C1607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F66:F68</xm:sqref>
        </x14:conditionalFormatting>
        <x14:conditionalFormatting xmlns:xm="http://schemas.microsoft.com/office/excel/2006/main">
          <x14:cfRule type="containsText" priority="29" operator="containsText" text="3&#10;COURSE&#10;CODE" id="{9154C7BA-5F36-40BC-A650-54750DAF8694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F70</xm:sqref>
        </x14:conditionalFormatting>
        <x14:conditionalFormatting xmlns:xm="http://schemas.microsoft.com/office/excel/2006/main">
          <x14:cfRule type="containsText" priority="30" operator="containsText" text="3&#10;COURSE&#10;CODE" id="{F24F06D5-9610-4D51-A1DA-F83537D0F6FB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F95:F97 F76:F78 F106</xm:sqref>
        </x14:conditionalFormatting>
        <x14:conditionalFormatting xmlns:xm="http://schemas.microsoft.com/office/excel/2006/main">
          <x14:cfRule type="containsText" priority="31" operator="containsText" text="3&#10;COURSE&#10;CODE" id="{26466E6F-D16F-4F3D-8213-B844A95CEA66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F89:F94 F107:F108</xm:sqref>
        </x14:conditionalFormatting>
        <x14:conditionalFormatting xmlns:xm="http://schemas.microsoft.com/office/excel/2006/main">
          <x14:cfRule type="containsText" priority="32" operator="containsText" text="3&#10;COURSE&#10;CODE" id="{05B0D637-2EF0-4B3F-93A9-6C68385B0942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F135:F137</xm:sqref>
        </x14:conditionalFormatting>
        <x14:conditionalFormatting xmlns:xm="http://schemas.microsoft.com/office/excel/2006/main">
          <x14:cfRule type="containsText" priority="33" operator="containsText" text="3&#10;COURSE&#10;CODE" id="{D60B4F4E-CE6A-4CE1-B23B-A4CD21633C91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F138</xm:sqref>
        </x14:conditionalFormatting>
        <x14:conditionalFormatting xmlns:xm="http://schemas.microsoft.com/office/excel/2006/main">
          <x14:cfRule type="containsText" priority="34" operator="containsText" text="3&#10;COURSE&#10;CODE" id="{C7BA78D1-A80C-433F-ABA5-D0B278097A3F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F139:F151</xm:sqref>
        </x14:conditionalFormatting>
        <x14:conditionalFormatting xmlns:xm="http://schemas.microsoft.com/office/excel/2006/main">
          <x14:cfRule type="containsText" priority="35" operator="containsText" text="3&#10;COURSE&#10;CODE" id="{C7340D85-FD23-4258-8F0A-751FAC79D6B7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F162:F165 F152:F157</xm:sqref>
        </x14:conditionalFormatting>
        <x14:conditionalFormatting xmlns:xm="http://schemas.microsoft.com/office/excel/2006/main">
          <x14:cfRule type="containsText" priority="36" operator="containsText" text="3&#10;COURSE&#10;CODE" id="{BDCCE3E5-BDAF-43E7-9B94-6D92F3732BE7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F158:F161</xm:sqref>
        </x14:conditionalFormatting>
        <x14:conditionalFormatting xmlns:xm="http://schemas.microsoft.com/office/excel/2006/main">
          <x14:cfRule type="containsText" priority="37" operator="containsText" text="3&#10;COURSE&#10;CODE" id="{11C83768-4DA6-4547-B29C-B8E414960DB0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F174:F181</xm:sqref>
        </x14:conditionalFormatting>
        <x14:conditionalFormatting xmlns:xm="http://schemas.microsoft.com/office/excel/2006/main">
          <x14:cfRule type="containsText" priority="38" operator="containsText" text="3&#10;COURSE&#10;CODE" id="{F59B0032-B336-4B7D-A039-1F8E369E854D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F182:F184 F166:F173</xm:sqref>
        </x14:conditionalFormatting>
        <x14:conditionalFormatting xmlns:xm="http://schemas.microsoft.com/office/excel/2006/main">
          <x14:cfRule type="containsText" priority="39" operator="containsText" text="3&#10;COURSE&#10;CODE" id="{22A2D9A0-C496-4CA4-9BC8-55A1465951DC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F185:F204</xm:sqref>
        </x14:conditionalFormatting>
        <x14:conditionalFormatting xmlns:xm="http://schemas.microsoft.com/office/excel/2006/main">
          <x14:cfRule type="containsText" priority="40" operator="containsText" text="3&#10;COURSE&#10;CODE" id="{A99306E9-BF1E-4F78-991E-EB8CE947AE75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F205:F209</xm:sqref>
        </x14:conditionalFormatting>
        <x14:conditionalFormatting xmlns:xm="http://schemas.microsoft.com/office/excel/2006/main">
          <x14:cfRule type="containsText" priority="41" operator="containsText" text="3&#10;COURSE&#10;CODE" id="{E0EB6D4E-6ECA-455B-BEA2-D99145740DB6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F242:F248 F227:F228 F210</xm:sqref>
        </x14:conditionalFormatting>
        <x14:conditionalFormatting xmlns:xm="http://schemas.microsoft.com/office/excel/2006/main">
          <x14:cfRule type="containsText" priority="42" operator="containsText" text="3&#10;COURSE&#10;CODE" id="{4C399738-54E0-4B77-8559-4CA3D6FDA694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F249:F255 F224:F226</xm:sqref>
        </x14:conditionalFormatting>
        <x14:conditionalFormatting xmlns:xm="http://schemas.microsoft.com/office/excel/2006/main">
          <x14:cfRule type="containsText" priority="43" operator="containsText" text="3&#10;COURSE&#10;CODE" id="{39ECCDDB-EDB8-4DFF-99CD-EB51B4D73CE7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F273 F277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R16" sqref="R16"/>
    </sheetView>
  </sheetViews>
  <sheetFormatPr defaultRowHeight="26.25" x14ac:dyDescent="0.4"/>
  <cols>
    <col min="1" max="1" width="21.42578125" style="437" customWidth="1"/>
    <col min="2" max="2" width="13.42578125" style="437" customWidth="1"/>
    <col min="3" max="3" width="11.7109375" style="437" customWidth="1"/>
    <col min="4" max="4" width="13" style="437" customWidth="1"/>
    <col min="5" max="5" width="13.28515625" style="437" customWidth="1"/>
    <col min="6" max="6" width="13.7109375" style="437" customWidth="1"/>
    <col min="7" max="7" width="14.140625" style="437" customWidth="1"/>
    <col min="8" max="8" width="13.28515625" style="437" customWidth="1"/>
    <col min="9" max="9" width="13.28515625" style="447" customWidth="1"/>
    <col min="10" max="10" width="14.85546875" style="447" customWidth="1"/>
    <col min="11" max="11" width="13.85546875" style="447" customWidth="1"/>
    <col min="12" max="12" width="13.42578125" style="447" customWidth="1"/>
    <col min="13" max="13" width="14.85546875" style="447" customWidth="1"/>
    <col min="14" max="14" width="11.7109375" style="437" customWidth="1"/>
    <col min="15" max="16384" width="9.140625" style="437"/>
  </cols>
  <sheetData>
    <row r="1" spans="1:14" s="158" customFormat="1" ht="112.5" x14ac:dyDescent="0.3">
      <c r="A1" s="427" t="s">
        <v>1046</v>
      </c>
      <c r="B1" s="428" t="s">
        <v>1047</v>
      </c>
      <c r="C1" s="429" t="s">
        <v>1048</v>
      </c>
      <c r="D1" s="429" t="s">
        <v>1049</v>
      </c>
      <c r="E1" s="429" t="s">
        <v>1050</v>
      </c>
      <c r="F1" s="429" t="s">
        <v>1051</v>
      </c>
      <c r="G1" s="429" t="s">
        <v>1052</v>
      </c>
      <c r="H1" s="429" t="s">
        <v>1053</v>
      </c>
      <c r="I1" s="430" t="s">
        <v>1054</v>
      </c>
      <c r="J1" s="430" t="s">
        <v>1055</v>
      </c>
      <c r="K1" s="430" t="s">
        <v>1056</v>
      </c>
      <c r="L1" s="430" t="s">
        <v>1057</v>
      </c>
      <c r="M1" s="431" t="s">
        <v>1058</v>
      </c>
      <c r="N1" s="432" t="s">
        <v>1059</v>
      </c>
    </row>
    <row r="2" spans="1:14" x14ac:dyDescent="0.4">
      <c r="A2" s="433" t="s">
        <v>262</v>
      </c>
      <c r="B2" s="433">
        <v>538</v>
      </c>
      <c r="C2" s="433">
        <v>499</v>
      </c>
      <c r="D2" s="433">
        <v>474</v>
      </c>
      <c r="E2" s="433">
        <v>429</v>
      </c>
      <c r="F2" s="433">
        <v>399</v>
      </c>
      <c r="G2" s="433">
        <v>421</v>
      </c>
      <c r="H2" s="433">
        <v>351</v>
      </c>
      <c r="I2" s="434">
        <f>SUM(C2/B2)</f>
        <v>0.92750929368029744</v>
      </c>
      <c r="J2" s="434">
        <f>SUM(F2/E2)</f>
        <v>0.93006993006993011</v>
      </c>
      <c r="K2" s="434">
        <f>SUM(D2/C2)</f>
        <v>0.94989979959919835</v>
      </c>
      <c r="L2" s="434">
        <f>SUM(F2/E2)</f>
        <v>0.93006993006993011</v>
      </c>
      <c r="M2" s="435">
        <f>SUM(H2/G2)</f>
        <v>0.833729216152019</v>
      </c>
      <c r="N2" s="436">
        <v>0.77</v>
      </c>
    </row>
    <row r="3" spans="1:14" x14ac:dyDescent="0.4">
      <c r="A3" s="433" t="s">
        <v>204</v>
      </c>
      <c r="B3" s="433">
        <v>1346</v>
      </c>
      <c r="C3" s="433">
        <v>1328</v>
      </c>
      <c r="D3" s="433">
        <v>1177</v>
      </c>
      <c r="E3" s="433">
        <v>1228</v>
      </c>
      <c r="F3" s="433">
        <v>1116</v>
      </c>
      <c r="G3" s="433">
        <v>1177</v>
      </c>
      <c r="H3" s="433">
        <v>1017</v>
      </c>
      <c r="I3" s="434">
        <f t="shared" ref="I3:I12" si="0">SUM(C3/B3)</f>
        <v>0.98662704309063898</v>
      </c>
      <c r="J3" s="434">
        <f t="shared" ref="J3:J10" si="1">SUM(F3/E3)</f>
        <v>0.90879478827361559</v>
      </c>
      <c r="K3" s="434">
        <f t="shared" ref="K3:K10" si="2">SUM(D3/C3)</f>
        <v>0.8862951807228916</v>
      </c>
      <c r="L3" s="434">
        <f t="shared" ref="L3:L10" si="3">SUM(F3/E3)</f>
        <v>0.90879478827361559</v>
      </c>
      <c r="M3" s="435">
        <f t="shared" ref="M3:M10" si="4">SUM(H3/G3)</f>
        <v>0.86406117247238745</v>
      </c>
      <c r="N3" s="436">
        <v>0.91</v>
      </c>
    </row>
    <row r="4" spans="1:14" x14ac:dyDescent="0.4">
      <c r="A4" s="433" t="s">
        <v>1060</v>
      </c>
      <c r="B4" s="433">
        <v>723</v>
      </c>
      <c r="C4" s="433">
        <v>546</v>
      </c>
      <c r="D4" s="433">
        <v>481</v>
      </c>
      <c r="E4" s="433">
        <v>500</v>
      </c>
      <c r="F4" s="433">
        <v>477</v>
      </c>
      <c r="G4" s="433">
        <v>481</v>
      </c>
      <c r="H4" s="433">
        <v>457</v>
      </c>
      <c r="I4" s="434">
        <f t="shared" si="0"/>
        <v>0.75518672199170123</v>
      </c>
      <c r="J4" s="434">
        <f t="shared" si="1"/>
        <v>0.95399999999999996</v>
      </c>
      <c r="K4" s="434">
        <f t="shared" si="2"/>
        <v>0.88095238095238093</v>
      </c>
      <c r="L4" s="434">
        <f t="shared" si="3"/>
        <v>0.95399999999999996</v>
      </c>
      <c r="M4" s="435">
        <f t="shared" si="4"/>
        <v>0.9501039501039501</v>
      </c>
      <c r="N4" s="436">
        <v>0.54</v>
      </c>
    </row>
    <row r="5" spans="1:14" x14ac:dyDescent="0.4">
      <c r="A5" s="433" t="s">
        <v>1061</v>
      </c>
      <c r="B5" s="433">
        <v>753</v>
      </c>
      <c r="C5" s="433">
        <v>625</v>
      </c>
      <c r="D5" s="433">
        <v>592</v>
      </c>
      <c r="E5" s="433">
        <v>603</v>
      </c>
      <c r="F5" s="433">
        <v>591</v>
      </c>
      <c r="G5" s="433">
        <v>592</v>
      </c>
      <c r="H5" s="433">
        <v>562</v>
      </c>
      <c r="I5" s="434">
        <f t="shared" si="0"/>
        <v>0.83001328021248344</v>
      </c>
      <c r="J5" s="434">
        <f t="shared" si="1"/>
        <v>0.98009950248756217</v>
      </c>
      <c r="K5" s="434">
        <f t="shared" si="2"/>
        <v>0.94720000000000004</v>
      </c>
      <c r="L5" s="434">
        <f t="shared" si="3"/>
        <v>0.98009950248756217</v>
      </c>
      <c r="M5" s="435">
        <f t="shared" si="4"/>
        <v>0.94932432432432434</v>
      </c>
      <c r="N5" s="436">
        <v>0.86</v>
      </c>
    </row>
    <row r="6" spans="1:14" x14ac:dyDescent="0.4">
      <c r="A6" s="433" t="s">
        <v>1062</v>
      </c>
      <c r="B6" s="433">
        <v>277</v>
      </c>
      <c r="C6" s="433">
        <v>214</v>
      </c>
      <c r="D6" s="433">
        <v>200</v>
      </c>
      <c r="E6" s="433">
        <v>205</v>
      </c>
      <c r="F6" s="433">
        <v>201</v>
      </c>
      <c r="G6" s="433">
        <v>200</v>
      </c>
      <c r="H6" s="433">
        <v>195</v>
      </c>
      <c r="I6" s="434">
        <f t="shared" si="0"/>
        <v>0.77256317689530685</v>
      </c>
      <c r="J6" s="434">
        <f t="shared" si="1"/>
        <v>0.98048780487804876</v>
      </c>
      <c r="K6" s="434">
        <f t="shared" si="2"/>
        <v>0.93457943925233644</v>
      </c>
      <c r="L6" s="434">
        <f t="shared" si="3"/>
        <v>0.98048780487804876</v>
      </c>
      <c r="M6" s="435">
        <f t="shared" si="4"/>
        <v>0.97499999999999998</v>
      </c>
      <c r="N6" s="436">
        <v>0.82</v>
      </c>
    </row>
    <row r="7" spans="1:14" x14ac:dyDescent="0.4">
      <c r="A7" s="433" t="s">
        <v>1063</v>
      </c>
      <c r="B7" s="433">
        <v>10</v>
      </c>
      <c r="C7" s="433">
        <v>10</v>
      </c>
      <c r="D7" s="433">
        <v>10</v>
      </c>
      <c r="E7" s="433">
        <v>10</v>
      </c>
      <c r="F7" s="433">
        <v>9</v>
      </c>
      <c r="G7" s="433">
        <v>10</v>
      </c>
      <c r="H7" s="433">
        <v>9</v>
      </c>
      <c r="I7" s="434">
        <f t="shared" si="0"/>
        <v>1</v>
      </c>
      <c r="J7" s="434">
        <f t="shared" si="1"/>
        <v>0.9</v>
      </c>
      <c r="K7" s="434">
        <f t="shared" si="2"/>
        <v>1</v>
      </c>
      <c r="L7" s="434">
        <f t="shared" si="3"/>
        <v>0.9</v>
      </c>
      <c r="M7" s="435">
        <f t="shared" si="4"/>
        <v>0.9</v>
      </c>
      <c r="N7" s="436">
        <v>0.9</v>
      </c>
    </row>
    <row r="8" spans="1:14" x14ac:dyDescent="0.4">
      <c r="A8" s="433" t="s">
        <v>1064</v>
      </c>
      <c r="B8" s="433">
        <v>2219</v>
      </c>
      <c r="C8" s="438">
        <v>2070</v>
      </c>
      <c r="D8" s="438">
        <v>1914</v>
      </c>
      <c r="E8" s="433">
        <v>1938</v>
      </c>
      <c r="F8" s="433">
        <v>1777</v>
      </c>
      <c r="G8" s="433">
        <v>1861</v>
      </c>
      <c r="H8" s="433">
        <v>1605</v>
      </c>
      <c r="I8" s="434">
        <f t="shared" si="0"/>
        <v>0.93285263632266791</v>
      </c>
      <c r="J8" s="434">
        <f t="shared" si="1"/>
        <v>0.91692466460268318</v>
      </c>
      <c r="K8" s="434">
        <f t="shared" si="2"/>
        <v>0.92463768115942024</v>
      </c>
      <c r="L8" s="434">
        <f t="shared" si="3"/>
        <v>0.91692466460268318</v>
      </c>
      <c r="M8" s="435">
        <f t="shared" si="4"/>
        <v>0.8624395486297689</v>
      </c>
      <c r="N8" s="439">
        <v>1.01</v>
      </c>
    </row>
    <row r="9" spans="1:14" x14ac:dyDescent="0.4">
      <c r="A9" s="433" t="s">
        <v>1065</v>
      </c>
      <c r="B9" s="433">
        <v>1223</v>
      </c>
      <c r="C9" s="438">
        <v>1030</v>
      </c>
      <c r="D9" s="438">
        <v>916</v>
      </c>
      <c r="E9" s="433">
        <v>933</v>
      </c>
      <c r="F9" s="433">
        <v>912</v>
      </c>
      <c r="G9" s="433">
        <v>916</v>
      </c>
      <c r="H9" s="433">
        <v>882</v>
      </c>
      <c r="I9" s="434">
        <f t="shared" si="0"/>
        <v>0.84219133278822567</v>
      </c>
      <c r="J9" s="434">
        <f t="shared" si="1"/>
        <v>0.977491961414791</v>
      </c>
      <c r="K9" s="434">
        <f t="shared" si="2"/>
        <v>0.88932038834951455</v>
      </c>
      <c r="L9" s="434">
        <f t="shared" si="3"/>
        <v>0.977491961414791</v>
      </c>
      <c r="M9" s="435">
        <f t="shared" si="4"/>
        <v>0.96288209606986896</v>
      </c>
      <c r="N9" s="436">
        <v>0.87</v>
      </c>
    </row>
    <row r="10" spans="1:14" x14ac:dyDescent="0.4">
      <c r="A10" s="433" t="s">
        <v>1066</v>
      </c>
      <c r="B10" s="433">
        <v>205</v>
      </c>
      <c r="C10" s="438">
        <v>205</v>
      </c>
      <c r="D10" s="438">
        <v>122</v>
      </c>
      <c r="E10" s="433">
        <v>104</v>
      </c>
      <c r="F10" s="433">
        <v>104</v>
      </c>
      <c r="G10" s="433">
        <v>104</v>
      </c>
      <c r="H10" s="433">
        <v>104</v>
      </c>
      <c r="I10" s="434">
        <f t="shared" si="0"/>
        <v>1</v>
      </c>
      <c r="J10" s="434">
        <f t="shared" si="1"/>
        <v>1</v>
      </c>
      <c r="K10" s="434">
        <f t="shared" si="2"/>
        <v>0.59512195121951217</v>
      </c>
      <c r="L10" s="434">
        <f t="shared" si="3"/>
        <v>1</v>
      </c>
      <c r="M10" s="435">
        <f t="shared" si="4"/>
        <v>1</v>
      </c>
      <c r="N10" s="436">
        <v>0.91</v>
      </c>
    </row>
    <row r="11" spans="1:14" x14ac:dyDescent="0.4">
      <c r="A11" s="433"/>
      <c r="B11" s="433"/>
      <c r="C11" s="433"/>
      <c r="D11" s="433"/>
      <c r="E11" s="433"/>
      <c r="F11" s="433"/>
      <c r="G11" s="433"/>
      <c r="H11" s="433"/>
      <c r="I11" s="440"/>
      <c r="J11" s="440"/>
      <c r="K11" s="440"/>
      <c r="L11" s="440"/>
      <c r="M11" s="441"/>
      <c r="N11" s="442"/>
    </row>
    <row r="12" spans="1:14" x14ac:dyDescent="0.4">
      <c r="A12" s="443" t="s">
        <v>1067</v>
      </c>
      <c r="B12" s="443">
        <v>3647</v>
      </c>
      <c r="C12" s="443">
        <f>SUM(C2:C7)</f>
        <v>3222</v>
      </c>
      <c r="D12" s="443">
        <f t="shared" ref="D12:H12" si="5">SUM(D2:D7)</f>
        <v>2934</v>
      </c>
      <c r="E12" s="443">
        <f t="shared" si="5"/>
        <v>2975</v>
      </c>
      <c r="F12" s="443">
        <f t="shared" si="5"/>
        <v>2793</v>
      </c>
      <c r="G12" s="443">
        <f t="shared" si="5"/>
        <v>2881</v>
      </c>
      <c r="H12" s="443">
        <f t="shared" si="5"/>
        <v>2591</v>
      </c>
      <c r="I12" s="444">
        <f t="shared" si="0"/>
        <v>0.88346586235261859</v>
      </c>
      <c r="J12" s="444">
        <f t="shared" ref="J12" si="6">SUM(F12/E12)</f>
        <v>0.93882352941176472</v>
      </c>
      <c r="K12" s="444">
        <f t="shared" ref="K12" si="7">SUM(D12/C12)</f>
        <v>0.91061452513966479</v>
      </c>
      <c r="L12" s="444">
        <f t="shared" ref="L12" si="8">SUM(F12/E12)</f>
        <v>0.93882352941176472</v>
      </c>
      <c r="M12" s="445">
        <f t="shared" ref="M12" si="9">SUM(H12/G12)</f>
        <v>0.89934050676848321</v>
      </c>
      <c r="N12" s="446">
        <v>0.81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42"/>
  <sheetViews>
    <sheetView zoomScale="90" zoomScaleNormal="90" workbookViewId="0">
      <pane ySplit="1" topLeftCell="A2" activePane="bottomLeft" state="frozen"/>
      <selection pane="bottomLeft" activeCell="H13" sqref="H13"/>
    </sheetView>
  </sheetViews>
  <sheetFormatPr defaultRowHeight="15" x14ac:dyDescent="0.25"/>
  <cols>
    <col min="1" max="1" width="6.5703125" customWidth="1"/>
    <col min="2" max="2" width="24.140625" style="51" customWidth="1"/>
    <col min="3" max="3" width="6.85546875" style="173" customWidth="1"/>
    <col min="4" max="4" width="7.5703125" customWidth="1"/>
    <col min="5" max="5" width="9.5703125" customWidth="1"/>
    <col min="6" max="6" width="10.28515625" customWidth="1"/>
    <col min="7" max="7" width="10.5703125" customWidth="1"/>
    <col min="8" max="8" width="10.85546875" customWidth="1"/>
    <col min="9" max="36" width="0" hidden="1" customWidth="1"/>
    <col min="38" max="41" width="0" hidden="1" customWidth="1"/>
    <col min="43" max="70" width="0" hidden="1" customWidth="1"/>
    <col min="72" max="75" width="0" hidden="1" customWidth="1"/>
    <col min="77" max="88" width="0" hidden="1" customWidth="1"/>
    <col min="90" max="101" width="0" hidden="1" customWidth="1"/>
    <col min="103" max="114" width="0" hidden="1" customWidth="1"/>
    <col min="115" max="115" width="9.7109375" customWidth="1"/>
    <col min="116" max="127" width="0" hidden="1" customWidth="1"/>
    <col min="129" max="140" width="0" hidden="1" customWidth="1"/>
    <col min="142" max="143" width="0" hidden="1" customWidth="1"/>
    <col min="144" max="144" width="10.140625" customWidth="1"/>
    <col min="145" max="146" width="0" hidden="1" customWidth="1"/>
    <col min="148" max="149" width="0" hidden="1" customWidth="1"/>
    <col min="150" max="150" width="10.140625" customWidth="1"/>
    <col min="151" max="152" width="0" hidden="1" customWidth="1"/>
    <col min="154" max="155" width="0" hidden="1" customWidth="1"/>
    <col min="157" max="158" width="0" hidden="1" customWidth="1"/>
    <col min="162" max="162" width="11.5703125" customWidth="1"/>
    <col min="163" max="163" width="11.7109375" customWidth="1"/>
    <col min="164" max="164" width="12.85546875" customWidth="1"/>
    <col min="165" max="165" width="9.140625" style="404"/>
  </cols>
  <sheetData>
    <row r="1" spans="1:165" s="395" customFormat="1" ht="108.75" customHeight="1" x14ac:dyDescent="0.25">
      <c r="A1" s="392" t="s">
        <v>788</v>
      </c>
      <c r="B1" s="392" t="s">
        <v>789</v>
      </c>
      <c r="C1" s="392" t="s">
        <v>790</v>
      </c>
      <c r="D1" s="392" t="s">
        <v>791</v>
      </c>
      <c r="E1" s="392" t="s">
        <v>792</v>
      </c>
      <c r="F1" s="392" t="s">
        <v>793</v>
      </c>
      <c r="G1" s="392" t="s">
        <v>794</v>
      </c>
      <c r="H1" s="392" t="s">
        <v>795</v>
      </c>
      <c r="I1" s="392" t="s">
        <v>796</v>
      </c>
      <c r="J1" s="392" t="s">
        <v>797</v>
      </c>
      <c r="K1" s="392" t="s">
        <v>798</v>
      </c>
      <c r="L1" s="392" t="s">
        <v>799</v>
      </c>
      <c r="M1" s="392" t="s">
        <v>800</v>
      </c>
      <c r="N1" s="392" t="s">
        <v>801</v>
      </c>
      <c r="O1" s="392" t="s">
        <v>802</v>
      </c>
      <c r="P1" s="392" t="s">
        <v>803</v>
      </c>
      <c r="Q1" s="392" t="s">
        <v>804</v>
      </c>
      <c r="R1" s="392" t="s">
        <v>805</v>
      </c>
      <c r="S1" s="392" t="s">
        <v>806</v>
      </c>
      <c r="T1" s="392" t="s">
        <v>807</v>
      </c>
      <c r="U1" s="392" t="s">
        <v>808</v>
      </c>
      <c r="V1" s="392" t="s">
        <v>809</v>
      </c>
      <c r="W1" s="392" t="s">
        <v>810</v>
      </c>
      <c r="X1" s="392" t="s">
        <v>811</v>
      </c>
      <c r="Y1" s="392" t="s">
        <v>812</v>
      </c>
      <c r="Z1" s="392" t="s">
        <v>813</v>
      </c>
      <c r="AA1" s="392" t="s">
        <v>814</v>
      </c>
      <c r="AB1" s="392" t="s">
        <v>815</v>
      </c>
      <c r="AC1" s="392" t="s">
        <v>816</v>
      </c>
      <c r="AD1" s="392" t="s">
        <v>817</v>
      </c>
      <c r="AE1" s="392" t="s">
        <v>818</v>
      </c>
      <c r="AF1" s="392" t="s">
        <v>819</v>
      </c>
      <c r="AG1" s="392" t="s">
        <v>820</v>
      </c>
      <c r="AH1" s="392" t="s">
        <v>821</v>
      </c>
      <c r="AI1" s="392" t="s">
        <v>822</v>
      </c>
      <c r="AJ1" s="392" t="s">
        <v>823</v>
      </c>
      <c r="AK1" s="392" t="s">
        <v>824</v>
      </c>
      <c r="AL1" s="392" t="s">
        <v>825</v>
      </c>
      <c r="AM1" s="392" t="s">
        <v>826</v>
      </c>
      <c r="AN1" s="392" t="s">
        <v>827</v>
      </c>
      <c r="AO1" s="392" t="s">
        <v>828</v>
      </c>
      <c r="AP1" s="392" t="s">
        <v>829</v>
      </c>
      <c r="AQ1" s="392" t="s">
        <v>830</v>
      </c>
      <c r="AR1" s="392" t="s">
        <v>831</v>
      </c>
      <c r="AS1" s="392" t="s">
        <v>832</v>
      </c>
      <c r="AT1" s="392" t="s">
        <v>833</v>
      </c>
      <c r="AU1" s="392" t="s">
        <v>834</v>
      </c>
      <c r="AV1" s="392" t="s">
        <v>835</v>
      </c>
      <c r="AW1" s="392" t="s">
        <v>836</v>
      </c>
      <c r="AX1" s="392" t="s">
        <v>837</v>
      </c>
      <c r="AY1" s="392" t="s">
        <v>838</v>
      </c>
      <c r="AZ1" s="392" t="s">
        <v>839</v>
      </c>
      <c r="BA1" s="392" t="s">
        <v>840</v>
      </c>
      <c r="BB1" s="392" t="s">
        <v>841</v>
      </c>
      <c r="BC1" s="392" t="s">
        <v>842</v>
      </c>
      <c r="BD1" s="392" t="s">
        <v>843</v>
      </c>
      <c r="BE1" s="392" t="s">
        <v>844</v>
      </c>
      <c r="BF1" s="392" t="s">
        <v>845</v>
      </c>
      <c r="BG1" s="392" t="s">
        <v>846</v>
      </c>
      <c r="BH1" s="392" t="s">
        <v>847</v>
      </c>
      <c r="BI1" s="392" t="s">
        <v>848</v>
      </c>
      <c r="BJ1" s="392" t="s">
        <v>849</v>
      </c>
      <c r="BK1" s="392" t="s">
        <v>850</v>
      </c>
      <c r="BL1" s="392" t="s">
        <v>851</v>
      </c>
      <c r="BM1" s="392" t="s">
        <v>852</v>
      </c>
      <c r="BN1" s="392" t="s">
        <v>853</v>
      </c>
      <c r="BO1" s="392" t="s">
        <v>854</v>
      </c>
      <c r="BP1" s="392" t="s">
        <v>855</v>
      </c>
      <c r="BQ1" s="392" t="s">
        <v>856</v>
      </c>
      <c r="BR1" s="392" t="s">
        <v>857</v>
      </c>
      <c r="BS1" s="392" t="s">
        <v>858</v>
      </c>
      <c r="BT1" s="392" t="s">
        <v>859</v>
      </c>
      <c r="BU1" s="392" t="s">
        <v>860</v>
      </c>
      <c r="BV1" s="392" t="s">
        <v>861</v>
      </c>
      <c r="BW1" s="392" t="s">
        <v>862</v>
      </c>
      <c r="BX1" s="392" t="s">
        <v>863</v>
      </c>
      <c r="BY1" s="392" t="s">
        <v>864</v>
      </c>
      <c r="BZ1" s="392" t="s">
        <v>865</v>
      </c>
      <c r="CA1" s="392" t="s">
        <v>866</v>
      </c>
      <c r="CB1" s="392" t="s">
        <v>867</v>
      </c>
      <c r="CC1" s="392" t="s">
        <v>868</v>
      </c>
      <c r="CD1" s="392" t="s">
        <v>869</v>
      </c>
      <c r="CE1" s="392" t="s">
        <v>870</v>
      </c>
      <c r="CF1" s="392" t="s">
        <v>871</v>
      </c>
      <c r="CG1" s="392" t="s">
        <v>872</v>
      </c>
      <c r="CH1" s="392" t="s">
        <v>873</v>
      </c>
      <c r="CI1" s="392" t="s">
        <v>874</v>
      </c>
      <c r="CJ1" s="392" t="s">
        <v>875</v>
      </c>
      <c r="CK1" s="392" t="s">
        <v>876</v>
      </c>
      <c r="CL1" s="392" t="s">
        <v>877</v>
      </c>
      <c r="CM1" s="392" t="s">
        <v>878</v>
      </c>
      <c r="CN1" s="392" t="s">
        <v>879</v>
      </c>
      <c r="CO1" s="392" t="s">
        <v>880</v>
      </c>
      <c r="CP1" s="392" t="s">
        <v>881</v>
      </c>
      <c r="CQ1" s="392" t="s">
        <v>882</v>
      </c>
      <c r="CR1" s="392" t="s">
        <v>883</v>
      </c>
      <c r="CS1" s="392" t="s">
        <v>884</v>
      </c>
      <c r="CT1" s="392" t="s">
        <v>885</v>
      </c>
      <c r="CU1" s="392" t="s">
        <v>886</v>
      </c>
      <c r="CV1" s="392" t="s">
        <v>887</v>
      </c>
      <c r="CW1" s="392" t="s">
        <v>888</v>
      </c>
      <c r="CX1" s="392" t="s">
        <v>889</v>
      </c>
      <c r="CY1" s="392" t="s">
        <v>890</v>
      </c>
      <c r="CZ1" s="392" t="s">
        <v>891</v>
      </c>
      <c r="DA1" s="392" t="s">
        <v>892</v>
      </c>
      <c r="DB1" s="392" t="s">
        <v>893</v>
      </c>
      <c r="DC1" s="392" t="s">
        <v>894</v>
      </c>
      <c r="DD1" s="392" t="s">
        <v>895</v>
      </c>
      <c r="DE1" s="392" t="s">
        <v>896</v>
      </c>
      <c r="DF1" s="392" t="s">
        <v>897</v>
      </c>
      <c r="DG1" s="392" t="s">
        <v>898</v>
      </c>
      <c r="DH1" s="392" t="s">
        <v>899</v>
      </c>
      <c r="DI1" s="392" t="s">
        <v>900</v>
      </c>
      <c r="DJ1" s="392" t="s">
        <v>901</v>
      </c>
      <c r="DK1" s="392" t="s">
        <v>902</v>
      </c>
      <c r="DL1" s="392" t="s">
        <v>903</v>
      </c>
      <c r="DM1" s="392" t="s">
        <v>904</v>
      </c>
      <c r="DN1" s="392" t="s">
        <v>905</v>
      </c>
      <c r="DO1" s="392" t="s">
        <v>906</v>
      </c>
      <c r="DP1" s="392" t="s">
        <v>907</v>
      </c>
      <c r="DQ1" s="392" t="s">
        <v>908</v>
      </c>
      <c r="DR1" s="392" t="s">
        <v>909</v>
      </c>
      <c r="DS1" s="392" t="s">
        <v>910</v>
      </c>
      <c r="DT1" s="392" t="s">
        <v>911</v>
      </c>
      <c r="DU1" s="392" t="s">
        <v>912</v>
      </c>
      <c r="DV1" s="392" t="s">
        <v>913</v>
      </c>
      <c r="DW1" s="392" t="s">
        <v>914</v>
      </c>
      <c r="DX1" s="392" t="s">
        <v>915</v>
      </c>
      <c r="DY1" s="392" t="s">
        <v>916</v>
      </c>
      <c r="DZ1" s="392" t="s">
        <v>917</v>
      </c>
      <c r="EA1" s="392" t="s">
        <v>918</v>
      </c>
      <c r="EB1" s="392" t="s">
        <v>919</v>
      </c>
      <c r="EC1" s="392" t="s">
        <v>920</v>
      </c>
      <c r="ED1" s="392" t="s">
        <v>921</v>
      </c>
      <c r="EE1" s="392" t="s">
        <v>922</v>
      </c>
      <c r="EF1" s="392" t="s">
        <v>923</v>
      </c>
      <c r="EG1" s="392" t="s">
        <v>924</v>
      </c>
      <c r="EH1" s="392" t="s">
        <v>925</v>
      </c>
      <c r="EI1" s="392" t="s">
        <v>926</v>
      </c>
      <c r="EJ1" s="392" t="s">
        <v>927</v>
      </c>
      <c r="EK1" s="392" t="s">
        <v>928</v>
      </c>
      <c r="EL1" s="392" t="s">
        <v>929</v>
      </c>
      <c r="EM1" s="392" t="s">
        <v>930</v>
      </c>
      <c r="EN1" s="392" t="s">
        <v>931</v>
      </c>
      <c r="EO1" s="392" t="s">
        <v>932</v>
      </c>
      <c r="EP1" s="392" t="s">
        <v>933</v>
      </c>
      <c r="EQ1" s="392" t="s">
        <v>934</v>
      </c>
      <c r="ER1" s="392" t="s">
        <v>935</v>
      </c>
      <c r="ES1" s="392" t="s">
        <v>936</v>
      </c>
      <c r="ET1" s="392" t="s">
        <v>937</v>
      </c>
      <c r="EU1" s="392" t="s">
        <v>938</v>
      </c>
      <c r="EV1" s="392" t="s">
        <v>939</v>
      </c>
      <c r="EW1" s="392" t="s">
        <v>940</v>
      </c>
      <c r="EX1" s="392" t="s">
        <v>941</v>
      </c>
      <c r="EY1" s="392" t="s">
        <v>942</v>
      </c>
      <c r="EZ1" s="392" t="s">
        <v>943</v>
      </c>
      <c r="FA1" s="392" t="s">
        <v>944</v>
      </c>
      <c r="FB1" s="392" t="s">
        <v>945</v>
      </c>
      <c r="FC1" s="392" t="s">
        <v>946</v>
      </c>
      <c r="FD1" s="392" t="s">
        <v>947</v>
      </c>
      <c r="FE1" s="392" t="s">
        <v>948</v>
      </c>
      <c r="FF1" s="393" t="s">
        <v>949</v>
      </c>
      <c r="FG1" s="393" t="s">
        <v>950</v>
      </c>
      <c r="FH1" s="393" t="s">
        <v>951</v>
      </c>
      <c r="FI1" s="394" t="s">
        <v>952</v>
      </c>
    </row>
    <row r="2" spans="1:165" ht="30.75" x14ac:dyDescent="0.3">
      <c r="A2" s="145" t="s">
        <v>953</v>
      </c>
      <c r="B2" s="47" t="s">
        <v>954</v>
      </c>
      <c r="C2" s="396" t="s">
        <v>22</v>
      </c>
      <c r="D2" s="145">
        <v>0</v>
      </c>
      <c r="E2" s="145">
        <v>17</v>
      </c>
      <c r="F2" s="145">
        <v>17</v>
      </c>
      <c r="G2" s="145">
        <v>17</v>
      </c>
      <c r="H2" s="145">
        <v>0</v>
      </c>
      <c r="I2" s="145">
        <v>9</v>
      </c>
      <c r="J2" s="145">
        <v>13</v>
      </c>
      <c r="K2" s="145">
        <v>0</v>
      </c>
      <c r="L2" s="145">
        <v>0</v>
      </c>
      <c r="M2" s="145">
        <v>0</v>
      </c>
      <c r="N2" s="145">
        <v>0</v>
      </c>
      <c r="O2" s="145">
        <v>0</v>
      </c>
      <c r="P2" s="145">
        <v>0</v>
      </c>
      <c r="Q2" s="145">
        <v>0</v>
      </c>
      <c r="R2" s="145">
        <v>0</v>
      </c>
      <c r="S2" s="145">
        <v>0</v>
      </c>
      <c r="T2" s="145">
        <v>0</v>
      </c>
      <c r="U2" s="145">
        <v>0</v>
      </c>
      <c r="V2" s="145">
        <v>0</v>
      </c>
      <c r="W2" s="145">
        <v>0</v>
      </c>
      <c r="X2" s="145">
        <v>0</v>
      </c>
      <c r="Y2" s="145">
        <v>0</v>
      </c>
      <c r="Z2" s="145">
        <v>0</v>
      </c>
      <c r="AA2" s="145">
        <v>0</v>
      </c>
      <c r="AB2" s="145">
        <v>0</v>
      </c>
      <c r="AC2" s="145">
        <v>0</v>
      </c>
      <c r="AD2" s="145">
        <v>0</v>
      </c>
      <c r="AE2" s="145">
        <v>0</v>
      </c>
      <c r="AF2" s="145">
        <v>0</v>
      </c>
      <c r="AG2" s="145">
        <v>0</v>
      </c>
      <c r="AH2" s="145">
        <v>0</v>
      </c>
      <c r="AI2" s="145">
        <v>0</v>
      </c>
      <c r="AJ2" s="145">
        <v>0</v>
      </c>
      <c r="AK2" s="145">
        <v>22</v>
      </c>
      <c r="AL2" s="145">
        <v>9</v>
      </c>
      <c r="AM2" s="145">
        <v>13</v>
      </c>
      <c r="AN2" s="145">
        <v>0</v>
      </c>
      <c r="AO2" s="145">
        <v>0</v>
      </c>
      <c r="AP2" s="145">
        <v>22</v>
      </c>
      <c r="AQ2" s="145">
        <v>0</v>
      </c>
      <c r="AR2" s="145">
        <v>0</v>
      </c>
      <c r="AS2" s="145">
        <v>0</v>
      </c>
      <c r="AT2" s="145">
        <v>0</v>
      </c>
      <c r="AU2" s="145">
        <v>0</v>
      </c>
      <c r="AV2" s="145">
        <v>0</v>
      </c>
      <c r="AW2" s="145">
        <v>0</v>
      </c>
      <c r="AX2" s="145">
        <v>0</v>
      </c>
      <c r="AY2" s="145">
        <v>0</v>
      </c>
      <c r="AZ2" s="145">
        <v>0</v>
      </c>
      <c r="BA2" s="145">
        <v>0</v>
      </c>
      <c r="BB2" s="145">
        <v>0</v>
      </c>
      <c r="BC2" s="145">
        <v>0</v>
      </c>
      <c r="BD2" s="145">
        <v>0</v>
      </c>
      <c r="BE2" s="145">
        <v>0</v>
      </c>
      <c r="BF2" s="145">
        <v>0</v>
      </c>
      <c r="BG2" s="145">
        <v>0</v>
      </c>
      <c r="BH2" s="145">
        <v>0</v>
      </c>
      <c r="BI2" s="145">
        <v>0</v>
      </c>
      <c r="BJ2" s="145">
        <v>0</v>
      </c>
      <c r="BK2" s="145">
        <v>0</v>
      </c>
      <c r="BL2" s="145">
        <v>0</v>
      </c>
      <c r="BM2" s="145">
        <v>0</v>
      </c>
      <c r="BN2" s="145">
        <v>0</v>
      </c>
      <c r="BO2" s="145">
        <v>0</v>
      </c>
      <c r="BP2" s="145">
        <v>0</v>
      </c>
      <c r="BQ2" s="145">
        <v>0</v>
      </c>
      <c r="BR2" s="145">
        <v>0</v>
      </c>
      <c r="BS2" s="145">
        <v>0</v>
      </c>
      <c r="BT2" s="145">
        <v>0</v>
      </c>
      <c r="BU2" s="145">
        <v>0</v>
      </c>
      <c r="BV2" s="145">
        <v>0</v>
      </c>
      <c r="BW2" s="145">
        <v>0</v>
      </c>
      <c r="BX2" s="145">
        <v>0</v>
      </c>
      <c r="BY2" s="145">
        <v>1</v>
      </c>
      <c r="BZ2" s="145">
        <v>3</v>
      </c>
      <c r="CA2" s="145">
        <v>0</v>
      </c>
      <c r="CB2" s="145">
        <v>0</v>
      </c>
      <c r="CC2" s="145">
        <v>0</v>
      </c>
      <c r="CD2" s="145">
        <v>0</v>
      </c>
      <c r="CE2" s="145">
        <v>0</v>
      </c>
      <c r="CF2" s="145">
        <v>0</v>
      </c>
      <c r="CG2" s="145">
        <v>1</v>
      </c>
      <c r="CH2" s="145">
        <v>3</v>
      </c>
      <c r="CI2" s="145">
        <v>0</v>
      </c>
      <c r="CJ2" s="145">
        <v>0</v>
      </c>
      <c r="CK2" s="145">
        <v>4</v>
      </c>
      <c r="CL2" s="145">
        <v>7</v>
      </c>
      <c r="CM2" s="145">
        <v>11</v>
      </c>
      <c r="CN2" s="145">
        <v>0</v>
      </c>
      <c r="CO2" s="145">
        <v>0</v>
      </c>
      <c r="CP2" s="145">
        <v>0</v>
      </c>
      <c r="CQ2" s="145">
        <v>0</v>
      </c>
      <c r="CR2" s="145">
        <v>0</v>
      </c>
      <c r="CS2" s="145">
        <v>0</v>
      </c>
      <c r="CT2" s="145">
        <v>7</v>
      </c>
      <c r="CU2" s="145">
        <v>11</v>
      </c>
      <c r="CV2" s="145">
        <v>0</v>
      </c>
      <c r="CW2" s="145">
        <v>0</v>
      </c>
      <c r="CX2" s="145">
        <v>18</v>
      </c>
      <c r="CY2" s="145">
        <v>0</v>
      </c>
      <c r="CZ2" s="145">
        <v>0</v>
      </c>
      <c r="DA2" s="145">
        <v>0</v>
      </c>
      <c r="DB2" s="145">
        <v>0</v>
      </c>
      <c r="DC2" s="145">
        <v>0</v>
      </c>
      <c r="DD2" s="145">
        <v>0</v>
      </c>
      <c r="DE2" s="145">
        <v>0</v>
      </c>
      <c r="DF2" s="145">
        <v>0</v>
      </c>
      <c r="DG2" s="145">
        <v>0</v>
      </c>
      <c r="DH2" s="145">
        <v>0</v>
      </c>
      <c r="DI2" s="145">
        <v>0</v>
      </c>
      <c r="DJ2" s="145">
        <v>0</v>
      </c>
      <c r="DK2" s="145">
        <v>0</v>
      </c>
      <c r="DL2" s="145">
        <v>9</v>
      </c>
      <c r="DM2" s="145">
        <v>13</v>
      </c>
      <c r="DN2" s="145">
        <v>0</v>
      </c>
      <c r="DO2" s="145">
        <v>0</v>
      </c>
      <c r="DP2" s="145">
        <v>0</v>
      </c>
      <c r="DQ2" s="145">
        <v>0</v>
      </c>
      <c r="DR2" s="145">
        <v>0</v>
      </c>
      <c r="DS2" s="145">
        <v>0</v>
      </c>
      <c r="DT2" s="145">
        <v>9</v>
      </c>
      <c r="DU2" s="145">
        <v>13</v>
      </c>
      <c r="DV2" s="145">
        <v>0</v>
      </c>
      <c r="DW2" s="145">
        <v>0</v>
      </c>
      <c r="DX2" s="145">
        <v>22</v>
      </c>
      <c r="DY2" s="145">
        <v>9</v>
      </c>
      <c r="DZ2" s="145">
        <v>13</v>
      </c>
      <c r="EA2" s="145">
        <v>0</v>
      </c>
      <c r="EB2" s="145">
        <v>0</v>
      </c>
      <c r="EC2" s="145">
        <v>0</v>
      </c>
      <c r="ED2" s="145">
        <v>0</v>
      </c>
      <c r="EE2" s="145">
        <v>0</v>
      </c>
      <c r="EF2" s="145">
        <v>0</v>
      </c>
      <c r="EG2" s="145">
        <v>9</v>
      </c>
      <c r="EH2" s="145">
        <v>13</v>
      </c>
      <c r="EI2" s="145">
        <v>0</v>
      </c>
      <c r="EJ2" s="145">
        <v>0</v>
      </c>
      <c r="EK2" s="145">
        <v>22</v>
      </c>
      <c r="EL2" s="145">
        <v>22</v>
      </c>
      <c r="EM2" s="145">
        <v>0</v>
      </c>
      <c r="EN2" s="145">
        <v>22</v>
      </c>
      <c r="EO2" s="145">
        <v>22</v>
      </c>
      <c r="EP2" s="145">
        <v>0</v>
      </c>
      <c r="EQ2" s="145">
        <v>22</v>
      </c>
      <c r="ER2" s="145">
        <v>22</v>
      </c>
      <c r="ES2" s="145">
        <v>0</v>
      </c>
      <c r="ET2" s="145">
        <v>22</v>
      </c>
      <c r="EU2" s="145">
        <v>22</v>
      </c>
      <c r="EV2" s="145">
        <v>0</v>
      </c>
      <c r="EW2" s="145">
        <v>22</v>
      </c>
      <c r="EX2" s="145">
        <v>0</v>
      </c>
      <c r="EY2" s="145">
        <v>0</v>
      </c>
      <c r="EZ2" s="145">
        <v>0</v>
      </c>
      <c r="FA2" s="145">
        <v>0</v>
      </c>
      <c r="FB2" s="145">
        <v>0</v>
      </c>
      <c r="FC2" s="145">
        <v>0</v>
      </c>
      <c r="FD2" s="145">
        <v>22</v>
      </c>
      <c r="FE2" s="145">
        <v>22</v>
      </c>
      <c r="FF2" s="397">
        <f>SUM(EQ2/EN2)</f>
        <v>1</v>
      </c>
      <c r="FG2" s="397">
        <f>SUM(FE2/FD2)</f>
        <v>1</v>
      </c>
      <c r="FH2" s="397">
        <f>SUM(FD2/F2)</f>
        <v>1.2941176470588236</v>
      </c>
      <c r="FI2" s="398">
        <v>81.819999999999993</v>
      </c>
    </row>
    <row r="3" spans="1:165" ht="30.75" x14ac:dyDescent="0.3">
      <c r="A3" s="145" t="s">
        <v>955</v>
      </c>
      <c r="B3" s="47" t="s">
        <v>956</v>
      </c>
      <c r="C3" s="396" t="s">
        <v>77</v>
      </c>
      <c r="D3" s="145">
        <v>0</v>
      </c>
      <c r="E3" s="145">
        <v>185</v>
      </c>
      <c r="F3" s="145">
        <v>185</v>
      </c>
      <c r="G3" s="145">
        <v>130</v>
      </c>
      <c r="H3" s="145">
        <v>55</v>
      </c>
      <c r="I3" s="145">
        <v>12</v>
      </c>
      <c r="J3" s="145">
        <v>7</v>
      </c>
      <c r="K3" s="145">
        <v>0</v>
      </c>
      <c r="L3" s="145">
        <v>0</v>
      </c>
      <c r="M3" s="145">
        <v>30</v>
      </c>
      <c r="N3" s="145">
        <v>18</v>
      </c>
      <c r="O3" s="145">
        <v>0</v>
      </c>
      <c r="P3" s="145">
        <v>0</v>
      </c>
      <c r="Q3" s="145">
        <v>3</v>
      </c>
      <c r="R3" s="145">
        <v>2</v>
      </c>
      <c r="S3" s="145">
        <v>0</v>
      </c>
      <c r="T3" s="145">
        <v>0</v>
      </c>
      <c r="U3" s="145">
        <v>1</v>
      </c>
      <c r="V3" s="145">
        <v>0</v>
      </c>
      <c r="W3" s="145">
        <v>0</v>
      </c>
      <c r="X3" s="145">
        <v>0</v>
      </c>
      <c r="Y3" s="145">
        <v>0</v>
      </c>
      <c r="Z3" s="145">
        <v>1</v>
      </c>
      <c r="AA3" s="145">
        <v>0</v>
      </c>
      <c r="AB3" s="145">
        <v>0</v>
      </c>
      <c r="AC3" s="145">
        <v>0</v>
      </c>
      <c r="AD3" s="145">
        <v>1</v>
      </c>
      <c r="AE3" s="145">
        <v>0</v>
      </c>
      <c r="AF3" s="145">
        <v>0</v>
      </c>
      <c r="AG3" s="145">
        <v>0</v>
      </c>
      <c r="AH3" s="145">
        <v>0</v>
      </c>
      <c r="AI3" s="145">
        <v>0</v>
      </c>
      <c r="AJ3" s="145">
        <v>0</v>
      </c>
      <c r="AK3" s="145">
        <v>75</v>
      </c>
      <c r="AL3" s="145">
        <v>31</v>
      </c>
      <c r="AM3" s="145">
        <v>28</v>
      </c>
      <c r="AN3" s="145">
        <v>0</v>
      </c>
      <c r="AO3" s="145">
        <v>0</v>
      </c>
      <c r="AP3" s="145">
        <v>59</v>
      </c>
      <c r="AQ3" s="145">
        <v>5</v>
      </c>
      <c r="AR3" s="145">
        <v>7</v>
      </c>
      <c r="AS3" s="145">
        <v>0</v>
      </c>
      <c r="AT3" s="145">
        <v>0</v>
      </c>
      <c r="AU3" s="145">
        <v>5</v>
      </c>
      <c r="AV3" s="145">
        <v>4</v>
      </c>
      <c r="AW3" s="145">
        <v>0</v>
      </c>
      <c r="AX3" s="145">
        <v>0</v>
      </c>
      <c r="AY3" s="145">
        <v>0</v>
      </c>
      <c r="AZ3" s="145">
        <v>0</v>
      </c>
      <c r="BA3" s="145">
        <v>0</v>
      </c>
      <c r="BB3" s="145">
        <v>0</v>
      </c>
      <c r="BC3" s="145">
        <v>0</v>
      </c>
      <c r="BD3" s="145">
        <v>0</v>
      </c>
      <c r="BE3" s="145">
        <v>0</v>
      </c>
      <c r="BF3" s="145">
        <v>0</v>
      </c>
      <c r="BG3" s="145">
        <v>0</v>
      </c>
      <c r="BH3" s="145">
        <v>0</v>
      </c>
      <c r="BI3" s="145">
        <v>0</v>
      </c>
      <c r="BJ3" s="145">
        <v>0</v>
      </c>
      <c r="BK3" s="145">
        <v>0</v>
      </c>
      <c r="BL3" s="145">
        <v>1</v>
      </c>
      <c r="BM3" s="145">
        <v>0</v>
      </c>
      <c r="BN3" s="145">
        <v>0</v>
      </c>
      <c r="BO3" s="145">
        <v>2</v>
      </c>
      <c r="BP3" s="145">
        <v>3</v>
      </c>
      <c r="BQ3" s="145">
        <v>0</v>
      </c>
      <c r="BR3" s="145">
        <v>0</v>
      </c>
      <c r="BS3" s="145">
        <v>27</v>
      </c>
      <c r="BT3" s="145">
        <v>12</v>
      </c>
      <c r="BU3" s="145">
        <v>13</v>
      </c>
      <c r="BV3" s="145">
        <v>0</v>
      </c>
      <c r="BW3" s="145">
        <v>0</v>
      </c>
      <c r="BX3" s="145">
        <v>25</v>
      </c>
      <c r="BY3" s="145">
        <v>15</v>
      </c>
      <c r="BZ3" s="145">
        <v>10</v>
      </c>
      <c r="CA3" s="145">
        <v>0</v>
      </c>
      <c r="CB3" s="145">
        <v>0</v>
      </c>
      <c r="CC3" s="145">
        <v>5</v>
      </c>
      <c r="CD3" s="145">
        <v>2</v>
      </c>
      <c r="CE3" s="145">
        <v>0</v>
      </c>
      <c r="CF3" s="145">
        <v>0</v>
      </c>
      <c r="CG3" s="145">
        <v>20</v>
      </c>
      <c r="CH3" s="145">
        <v>12</v>
      </c>
      <c r="CI3" s="145">
        <v>0</v>
      </c>
      <c r="CJ3" s="145">
        <v>0</v>
      </c>
      <c r="CK3" s="145">
        <v>32</v>
      </c>
      <c r="CL3" s="145">
        <v>9</v>
      </c>
      <c r="CM3" s="145">
        <v>13</v>
      </c>
      <c r="CN3" s="145">
        <v>0</v>
      </c>
      <c r="CO3" s="145">
        <v>0</v>
      </c>
      <c r="CP3" s="145">
        <v>12</v>
      </c>
      <c r="CQ3" s="145">
        <v>15</v>
      </c>
      <c r="CR3" s="145">
        <v>0</v>
      </c>
      <c r="CS3" s="145">
        <v>0</v>
      </c>
      <c r="CT3" s="145">
        <v>21</v>
      </c>
      <c r="CU3" s="145">
        <v>28</v>
      </c>
      <c r="CV3" s="145">
        <v>0</v>
      </c>
      <c r="CW3" s="145">
        <v>0</v>
      </c>
      <c r="CX3" s="145">
        <v>49</v>
      </c>
      <c r="CY3" s="145">
        <v>1</v>
      </c>
      <c r="CZ3" s="145">
        <v>1</v>
      </c>
      <c r="DA3" s="145">
        <v>0</v>
      </c>
      <c r="DB3" s="145">
        <v>0</v>
      </c>
      <c r="DC3" s="145">
        <v>0</v>
      </c>
      <c r="DD3" s="145">
        <v>0</v>
      </c>
      <c r="DE3" s="145">
        <v>0</v>
      </c>
      <c r="DF3" s="145">
        <v>0</v>
      </c>
      <c r="DG3" s="145">
        <v>1</v>
      </c>
      <c r="DH3" s="145">
        <v>1</v>
      </c>
      <c r="DI3" s="145">
        <v>0</v>
      </c>
      <c r="DJ3" s="145">
        <v>0</v>
      </c>
      <c r="DK3" s="145">
        <v>2</v>
      </c>
      <c r="DL3" s="145">
        <v>14</v>
      </c>
      <c r="DM3" s="145">
        <v>6</v>
      </c>
      <c r="DN3" s="145">
        <v>0</v>
      </c>
      <c r="DO3" s="145">
        <v>0</v>
      </c>
      <c r="DP3" s="145">
        <v>3</v>
      </c>
      <c r="DQ3" s="145">
        <v>2</v>
      </c>
      <c r="DR3" s="145">
        <v>0</v>
      </c>
      <c r="DS3" s="145">
        <v>0</v>
      </c>
      <c r="DT3" s="145">
        <v>17</v>
      </c>
      <c r="DU3" s="145">
        <v>8</v>
      </c>
      <c r="DV3" s="145">
        <v>0</v>
      </c>
      <c r="DW3" s="145">
        <v>0</v>
      </c>
      <c r="DX3" s="145">
        <v>25</v>
      </c>
      <c r="DY3" s="145">
        <v>6</v>
      </c>
      <c r="DZ3" s="145">
        <v>3</v>
      </c>
      <c r="EA3" s="145">
        <v>0</v>
      </c>
      <c r="EB3" s="145">
        <v>0</v>
      </c>
      <c r="EC3" s="145">
        <v>0</v>
      </c>
      <c r="ED3" s="145">
        <v>0</v>
      </c>
      <c r="EE3" s="145">
        <v>0</v>
      </c>
      <c r="EF3" s="145">
        <v>0</v>
      </c>
      <c r="EG3" s="145">
        <v>6</v>
      </c>
      <c r="EH3" s="145">
        <v>3</v>
      </c>
      <c r="EI3" s="145">
        <v>0</v>
      </c>
      <c r="EJ3" s="145">
        <v>0</v>
      </c>
      <c r="EK3" s="145">
        <v>9</v>
      </c>
      <c r="EL3" s="145">
        <v>59</v>
      </c>
      <c r="EM3" s="145">
        <v>25</v>
      </c>
      <c r="EN3" s="145">
        <v>84</v>
      </c>
      <c r="EO3" s="145">
        <v>59</v>
      </c>
      <c r="EP3" s="145">
        <v>25</v>
      </c>
      <c r="EQ3" s="145">
        <v>84</v>
      </c>
      <c r="ER3" s="145">
        <v>59</v>
      </c>
      <c r="ES3" s="145">
        <v>25</v>
      </c>
      <c r="ET3" s="145">
        <v>84</v>
      </c>
      <c r="EU3" s="145">
        <v>59</v>
      </c>
      <c r="EV3" s="145">
        <v>25</v>
      </c>
      <c r="EW3" s="145">
        <v>84</v>
      </c>
      <c r="EX3" s="145">
        <v>0</v>
      </c>
      <c r="EY3" s="145">
        <v>0</v>
      </c>
      <c r="EZ3" s="145">
        <v>0</v>
      </c>
      <c r="FA3" s="145">
        <v>0</v>
      </c>
      <c r="FB3" s="145">
        <v>0</v>
      </c>
      <c r="FC3" s="145">
        <v>0</v>
      </c>
      <c r="FD3" s="145">
        <v>102</v>
      </c>
      <c r="FE3" s="145">
        <v>84</v>
      </c>
      <c r="FF3" s="397">
        <f t="shared" ref="FF3:FF42" si="0">SUM(EQ3/EN3)</f>
        <v>1</v>
      </c>
      <c r="FG3" s="397">
        <f t="shared" ref="FG3:FG42" si="1">SUM(FE3/FD3)</f>
        <v>0.82352941176470584</v>
      </c>
      <c r="FH3" s="397">
        <f t="shared" ref="FH3:FH42" si="2">SUM(FD3/F3)</f>
        <v>0.55135135135135138</v>
      </c>
      <c r="FI3" s="398">
        <v>48.04</v>
      </c>
    </row>
    <row r="4" spans="1:165" ht="45.75" x14ac:dyDescent="0.3">
      <c r="A4" s="145" t="s">
        <v>957</v>
      </c>
      <c r="B4" s="47" t="s">
        <v>958</v>
      </c>
      <c r="C4" s="396" t="s">
        <v>22</v>
      </c>
      <c r="D4" s="145">
        <v>0</v>
      </c>
      <c r="E4" s="145">
        <v>20</v>
      </c>
      <c r="F4" s="145">
        <v>20</v>
      </c>
      <c r="G4" s="145">
        <v>20</v>
      </c>
      <c r="H4" s="145">
        <v>0</v>
      </c>
      <c r="I4" s="145">
        <v>17</v>
      </c>
      <c r="J4" s="145">
        <v>3</v>
      </c>
      <c r="K4" s="145">
        <v>0</v>
      </c>
      <c r="L4" s="145">
        <v>0</v>
      </c>
      <c r="M4" s="145">
        <v>0</v>
      </c>
      <c r="N4" s="145">
        <v>0</v>
      </c>
      <c r="O4" s="145">
        <v>0</v>
      </c>
      <c r="P4" s="145">
        <v>0</v>
      </c>
      <c r="Q4" s="145">
        <v>0</v>
      </c>
      <c r="R4" s="145">
        <v>0</v>
      </c>
      <c r="S4" s="145">
        <v>0</v>
      </c>
      <c r="T4" s="145">
        <v>0</v>
      </c>
      <c r="U4" s="145">
        <v>0</v>
      </c>
      <c r="V4" s="145">
        <v>0</v>
      </c>
      <c r="W4" s="145">
        <v>0</v>
      </c>
      <c r="X4" s="145">
        <v>0</v>
      </c>
      <c r="Y4" s="145">
        <v>0</v>
      </c>
      <c r="Z4" s="145">
        <v>0</v>
      </c>
      <c r="AA4" s="145">
        <v>0</v>
      </c>
      <c r="AB4" s="145">
        <v>0</v>
      </c>
      <c r="AC4" s="145">
        <v>0</v>
      </c>
      <c r="AD4" s="145">
        <v>0</v>
      </c>
      <c r="AE4" s="145">
        <v>0</v>
      </c>
      <c r="AF4" s="145">
        <v>0</v>
      </c>
      <c r="AG4" s="145">
        <v>0</v>
      </c>
      <c r="AH4" s="145">
        <v>0</v>
      </c>
      <c r="AI4" s="145">
        <v>0</v>
      </c>
      <c r="AJ4" s="145">
        <v>0</v>
      </c>
      <c r="AK4" s="145">
        <v>20</v>
      </c>
      <c r="AL4" s="145">
        <v>17</v>
      </c>
      <c r="AM4" s="145">
        <v>3</v>
      </c>
      <c r="AN4" s="145">
        <v>0</v>
      </c>
      <c r="AO4" s="145">
        <v>0</v>
      </c>
      <c r="AP4" s="145">
        <v>20</v>
      </c>
      <c r="AQ4" s="145">
        <v>0</v>
      </c>
      <c r="AR4" s="145">
        <v>0</v>
      </c>
      <c r="AS4" s="145">
        <v>0</v>
      </c>
      <c r="AT4" s="145">
        <v>0</v>
      </c>
      <c r="AU4" s="145">
        <v>0</v>
      </c>
      <c r="AV4" s="145">
        <v>0</v>
      </c>
      <c r="AW4" s="145">
        <v>0</v>
      </c>
      <c r="AX4" s="145">
        <v>0</v>
      </c>
      <c r="AY4" s="145">
        <v>0</v>
      </c>
      <c r="AZ4" s="145">
        <v>0</v>
      </c>
      <c r="BA4" s="145">
        <v>0</v>
      </c>
      <c r="BB4" s="145">
        <v>0</v>
      </c>
      <c r="BC4" s="145">
        <v>0</v>
      </c>
      <c r="BD4" s="145">
        <v>0</v>
      </c>
      <c r="BE4" s="145">
        <v>0</v>
      </c>
      <c r="BF4" s="145">
        <v>0</v>
      </c>
      <c r="BG4" s="145">
        <v>0</v>
      </c>
      <c r="BH4" s="145">
        <v>0</v>
      </c>
      <c r="BI4" s="145">
        <v>0</v>
      </c>
      <c r="BJ4" s="145">
        <v>0</v>
      </c>
      <c r="BK4" s="145">
        <v>0</v>
      </c>
      <c r="BL4" s="145">
        <v>0</v>
      </c>
      <c r="BM4" s="145">
        <v>0</v>
      </c>
      <c r="BN4" s="145">
        <v>0</v>
      </c>
      <c r="BO4" s="145">
        <v>0</v>
      </c>
      <c r="BP4" s="145">
        <v>0</v>
      </c>
      <c r="BQ4" s="145">
        <v>0</v>
      </c>
      <c r="BR4" s="145">
        <v>0</v>
      </c>
      <c r="BS4" s="145">
        <v>0</v>
      </c>
      <c r="BT4" s="145">
        <v>0</v>
      </c>
      <c r="BU4" s="145">
        <v>0</v>
      </c>
      <c r="BV4" s="145">
        <v>0</v>
      </c>
      <c r="BW4" s="145">
        <v>0</v>
      </c>
      <c r="BX4" s="145">
        <v>0</v>
      </c>
      <c r="BY4" s="145">
        <v>7</v>
      </c>
      <c r="BZ4" s="145">
        <v>1</v>
      </c>
      <c r="CA4" s="145">
        <v>0</v>
      </c>
      <c r="CB4" s="145">
        <v>0</v>
      </c>
      <c r="CC4" s="145">
        <v>0</v>
      </c>
      <c r="CD4" s="145">
        <v>0</v>
      </c>
      <c r="CE4" s="145">
        <v>0</v>
      </c>
      <c r="CF4" s="145">
        <v>0</v>
      </c>
      <c r="CG4" s="145">
        <v>7</v>
      </c>
      <c r="CH4" s="145">
        <v>1</v>
      </c>
      <c r="CI4" s="145">
        <v>0</v>
      </c>
      <c r="CJ4" s="145">
        <v>0</v>
      </c>
      <c r="CK4" s="145">
        <v>8</v>
      </c>
      <c r="CL4" s="145">
        <v>15</v>
      </c>
      <c r="CM4" s="145">
        <v>3</v>
      </c>
      <c r="CN4" s="145">
        <v>0</v>
      </c>
      <c r="CO4" s="145">
        <v>0</v>
      </c>
      <c r="CP4" s="145">
        <v>0</v>
      </c>
      <c r="CQ4" s="145">
        <v>0</v>
      </c>
      <c r="CR4" s="145">
        <v>0</v>
      </c>
      <c r="CS4" s="145">
        <v>0</v>
      </c>
      <c r="CT4" s="145">
        <v>15</v>
      </c>
      <c r="CU4" s="145">
        <v>3</v>
      </c>
      <c r="CV4" s="145">
        <v>0</v>
      </c>
      <c r="CW4" s="145">
        <v>0</v>
      </c>
      <c r="CX4" s="145">
        <v>18</v>
      </c>
      <c r="CY4" s="145">
        <v>0</v>
      </c>
      <c r="CZ4" s="145">
        <v>0</v>
      </c>
      <c r="DA4" s="145">
        <v>0</v>
      </c>
      <c r="DB4" s="145">
        <v>0</v>
      </c>
      <c r="DC4" s="145">
        <v>0</v>
      </c>
      <c r="DD4" s="145">
        <v>0</v>
      </c>
      <c r="DE4" s="145">
        <v>0</v>
      </c>
      <c r="DF4" s="145">
        <v>0</v>
      </c>
      <c r="DG4" s="145">
        <v>0</v>
      </c>
      <c r="DH4" s="145">
        <v>0</v>
      </c>
      <c r="DI4" s="145">
        <v>0</v>
      </c>
      <c r="DJ4" s="145">
        <v>0</v>
      </c>
      <c r="DK4" s="145">
        <v>0</v>
      </c>
      <c r="DL4" s="145">
        <v>17</v>
      </c>
      <c r="DM4" s="145">
        <v>3</v>
      </c>
      <c r="DN4" s="145">
        <v>0</v>
      </c>
      <c r="DO4" s="145">
        <v>0</v>
      </c>
      <c r="DP4" s="145">
        <v>0</v>
      </c>
      <c r="DQ4" s="145">
        <v>0</v>
      </c>
      <c r="DR4" s="145">
        <v>0</v>
      </c>
      <c r="DS4" s="145">
        <v>0</v>
      </c>
      <c r="DT4" s="145">
        <v>17</v>
      </c>
      <c r="DU4" s="145">
        <v>3</v>
      </c>
      <c r="DV4" s="145">
        <v>0</v>
      </c>
      <c r="DW4" s="145">
        <v>0</v>
      </c>
      <c r="DX4" s="145">
        <v>20</v>
      </c>
      <c r="DY4" s="145">
        <v>0</v>
      </c>
      <c r="DZ4" s="145">
        <v>0</v>
      </c>
      <c r="EA4" s="145">
        <v>0</v>
      </c>
      <c r="EB4" s="145">
        <v>0</v>
      </c>
      <c r="EC4" s="145">
        <v>0</v>
      </c>
      <c r="ED4" s="145">
        <v>0</v>
      </c>
      <c r="EE4" s="145">
        <v>0</v>
      </c>
      <c r="EF4" s="145">
        <v>0</v>
      </c>
      <c r="EG4" s="145">
        <v>0</v>
      </c>
      <c r="EH4" s="145">
        <v>0</v>
      </c>
      <c r="EI4" s="145">
        <v>0</v>
      </c>
      <c r="EJ4" s="145">
        <v>0</v>
      </c>
      <c r="EK4" s="145">
        <v>0</v>
      </c>
      <c r="EL4" s="145">
        <v>20</v>
      </c>
      <c r="EM4" s="145">
        <v>0</v>
      </c>
      <c r="EN4" s="145">
        <v>20</v>
      </c>
      <c r="EO4" s="145">
        <v>20</v>
      </c>
      <c r="EP4" s="145">
        <v>0</v>
      </c>
      <c r="EQ4" s="145">
        <v>20</v>
      </c>
      <c r="ER4" s="145">
        <v>20</v>
      </c>
      <c r="ES4" s="145">
        <v>0</v>
      </c>
      <c r="ET4" s="145">
        <v>20</v>
      </c>
      <c r="EU4" s="145">
        <v>20</v>
      </c>
      <c r="EV4" s="145">
        <v>0</v>
      </c>
      <c r="EW4" s="145">
        <v>20</v>
      </c>
      <c r="EX4" s="145">
        <v>0</v>
      </c>
      <c r="EY4" s="145">
        <v>0</v>
      </c>
      <c r="EZ4" s="145">
        <v>0</v>
      </c>
      <c r="FA4" s="145">
        <v>0</v>
      </c>
      <c r="FB4" s="145">
        <v>0</v>
      </c>
      <c r="FC4" s="145">
        <v>0</v>
      </c>
      <c r="FD4" s="145">
        <v>20</v>
      </c>
      <c r="FE4" s="145">
        <v>20</v>
      </c>
      <c r="FF4" s="397">
        <f t="shared" si="0"/>
        <v>1</v>
      </c>
      <c r="FG4" s="397">
        <f t="shared" si="1"/>
        <v>1</v>
      </c>
      <c r="FH4" s="397">
        <f t="shared" si="2"/>
        <v>1</v>
      </c>
      <c r="FI4" s="398">
        <v>90</v>
      </c>
    </row>
    <row r="5" spans="1:165" ht="30.75" x14ac:dyDescent="0.3">
      <c r="A5" s="145" t="s">
        <v>959</v>
      </c>
      <c r="B5" s="47" t="s">
        <v>960</v>
      </c>
      <c r="C5" s="396" t="s">
        <v>38</v>
      </c>
      <c r="D5" s="145">
        <v>1</v>
      </c>
      <c r="E5" s="145">
        <v>339</v>
      </c>
      <c r="F5" s="145">
        <v>339</v>
      </c>
      <c r="G5" s="145">
        <v>166</v>
      </c>
      <c r="H5" s="145">
        <v>173</v>
      </c>
      <c r="I5" s="145">
        <v>0</v>
      </c>
      <c r="J5" s="145">
        <v>0</v>
      </c>
      <c r="K5" s="145">
        <v>0</v>
      </c>
      <c r="L5" s="145">
        <v>0</v>
      </c>
      <c r="M5" s="145">
        <v>21</v>
      </c>
      <c r="N5" s="145">
        <v>14</v>
      </c>
      <c r="O5" s="145">
        <v>0</v>
      </c>
      <c r="P5" s="145">
        <v>0</v>
      </c>
      <c r="Q5" s="145">
        <v>43</v>
      </c>
      <c r="R5" s="145">
        <v>23</v>
      </c>
      <c r="S5" s="145">
        <v>0</v>
      </c>
      <c r="T5" s="145">
        <v>0</v>
      </c>
      <c r="U5" s="145">
        <v>11</v>
      </c>
      <c r="V5" s="145">
        <v>7</v>
      </c>
      <c r="W5" s="145">
        <v>0</v>
      </c>
      <c r="X5" s="145">
        <v>0</v>
      </c>
      <c r="Y5" s="145">
        <v>6</v>
      </c>
      <c r="Z5" s="145">
        <v>8</v>
      </c>
      <c r="AA5" s="145">
        <v>0</v>
      </c>
      <c r="AB5" s="145">
        <v>0</v>
      </c>
      <c r="AC5" s="145">
        <v>2</v>
      </c>
      <c r="AD5" s="145">
        <v>0</v>
      </c>
      <c r="AE5" s="145">
        <v>0</v>
      </c>
      <c r="AF5" s="145">
        <v>0</v>
      </c>
      <c r="AG5" s="145">
        <v>0</v>
      </c>
      <c r="AH5" s="145">
        <v>0</v>
      </c>
      <c r="AI5" s="145">
        <v>0</v>
      </c>
      <c r="AJ5" s="145">
        <v>0</v>
      </c>
      <c r="AK5" s="145">
        <v>135</v>
      </c>
      <c r="AL5" s="145">
        <v>77</v>
      </c>
      <c r="AM5" s="145">
        <v>44</v>
      </c>
      <c r="AN5" s="145">
        <v>0</v>
      </c>
      <c r="AO5" s="145">
        <v>0</v>
      </c>
      <c r="AP5" s="145">
        <v>121</v>
      </c>
      <c r="AQ5" s="145">
        <v>0</v>
      </c>
      <c r="AR5" s="145">
        <v>0</v>
      </c>
      <c r="AS5" s="145">
        <v>0</v>
      </c>
      <c r="AT5" s="145">
        <v>0</v>
      </c>
      <c r="AU5" s="145">
        <v>0</v>
      </c>
      <c r="AV5" s="145">
        <v>1</v>
      </c>
      <c r="AW5" s="145">
        <v>0</v>
      </c>
      <c r="AX5" s="145">
        <v>0</v>
      </c>
      <c r="AY5" s="145">
        <v>49</v>
      </c>
      <c r="AZ5" s="145">
        <v>38</v>
      </c>
      <c r="BA5" s="145">
        <v>0</v>
      </c>
      <c r="BB5" s="145">
        <v>0</v>
      </c>
      <c r="BC5" s="145">
        <v>24</v>
      </c>
      <c r="BD5" s="145">
        <v>17</v>
      </c>
      <c r="BE5" s="145">
        <v>0</v>
      </c>
      <c r="BF5" s="145">
        <v>0</v>
      </c>
      <c r="BG5" s="145">
        <v>6</v>
      </c>
      <c r="BH5" s="145">
        <v>5</v>
      </c>
      <c r="BI5" s="145">
        <v>0</v>
      </c>
      <c r="BJ5" s="145">
        <v>0</v>
      </c>
      <c r="BK5" s="145">
        <v>3</v>
      </c>
      <c r="BL5" s="145">
        <v>3</v>
      </c>
      <c r="BM5" s="145">
        <v>0</v>
      </c>
      <c r="BN5" s="145">
        <v>0</v>
      </c>
      <c r="BO5" s="145">
        <v>0</v>
      </c>
      <c r="BP5" s="145">
        <v>0</v>
      </c>
      <c r="BQ5" s="145">
        <v>0</v>
      </c>
      <c r="BR5" s="145">
        <v>0</v>
      </c>
      <c r="BS5" s="145">
        <v>146</v>
      </c>
      <c r="BT5" s="145">
        <v>77</v>
      </c>
      <c r="BU5" s="145">
        <v>59</v>
      </c>
      <c r="BV5" s="145">
        <v>0</v>
      </c>
      <c r="BW5" s="145">
        <v>0</v>
      </c>
      <c r="BX5" s="145">
        <v>136</v>
      </c>
      <c r="BY5" s="145">
        <v>35</v>
      </c>
      <c r="BZ5" s="145">
        <v>21</v>
      </c>
      <c r="CA5" s="145">
        <v>0</v>
      </c>
      <c r="CB5" s="145">
        <v>0</v>
      </c>
      <c r="CC5" s="145">
        <v>39</v>
      </c>
      <c r="CD5" s="145">
        <v>19</v>
      </c>
      <c r="CE5" s="145">
        <v>0</v>
      </c>
      <c r="CF5" s="145">
        <v>0</v>
      </c>
      <c r="CG5" s="145">
        <v>74</v>
      </c>
      <c r="CH5" s="145">
        <v>40</v>
      </c>
      <c r="CI5" s="145">
        <v>0</v>
      </c>
      <c r="CJ5" s="145">
        <v>0</v>
      </c>
      <c r="CK5" s="145">
        <v>114</v>
      </c>
      <c r="CL5" s="145">
        <v>80</v>
      </c>
      <c r="CM5" s="145">
        <v>52</v>
      </c>
      <c r="CN5" s="145">
        <v>0</v>
      </c>
      <c r="CO5" s="145">
        <v>0</v>
      </c>
      <c r="CP5" s="145">
        <v>81</v>
      </c>
      <c r="CQ5" s="145">
        <v>65</v>
      </c>
      <c r="CR5" s="145">
        <v>0</v>
      </c>
      <c r="CS5" s="145">
        <v>0</v>
      </c>
      <c r="CT5" s="145">
        <v>161</v>
      </c>
      <c r="CU5" s="145">
        <v>117</v>
      </c>
      <c r="CV5" s="145">
        <v>0</v>
      </c>
      <c r="CW5" s="145">
        <v>0</v>
      </c>
      <c r="CX5" s="145">
        <v>278</v>
      </c>
      <c r="CY5" s="145">
        <v>11</v>
      </c>
      <c r="CZ5" s="145">
        <v>11</v>
      </c>
      <c r="DA5" s="145">
        <v>0</v>
      </c>
      <c r="DB5" s="145">
        <v>0</v>
      </c>
      <c r="DC5" s="145">
        <v>16</v>
      </c>
      <c r="DD5" s="145">
        <v>5</v>
      </c>
      <c r="DE5" s="145">
        <v>0</v>
      </c>
      <c r="DF5" s="145">
        <v>0</v>
      </c>
      <c r="DG5" s="145">
        <v>27</v>
      </c>
      <c r="DH5" s="145">
        <v>16</v>
      </c>
      <c r="DI5" s="145">
        <v>0</v>
      </c>
      <c r="DJ5" s="145">
        <v>0</v>
      </c>
      <c r="DK5" s="145">
        <v>43</v>
      </c>
      <c r="DL5" s="145">
        <v>4</v>
      </c>
      <c r="DM5" s="145">
        <v>6</v>
      </c>
      <c r="DN5" s="145">
        <v>0</v>
      </c>
      <c r="DO5" s="145">
        <v>0</v>
      </c>
      <c r="DP5" s="145">
        <v>6</v>
      </c>
      <c r="DQ5" s="145">
        <v>7</v>
      </c>
      <c r="DR5" s="145">
        <v>0</v>
      </c>
      <c r="DS5" s="145">
        <v>0</v>
      </c>
      <c r="DT5" s="145">
        <v>10</v>
      </c>
      <c r="DU5" s="145">
        <v>13</v>
      </c>
      <c r="DV5" s="145">
        <v>0</v>
      </c>
      <c r="DW5" s="145">
        <v>0</v>
      </c>
      <c r="DX5" s="145">
        <v>23</v>
      </c>
      <c r="DY5" s="145">
        <v>4</v>
      </c>
      <c r="DZ5" s="145">
        <v>2</v>
      </c>
      <c r="EA5" s="145">
        <v>0</v>
      </c>
      <c r="EB5" s="145">
        <v>0</v>
      </c>
      <c r="EC5" s="145">
        <v>2</v>
      </c>
      <c r="ED5" s="145">
        <v>1</v>
      </c>
      <c r="EE5" s="145">
        <v>0</v>
      </c>
      <c r="EF5" s="145">
        <v>0</v>
      </c>
      <c r="EG5" s="145">
        <v>6</v>
      </c>
      <c r="EH5" s="145">
        <v>3</v>
      </c>
      <c r="EI5" s="145">
        <v>0</v>
      </c>
      <c r="EJ5" s="145">
        <v>0</v>
      </c>
      <c r="EK5" s="145">
        <v>9</v>
      </c>
      <c r="EL5" s="145">
        <v>121</v>
      </c>
      <c r="EM5" s="145">
        <v>136</v>
      </c>
      <c r="EN5" s="145">
        <v>257</v>
      </c>
      <c r="EO5" s="145">
        <v>103</v>
      </c>
      <c r="EP5" s="145">
        <v>115</v>
      </c>
      <c r="EQ5" s="145">
        <v>218</v>
      </c>
      <c r="ER5" s="145">
        <v>121</v>
      </c>
      <c r="ES5" s="145">
        <v>136</v>
      </c>
      <c r="ET5" s="145">
        <v>257</v>
      </c>
      <c r="EU5" s="145">
        <v>103</v>
      </c>
      <c r="EV5" s="145">
        <v>113</v>
      </c>
      <c r="EW5" s="145">
        <v>216</v>
      </c>
      <c r="EX5" s="145">
        <v>528.5</v>
      </c>
      <c r="EY5" s="145">
        <v>581</v>
      </c>
      <c r="EZ5" s="145">
        <v>1110</v>
      </c>
      <c r="FA5" s="145">
        <v>483</v>
      </c>
      <c r="FB5" s="145">
        <v>539</v>
      </c>
      <c r="FC5" s="145">
        <v>1021</v>
      </c>
      <c r="FD5" s="145">
        <v>281</v>
      </c>
      <c r="FE5" s="145">
        <v>257</v>
      </c>
      <c r="FF5" s="397">
        <f t="shared" si="0"/>
        <v>0.84824902723735407</v>
      </c>
      <c r="FG5" s="397">
        <f t="shared" si="1"/>
        <v>0.91459074733096091</v>
      </c>
      <c r="FH5" s="397">
        <f t="shared" si="2"/>
        <v>0.82890855457227142</v>
      </c>
      <c r="FI5" s="398">
        <v>98.93</v>
      </c>
    </row>
    <row r="6" spans="1:165" ht="30.75" x14ac:dyDescent="0.3">
      <c r="A6" s="145" t="s">
        <v>961</v>
      </c>
      <c r="B6" s="47" t="s">
        <v>962</v>
      </c>
      <c r="C6" s="396" t="s">
        <v>38</v>
      </c>
      <c r="D6" s="145">
        <v>1</v>
      </c>
      <c r="E6" s="145">
        <v>31</v>
      </c>
      <c r="F6" s="145">
        <v>31</v>
      </c>
      <c r="G6" s="145">
        <v>16</v>
      </c>
      <c r="H6" s="145">
        <v>15</v>
      </c>
      <c r="I6" s="145">
        <v>1</v>
      </c>
      <c r="J6" s="145">
        <v>1</v>
      </c>
      <c r="K6" s="145">
        <v>0</v>
      </c>
      <c r="L6" s="145">
        <v>0</v>
      </c>
      <c r="M6" s="145">
        <v>5</v>
      </c>
      <c r="N6" s="145">
        <v>2</v>
      </c>
      <c r="O6" s="145">
        <v>0</v>
      </c>
      <c r="P6" s="145">
        <v>0</v>
      </c>
      <c r="Q6" s="145">
        <v>0</v>
      </c>
      <c r="R6" s="145">
        <v>1</v>
      </c>
      <c r="S6" s="145">
        <v>0</v>
      </c>
      <c r="T6" s="145">
        <v>0</v>
      </c>
      <c r="U6" s="145">
        <v>0</v>
      </c>
      <c r="V6" s="145">
        <v>0</v>
      </c>
      <c r="W6" s="145">
        <v>0</v>
      </c>
      <c r="X6" s="145">
        <v>0</v>
      </c>
      <c r="Y6" s="145">
        <v>0</v>
      </c>
      <c r="Z6" s="145">
        <v>0</v>
      </c>
      <c r="AA6" s="145">
        <v>0</v>
      </c>
      <c r="AB6" s="145">
        <v>0</v>
      </c>
      <c r="AC6" s="145">
        <v>0</v>
      </c>
      <c r="AD6" s="145">
        <v>0</v>
      </c>
      <c r="AE6" s="145">
        <v>0</v>
      </c>
      <c r="AF6" s="145">
        <v>0</v>
      </c>
      <c r="AG6" s="145">
        <v>0</v>
      </c>
      <c r="AH6" s="145">
        <v>0</v>
      </c>
      <c r="AI6" s="145">
        <v>0</v>
      </c>
      <c r="AJ6" s="145">
        <v>0</v>
      </c>
      <c r="AK6" s="145">
        <v>10</v>
      </c>
      <c r="AL6" s="145">
        <v>6</v>
      </c>
      <c r="AM6" s="145">
        <v>4</v>
      </c>
      <c r="AN6" s="145">
        <v>0</v>
      </c>
      <c r="AO6" s="145">
        <v>0</v>
      </c>
      <c r="AP6" s="145">
        <v>10</v>
      </c>
      <c r="AQ6" s="145">
        <v>0</v>
      </c>
      <c r="AR6" s="145">
        <v>0</v>
      </c>
      <c r="AS6" s="145">
        <v>0</v>
      </c>
      <c r="AT6" s="145">
        <v>0</v>
      </c>
      <c r="AU6" s="145">
        <v>7</v>
      </c>
      <c r="AV6" s="145">
        <v>1</v>
      </c>
      <c r="AW6" s="145">
        <v>0</v>
      </c>
      <c r="AX6" s="145">
        <v>0</v>
      </c>
      <c r="AY6" s="145">
        <v>2</v>
      </c>
      <c r="AZ6" s="145">
        <v>0</v>
      </c>
      <c r="BA6" s="145">
        <v>0</v>
      </c>
      <c r="BB6" s="145">
        <v>0</v>
      </c>
      <c r="BC6" s="145">
        <v>0</v>
      </c>
      <c r="BD6" s="145">
        <v>0</v>
      </c>
      <c r="BE6" s="145">
        <v>0</v>
      </c>
      <c r="BF6" s="145">
        <v>0</v>
      </c>
      <c r="BG6" s="145">
        <v>0</v>
      </c>
      <c r="BH6" s="145">
        <v>0</v>
      </c>
      <c r="BI6" s="145">
        <v>0</v>
      </c>
      <c r="BJ6" s="145">
        <v>0</v>
      </c>
      <c r="BK6" s="145">
        <v>0</v>
      </c>
      <c r="BL6" s="145">
        <v>0</v>
      </c>
      <c r="BM6" s="145">
        <v>0</v>
      </c>
      <c r="BN6" s="145">
        <v>0</v>
      </c>
      <c r="BO6" s="145">
        <v>0</v>
      </c>
      <c r="BP6" s="145">
        <v>0</v>
      </c>
      <c r="BQ6" s="145">
        <v>0</v>
      </c>
      <c r="BR6" s="145">
        <v>0</v>
      </c>
      <c r="BS6" s="145">
        <v>10</v>
      </c>
      <c r="BT6" s="145">
        <v>7</v>
      </c>
      <c r="BU6" s="145">
        <v>1</v>
      </c>
      <c r="BV6" s="145">
        <v>0</v>
      </c>
      <c r="BW6" s="145">
        <v>0</v>
      </c>
      <c r="BX6" s="145">
        <v>8</v>
      </c>
      <c r="BY6" s="145">
        <v>4</v>
      </c>
      <c r="BZ6" s="145">
        <v>3</v>
      </c>
      <c r="CA6" s="145">
        <v>0</v>
      </c>
      <c r="CB6" s="145">
        <v>0</v>
      </c>
      <c r="CC6" s="145">
        <v>7</v>
      </c>
      <c r="CD6" s="145">
        <v>1</v>
      </c>
      <c r="CE6" s="145">
        <v>0</v>
      </c>
      <c r="CF6" s="145">
        <v>0</v>
      </c>
      <c r="CG6" s="145">
        <v>11</v>
      </c>
      <c r="CH6" s="145">
        <v>4</v>
      </c>
      <c r="CI6" s="145">
        <v>0</v>
      </c>
      <c r="CJ6" s="145">
        <v>0</v>
      </c>
      <c r="CK6" s="145">
        <v>15</v>
      </c>
      <c r="CL6" s="145">
        <v>6</v>
      </c>
      <c r="CM6" s="145">
        <v>4</v>
      </c>
      <c r="CN6" s="145">
        <v>0</v>
      </c>
      <c r="CO6" s="145">
        <v>0</v>
      </c>
      <c r="CP6" s="145">
        <v>9</v>
      </c>
      <c r="CQ6" s="145">
        <v>1</v>
      </c>
      <c r="CR6" s="145">
        <v>0</v>
      </c>
      <c r="CS6" s="145">
        <v>0</v>
      </c>
      <c r="CT6" s="145">
        <v>15</v>
      </c>
      <c r="CU6" s="145">
        <v>5</v>
      </c>
      <c r="CV6" s="145">
        <v>0</v>
      </c>
      <c r="CW6" s="145">
        <v>0</v>
      </c>
      <c r="CX6" s="145">
        <v>20</v>
      </c>
      <c r="CY6" s="145">
        <v>0</v>
      </c>
      <c r="CZ6" s="145">
        <v>0</v>
      </c>
      <c r="DA6" s="145">
        <v>0</v>
      </c>
      <c r="DB6" s="145">
        <v>0</v>
      </c>
      <c r="DC6" s="145">
        <v>0</v>
      </c>
      <c r="DD6" s="145">
        <v>0</v>
      </c>
      <c r="DE6" s="145">
        <v>0</v>
      </c>
      <c r="DF6" s="145">
        <v>0</v>
      </c>
      <c r="DG6" s="145">
        <v>0</v>
      </c>
      <c r="DH6" s="145">
        <v>0</v>
      </c>
      <c r="DI6" s="145">
        <v>0</v>
      </c>
      <c r="DJ6" s="145">
        <v>0</v>
      </c>
      <c r="DK6" s="145">
        <v>0</v>
      </c>
      <c r="DL6" s="145">
        <v>1</v>
      </c>
      <c r="DM6" s="145">
        <v>2</v>
      </c>
      <c r="DN6" s="145">
        <v>0</v>
      </c>
      <c r="DO6" s="145">
        <v>0</v>
      </c>
      <c r="DP6" s="145">
        <v>4</v>
      </c>
      <c r="DQ6" s="145">
        <v>0</v>
      </c>
      <c r="DR6" s="145">
        <v>0</v>
      </c>
      <c r="DS6" s="145">
        <v>0</v>
      </c>
      <c r="DT6" s="145">
        <v>5</v>
      </c>
      <c r="DU6" s="145">
        <v>2</v>
      </c>
      <c r="DV6" s="145">
        <v>0</v>
      </c>
      <c r="DW6" s="145">
        <v>0</v>
      </c>
      <c r="DX6" s="145">
        <v>7</v>
      </c>
      <c r="DY6" s="145">
        <v>5</v>
      </c>
      <c r="DZ6" s="145">
        <v>1</v>
      </c>
      <c r="EA6" s="145">
        <v>0</v>
      </c>
      <c r="EB6" s="145">
        <v>0</v>
      </c>
      <c r="EC6" s="145">
        <v>0</v>
      </c>
      <c r="ED6" s="145">
        <v>0</v>
      </c>
      <c r="EE6" s="145">
        <v>0</v>
      </c>
      <c r="EF6" s="145">
        <v>0</v>
      </c>
      <c r="EG6" s="145">
        <v>5</v>
      </c>
      <c r="EH6" s="145">
        <v>1</v>
      </c>
      <c r="EI6" s="145">
        <v>0</v>
      </c>
      <c r="EJ6" s="145">
        <v>0</v>
      </c>
      <c r="EK6" s="145">
        <v>6</v>
      </c>
      <c r="EL6" s="145">
        <v>10</v>
      </c>
      <c r="EM6" s="145">
        <v>8</v>
      </c>
      <c r="EN6" s="145">
        <v>18</v>
      </c>
      <c r="EO6" s="145">
        <v>9</v>
      </c>
      <c r="EP6" s="145">
        <v>8</v>
      </c>
      <c r="EQ6" s="145">
        <v>17</v>
      </c>
      <c r="ER6" s="145">
        <v>10</v>
      </c>
      <c r="ES6" s="145">
        <v>8</v>
      </c>
      <c r="ET6" s="145">
        <v>18</v>
      </c>
      <c r="EU6" s="145">
        <v>9</v>
      </c>
      <c r="EV6" s="145">
        <v>8</v>
      </c>
      <c r="EW6" s="145">
        <v>17</v>
      </c>
      <c r="EX6" s="145">
        <v>32</v>
      </c>
      <c r="EY6" s="145">
        <v>0</v>
      </c>
      <c r="EZ6" s="145">
        <v>32</v>
      </c>
      <c r="FA6" s="145">
        <v>31</v>
      </c>
      <c r="FB6" s="145">
        <v>0</v>
      </c>
      <c r="FC6" s="145">
        <v>31</v>
      </c>
      <c r="FD6" s="145">
        <v>20</v>
      </c>
      <c r="FE6" s="145">
        <v>18</v>
      </c>
      <c r="FF6" s="397">
        <f t="shared" si="0"/>
        <v>0.94444444444444442</v>
      </c>
      <c r="FG6" s="397">
        <f t="shared" si="1"/>
        <v>0.9</v>
      </c>
      <c r="FH6" s="397">
        <f t="shared" si="2"/>
        <v>0.64516129032258063</v>
      </c>
      <c r="FI6" s="398">
        <v>100</v>
      </c>
    </row>
    <row r="7" spans="1:165" ht="45.75" x14ac:dyDescent="0.3">
      <c r="A7" s="145" t="s">
        <v>963</v>
      </c>
      <c r="B7" s="47" t="s">
        <v>964</v>
      </c>
      <c r="C7" s="396" t="s">
        <v>38</v>
      </c>
      <c r="D7" s="145">
        <v>1</v>
      </c>
      <c r="E7" s="145">
        <v>80</v>
      </c>
      <c r="F7" s="145">
        <v>80</v>
      </c>
      <c r="G7" s="145">
        <v>28</v>
      </c>
      <c r="H7" s="145">
        <v>52</v>
      </c>
      <c r="I7" s="145">
        <v>5</v>
      </c>
      <c r="J7" s="145">
        <v>3</v>
      </c>
      <c r="K7" s="145">
        <v>0</v>
      </c>
      <c r="L7" s="145">
        <v>0</v>
      </c>
      <c r="M7" s="145">
        <v>12</v>
      </c>
      <c r="N7" s="145">
        <v>7</v>
      </c>
      <c r="O7" s="145">
        <v>0</v>
      </c>
      <c r="P7" s="145">
        <v>0</v>
      </c>
      <c r="Q7" s="145">
        <v>1</v>
      </c>
      <c r="R7" s="145">
        <v>4</v>
      </c>
      <c r="S7" s="145">
        <v>0</v>
      </c>
      <c r="T7" s="145">
        <v>0</v>
      </c>
      <c r="U7" s="145">
        <v>0</v>
      </c>
      <c r="V7" s="145">
        <v>0</v>
      </c>
      <c r="W7" s="145">
        <v>0</v>
      </c>
      <c r="X7" s="145">
        <v>0</v>
      </c>
      <c r="Y7" s="145">
        <v>0</v>
      </c>
      <c r="Z7" s="145">
        <v>0</v>
      </c>
      <c r="AA7" s="145">
        <v>0</v>
      </c>
      <c r="AB7" s="145">
        <v>0</v>
      </c>
      <c r="AC7" s="145">
        <v>0</v>
      </c>
      <c r="AD7" s="145">
        <v>0</v>
      </c>
      <c r="AE7" s="145">
        <v>0</v>
      </c>
      <c r="AF7" s="145">
        <v>0</v>
      </c>
      <c r="AG7" s="145">
        <v>0</v>
      </c>
      <c r="AH7" s="145">
        <v>0</v>
      </c>
      <c r="AI7" s="145">
        <v>0</v>
      </c>
      <c r="AJ7" s="145">
        <v>0</v>
      </c>
      <c r="AK7" s="145">
        <v>32</v>
      </c>
      <c r="AL7" s="145">
        <v>18</v>
      </c>
      <c r="AM7" s="145">
        <v>12</v>
      </c>
      <c r="AN7" s="145">
        <v>0</v>
      </c>
      <c r="AO7" s="145">
        <v>0</v>
      </c>
      <c r="AP7" s="145">
        <v>30</v>
      </c>
      <c r="AQ7" s="145">
        <v>0</v>
      </c>
      <c r="AR7" s="145">
        <v>1</v>
      </c>
      <c r="AS7" s="145">
        <v>0</v>
      </c>
      <c r="AT7" s="145">
        <v>0</v>
      </c>
      <c r="AU7" s="145">
        <v>14</v>
      </c>
      <c r="AV7" s="145">
        <v>5</v>
      </c>
      <c r="AW7" s="145">
        <v>0</v>
      </c>
      <c r="AX7" s="145">
        <v>0</v>
      </c>
      <c r="AY7" s="145">
        <v>0</v>
      </c>
      <c r="AZ7" s="145">
        <v>4</v>
      </c>
      <c r="BA7" s="145">
        <v>0</v>
      </c>
      <c r="BB7" s="145">
        <v>0</v>
      </c>
      <c r="BC7" s="145">
        <v>0</v>
      </c>
      <c r="BD7" s="145">
        <v>1</v>
      </c>
      <c r="BE7" s="145">
        <v>0</v>
      </c>
      <c r="BF7" s="145">
        <v>0</v>
      </c>
      <c r="BG7" s="145">
        <v>0</v>
      </c>
      <c r="BH7" s="145">
        <v>0</v>
      </c>
      <c r="BI7" s="145">
        <v>0</v>
      </c>
      <c r="BJ7" s="145">
        <v>0</v>
      </c>
      <c r="BK7" s="145">
        <v>0</v>
      </c>
      <c r="BL7" s="145">
        <v>0</v>
      </c>
      <c r="BM7" s="145">
        <v>0</v>
      </c>
      <c r="BN7" s="145">
        <v>0</v>
      </c>
      <c r="BO7" s="145">
        <v>0</v>
      </c>
      <c r="BP7" s="145">
        <v>0</v>
      </c>
      <c r="BQ7" s="145">
        <v>0</v>
      </c>
      <c r="BR7" s="145">
        <v>0</v>
      </c>
      <c r="BS7" s="145">
        <v>25</v>
      </c>
      <c r="BT7" s="145">
        <v>8</v>
      </c>
      <c r="BU7" s="145">
        <v>7</v>
      </c>
      <c r="BV7" s="145">
        <v>0</v>
      </c>
      <c r="BW7" s="145">
        <v>0</v>
      </c>
      <c r="BX7" s="145">
        <v>15</v>
      </c>
      <c r="BY7" s="145">
        <v>6</v>
      </c>
      <c r="BZ7" s="145">
        <v>4</v>
      </c>
      <c r="CA7" s="145">
        <v>0</v>
      </c>
      <c r="CB7" s="145">
        <v>0</v>
      </c>
      <c r="CC7" s="145">
        <v>12</v>
      </c>
      <c r="CD7" s="145">
        <v>5</v>
      </c>
      <c r="CE7" s="145">
        <v>0</v>
      </c>
      <c r="CF7" s="145">
        <v>0</v>
      </c>
      <c r="CG7" s="145">
        <v>18</v>
      </c>
      <c r="CH7" s="145">
        <v>9</v>
      </c>
      <c r="CI7" s="145">
        <v>0</v>
      </c>
      <c r="CJ7" s="145">
        <v>0</v>
      </c>
      <c r="CK7" s="145">
        <v>27</v>
      </c>
      <c r="CL7" s="145">
        <v>15</v>
      </c>
      <c r="CM7" s="145">
        <v>8</v>
      </c>
      <c r="CN7" s="145">
        <v>0</v>
      </c>
      <c r="CO7" s="145">
        <v>0</v>
      </c>
      <c r="CP7" s="145">
        <v>14</v>
      </c>
      <c r="CQ7" s="145">
        <v>11</v>
      </c>
      <c r="CR7" s="145">
        <v>0</v>
      </c>
      <c r="CS7" s="145">
        <v>0</v>
      </c>
      <c r="CT7" s="145">
        <v>29</v>
      </c>
      <c r="CU7" s="145">
        <v>19</v>
      </c>
      <c r="CV7" s="145">
        <v>0</v>
      </c>
      <c r="CW7" s="145">
        <v>0</v>
      </c>
      <c r="CX7" s="145">
        <v>48</v>
      </c>
      <c r="CY7" s="145">
        <v>3</v>
      </c>
      <c r="CZ7" s="145">
        <v>1</v>
      </c>
      <c r="DA7" s="145">
        <v>0</v>
      </c>
      <c r="DB7" s="145">
        <v>0</v>
      </c>
      <c r="DC7" s="145">
        <v>0</v>
      </c>
      <c r="DD7" s="145">
        <v>0</v>
      </c>
      <c r="DE7" s="145">
        <v>0</v>
      </c>
      <c r="DF7" s="145">
        <v>0</v>
      </c>
      <c r="DG7" s="145">
        <v>3</v>
      </c>
      <c r="DH7" s="145">
        <v>1</v>
      </c>
      <c r="DI7" s="145">
        <v>0</v>
      </c>
      <c r="DJ7" s="145">
        <v>0</v>
      </c>
      <c r="DK7" s="145">
        <v>4</v>
      </c>
      <c r="DL7" s="145">
        <v>0</v>
      </c>
      <c r="DM7" s="145">
        <v>0</v>
      </c>
      <c r="DN7" s="145">
        <v>0</v>
      </c>
      <c r="DO7" s="145">
        <v>0</v>
      </c>
      <c r="DP7" s="145">
        <v>0</v>
      </c>
      <c r="DQ7" s="145">
        <v>0</v>
      </c>
      <c r="DR7" s="145">
        <v>0</v>
      </c>
      <c r="DS7" s="145">
        <v>0</v>
      </c>
      <c r="DT7" s="145">
        <v>0</v>
      </c>
      <c r="DU7" s="145">
        <v>0</v>
      </c>
      <c r="DV7" s="145">
        <v>0</v>
      </c>
      <c r="DW7" s="145">
        <v>0</v>
      </c>
      <c r="DX7" s="145">
        <v>0</v>
      </c>
      <c r="DY7" s="145">
        <v>1</v>
      </c>
      <c r="DZ7" s="145">
        <v>0</v>
      </c>
      <c r="EA7" s="145">
        <v>0</v>
      </c>
      <c r="EB7" s="145">
        <v>0</v>
      </c>
      <c r="EC7" s="145">
        <v>0</v>
      </c>
      <c r="ED7" s="145">
        <v>1</v>
      </c>
      <c r="EE7" s="145">
        <v>0</v>
      </c>
      <c r="EF7" s="145">
        <v>0</v>
      </c>
      <c r="EG7" s="145">
        <v>1</v>
      </c>
      <c r="EH7" s="145">
        <v>1</v>
      </c>
      <c r="EI7" s="145">
        <v>0</v>
      </c>
      <c r="EJ7" s="145">
        <v>0</v>
      </c>
      <c r="EK7" s="145">
        <v>2</v>
      </c>
      <c r="EL7" s="145">
        <v>30</v>
      </c>
      <c r="EM7" s="145">
        <v>15</v>
      </c>
      <c r="EN7" s="145">
        <v>45</v>
      </c>
      <c r="EO7" s="145">
        <v>29</v>
      </c>
      <c r="EP7" s="145">
        <v>15</v>
      </c>
      <c r="EQ7" s="145">
        <v>44</v>
      </c>
      <c r="ER7" s="145">
        <v>30</v>
      </c>
      <c r="ES7" s="145">
        <v>15</v>
      </c>
      <c r="ET7" s="145">
        <v>45</v>
      </c>
      <c r="EU7" s="145">
        <v>29</v>
      </c>
      <c r="EV7" s="145">
        <v>15</v>
      </c>
      <c r="EW7" s="145">
        <v>44</v>
      </c>
      <c r="EX7" s="145">
        <v>76</v>
      </c>
      <c r="EY7" s="145">
        <v>134</v>
      </c>
      <c r="EZ7" s="145">
        <v>210</v>
      </c>
      <c r="FA7" s="145">
        <v>74</v>
      </c>
      <c r="FB7" s="145">
        <v>116</v>
      </c>
      <c r="FC7" s="145">
        <v>190</v>
      </c>
      <c r="FD7" s="145">
        <v>57</v>
      </c>
      <c r="FE7" s="145">
        <v>45</v>
      </c>
      <c r="FF7" s="397">
        <f t="shared" si="0"/>
        <v>0.97777777777777775</v>
      </c>
      <c r="FG7" s="397">
        <f t="shared" si="1"/>
        <v>0.78947368421052633</v>
      </c>
      <c r="FH7" s="397">
        <f t="shared" si="2"/>
        <v>0.71250000000000002</v>
      </c>
      <c r="FI7" s="398">
        <v>84.21</v>
      </c>
    </row>
    <row r="8" spans="1:165" ht="30.75" x14ac:dyDescent="0.3">
      <c r="A8" s="145" t="s">
        <v>965</v>
      </c>
      <c r="B8" s="47" t="s">
        <v>966</v>
      </c>
      <c r="C8" s="396" t="s">
        <v>22</v>
      </c>
      <c r="D8" s="145">
        <v>0</v>
      </c>
      <c r="E8" s="145">
        <v>60</v>
      </c>
      <c r="F8" s="145">
        <v>60</v>
      </c>
      <c r="G8" s="145">
        <v>0</v>
      </c>
      <c r="H8" s="145">
        <v>60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5">
        <v>0</v>
      </c>
      <c r="O8" s="145">
        <v>0</v>
      </c>
      <c r="P8" s="145">
        <v>0</v>
      </c>
      <c r="Q8" s="145">
        <v>0</v>
      </c>
      <c r="R8" s="145">
        <v>0</v>
      </c>
      <c r="S8" s="145">
        <v>0</v>
      </c>
      <c r="T8" s="145">
        <v>0</v>
      </c>
      <c r="U8" s="145">
        <v>0</v>
      </c>
      <c r="V8" s="145">
        <v>0</v>
      </c>
      <c r="W8" s="145">
        <v>0</v>
      </c>
      <c r="X8" s="145">
        <v>0</v>
      </c>
      <c r="Y8" s="145">
        <v>0</v>
      </c>
      <c r="Z8" s="145">
        <v>0</v>
      </c>
      <c r="AA8" s="145">
        <v>0</v>
      </c>
      <c r="AB8" s="145">
        <v>0</v>
      </c>
      <c r="AC8" s="145">
        <v>0</v>
      </c>
      <c r="AD8" s="145">
        <v>0</v>
      </c>
      <c r="AE8" s="145">
        <v>0</v>
      </c>
      <c r="AF8" s="145">
        <v>0</v>
      </c>
      <c r="AG8" s="145">
        <v>0</v>
      </c>
      <c r="AH8" s="145">
        <v>0</v>
      </c>
      <c r="AI8" s="145">
        <v>0</v>
      </c>
      <c r="AJ8" s="145">
        <v>0</v>
      </c>
      <c r="AK8" s="145">
        <v>0</v>
      </c>
      <c r="AL8" s="145">
        <v>0</v>
      </c>
      <c r="AM8" s="145">
        <v>0</v>
      </c>
      <c r="AN8" s="145">
        <v>0</v>
      </c>
      <c r="AO8" s="145">
        <v>0</v>
      </c>
      <c r="AP8" s="145">
        <v>0</v>
      </c>
      <c r="AQ8" s="145">
        <v>12</v>
      </c>
      <c r="AR8" s="145">
        <v>20</v>
      </c>
      <c r="AS8" s="145">
        <v>0</v>
      </c>
      <c r="AT8" s="145">
        <v>0</v>
      </c>
      <c r="AU8" s="145">
        <v>13</v>
      </c>
      <c r="AV8" s="145">
        <v>10</v>
      </c>
      <c r="AW8" s="145">
        <v>0</v>
      </c>
      <c r="AX8" s="145">
        <v>0</v>
      </c>
      <c r="AY8" s="145">
        <v>1</v>
      </c>
      <c r="AZ8" s="145">
        <v>0</v>
      </c>
      <c r="BA8" s="145">
        <v>0</v>
      </c>
      <c r="BB8" s="145">
        <v>0</v>
      </c>
      <c r="BC8" s="145">
        <v>0</v>
      </c>
      <c r="BD8" s="145">
        <v>0</v>
      </c>
      <c r="BE8" s="145">
        <v>0</v>
      </c>
      <c r="BF8" s="145">
        <v>0</v>
      </c>
      <c r="BG8" s="145">
        <v>0</v>
      </c>
      <c r="BH8" s="145">
        <v>0</v>
      </c>
      <c r="BI8" s="145">
        <v>0</v>
      </c>
      <c r="BJ8" s="145">
        <v>0</v>
      </c>
      <c r="BK8" s="145">
        <v>0</v>
      </c>
      <c r="BL8" s="145">
        <v>0</v>
      </c>
      <c r="BM8" s="145">
        <v>0</v>
      </c>
      <c r="BN8" s="145">
        <v>0</v>
      </c>
      <c r="BO8" s="145">
        <v>0</v>
      </c>
      <c r="BP8" s="145">
        <v>0</v>
      </c>
      <c r="BQ8" s="145">
        <v>0</v>
      </c>
      <c r="BR8" s="145">
        <v>0</v>
      </c>
      <c r="BS8" s="145">
        <v>56</v>
      </c>
      <c r="BT8" s="145">
        <v>26</v>
      </c>
      <c r="BU8" s="145">
        <v>30</v>
      </c>
      <c r="BV8" s="145">
        <v>0</v>
      </c>
      <c r="BW8" s="145">
        <v>0</v>
      </c>
      <c r="BX8" s="145">
        <v>56</v>
      </c>
      <c r="BY8" s="145">
        <v>0</v>
      </c>
      <c r="BZ8" s="145">
        <v>0</v>
      </c>
      <c r="CA8" s="145">
        <v>0</v>
      </c>
      <c r="CB8" s="145">
        <v>0</v>
      </c>
      <c r="CC8" s="145">
        <v>16</v>
      </c>
      <c r="CD8" s="145">
        <v>6</v>
      </c>
      <c r="CE8" s="145">
        <v>0</v>
      </c>
      <c r="CF8" s="145">
        <v>0</v>
      </c>
      <c r="CG8" s="145">
        <v>16</v>
      </c>
      <c r="CH8" s="145">
        <v>6</v>
      </c>
      <c r="CI8" s="145">
        <v>0</v>
      </c>
      <c r="CJ8" s="145">
        <v>0</v>
      </c>
      <c r="CK8" s="145">
        <v>22</v>
      </c>
      <c r="CL8" s="145">
        <v>0</v>
      </c>
      <c r="CM8" s="145">
        <v>0</v>
      </c>
      <c r="CN8" s="145">
        <v>0</v>
      </c>
      <c r="CO8" s="145">
        <v>0</v>
      </c>
      <c r="CP8" s="145">
        <v>21</v>
      </c>
      <c r="CQ8" s="145">
        <v>14</v>
      </c>
      <c r="CR8" s="145">
        <v>0</v>
      </c>
      <c r="CS8" s="145">
        <v>0</v>
      </c>
      <c r="CT8" s="145">
        <v>21</v>
      </c>
      <c r="CU8" s="145">
        <v>14</v>
      </c>
      <c r="CV8" s="145">
        <v>0</v>
      </c>
      <c r="CW8" s="145">
        <v>0</v>
      </c>
      <c r="CX8" s="145">
        <v>35</v>
      </c>
      <c r="CY8" s="145">
        <v>0</v>
      </c>
      <c r="CZ8" s="145">
        <v>0</v>
      </c>
      <c r="DA8" s="145">
        <v>0</v>
      </c>
      <c r="DB8" s="145">
        <v>0</v>
      </c>
      <c r="DC8" s="145">
        <v>0</v>
      </c>
      <c r="DD8" s="145">
        <v>0</v>
      </c>
      <c r="DE8" s="145">
        <v>0</v>
      </c>
      <c r="DF8" s="145">
        <v>0</v>
      </c>
      <c r="DG8" s="145">
        <v>0</v>
      </c>
      <c r="DH8" s="145">
        <v>0</v>
      </c>
      <c r="DI8" s="145">
        <v>0</v>
      </c>
      <c r="DJ8" s="145">
        <v>0</v>
      </c>
      <c r="DK8" s="145">
        <v>0</v>
      </c>
      <c r="DL8" s="145">
        <v>0</v>
      </c>
      <c r="DM8" s="145">
        <v>0</v>
      </c>
      <c r="DN8" s="145">
        <v>0</v>
      </c>
      <c r="DO8" s="145">
        <v>0</v>
      </c>
      <c r="DP8" s="145">
        <v>3</v>
      </c>
      <c r="DQ8" s="145">
        <v>7</v>
      </c>
      <c r="DR8" s="145">
        <v>3</v>
      </c>
      <c r="DS8" s="145">
        <v>0</v>
      </c>
      <c r="DT8" s="145">
        <v>3</v>
      </c>
      <c r="DU8" s="145">
        <v>7</v>
      </c>
      <c r="DV8" s="145">
        <v>3</v>
      </c>
      <c r="DW8" s="145">
        <v>0</v>
      </c>
      <c r="DX8" s="145">
        <v>13</v>
      </c>
      <c r="DY8" s="145">
        <v>0</v>
      </c>
      <c r="DZ8" s="145">
        <v>0</v>
      </c>
      <c r="EA8" s="145">
        <v>0</v>
      </c>
      <c r="EB8" s="145">
        <v>0</v>
      </c>
      <c r="EC8" s="145">
        <v>0</v>
      </c>
      <c r="ED8" s="145">
        <v>0</v>
      </c>
      <c r="EE8" s="145">
        <v>0</v>
      </c>
      <c r="EF8" s="145">
        <v>0</v>
      </c>
      <c r="EG8" s="145">
        <v>0</v>
      </c>
      <c r="EH8" s="145">
        <v>0</v>
      </c>
      <c r="EI8" s="145">
        <v>0</v>
      </c>
      <c r="EJ8" s="145">
        <v>0</v>
      </c>
      <c r="EK8" s="145">
        <v>0</v>
      </c>
      <c r="EL8" s="145">
        <v>0</v>
      </c>
      <c r="EM8" s="145">
        <v>56</v>
      </c>
      <c r="EN8" s="145">
        <v>56</v>
      </c>
      <c r="EO8" s="145">
        <v>0</v>
      </c>
      <c r="EP8" s="145">
        <v>56</v>
      </c>
      <c r="EQ8" s="145">
        <v>56</v>
      </c>
      <c r="ER8" s="145">
        <v>0</v>
      </c>
      <c r="ES8" s="145">
        <v>56</v>
      </c>
      <c r="ET8" s="145">
        <v>56</v>
      </c>
      <c r="EU8" s="145">
        <v>0</v>
      </c>
      <c r="EV8" s="145">
        <v>56</v>
      </c>
      <c r="EW8" s="145">
        <v>56</v>
      </c>
      <c r="EX8" s="145">
        <v>0</v>
      </c>
      <c r="EY8" s="145">
        <v>0</v>
      </c>
      <c r="EZ8" s="145">
        <v>0</v>
      </c>
      <c r="FA8" s="145">
        <v>0</v>
      </c>
      <c r="FB8" s="145">
        <v>0</v>
      </c>
      <c r="FC8" s="145">
        <v>0</v>
      </c>
      <c r="FD8" s="145">
        <v>56</v>
      </c>
      <c r="FE8" s="145">
        <v>56</v>
      </c>
      <c r="FF8" s="397">
        <f t="shared" si="0"/>
        <v>1</v>
      </c>
      <c r="FG8" s="397">
        <f t="shared" si="1"/>
        <v>1</v>
      </c>
      <c r="FH8" s="397">
        <f t="shared" si="2"/>
        <v>0.93333333333333335</v>
      </c>
      <c r="FI8" s="398">
        <v>62.5</v>
      </c>
    </row>
    <row r="9" spans="1:165" ht="45.75" x14ac:dyDescent="0.3">
      <c r="A9" s="145" t="s">
        <v>967</v>
      </c>
      <c r="B9" s="47" t="s">
        <v>968</v>
      </c>
      <c r="C9" s="396" t="s">
        <v>38</v>
      </c>
      <c r="D9" s="145">
        <v>0</v>
      </c>
      <c r="E9" s="145">
        <v>191</v>
      </c>
      <c r="F9" s="145">
        <v>191</v>
      </c>
      <c r="G9" s="145">
        <v>49</v>
      </c>
      <c r="H9" s="145">
        <v>142</v>
      </c>
      <c r="I9" s="145">
        <v>20</v>
      </c>
      <c r="J9" s="145">
        <v>5</v>
      </c>
      <c r="K9" s="145">
        <v>0</v>
      </c>
      <c r="L9" s="145">
        <v>0</v>
      </c>
      <c r="M9" s="145">
        <v>19</v>
      </c>
      <c r="N9" s="145">
        <v>5</v>
      </c>
      <c r="O9" s="145">
        <v>0</v>
      </c>
      <c r="P9" s="145">
        <v>0</v>
      </c>
      <c r="Q9" s="145">
        <v>1</v>
      </c>
      <c r="R9" s="145">
        <v>0</v>
      </c>
      <c r="S9" s="145">
        <v>0</v>
      </c>
      <c r="T9" s="145">
        <v>0</v>
      </c>
      <c r="U9" s="145">
        <v>0</v>
      </c>
      <c r="V9" s="145">
        <v>0</v>
      </c>
      <c r="W9" s="145">
        <v>0</v>
      </c>
      <c r="X9" s="145">
        <v>0</v>
      </c>
      <c r="Y9" s="145">
        <v>0</v>
      </c>
      <c r="Z9" s="145">
        <v>0</v>
      </c>
      <c r="AA9" s="145">
        <v>0</v>
      </c>
      <c r="AB9" s="145">
        <v>0</v>
      </c>
      <c r="AC9" s="145">
        <v>0</v>
      </c>
      <c r="AD9" s="145">
        <v>0</v>
      </c>
      <c r="AE9" s="145">
        <v>0</v>
      </c>
      <c r="AF9" s="145">
        <v>0</v>
      </c>
      <c r="AG9" s="145">
        <v>0</v>
      </c>
      <c r="AH9" s="145">
        <v>0</v>
      </c>
      <c r="AI9" s="145">
        <v>0</v>
      </c>
      <c r="AJ9" s="145">
        <v>0</v>
      </c>
      <c r="AK9" s="145">
        <v>50</v>
      </c>
      <c r="AL9" s="145">
        <v>33</v>
      </c>
      <c r="AM9" s="145">
        <v>10</v>
      </c>
      <c r="AN9" s="145">
        <v>0</v>
      </c>
      <c r="AO9" s="145">
        <v>0</v>
      </c>
      <c r="AP9" s="145">
        <v>43</v>
      </c>
      <c r="AQ9" s="145">
        <v>5</v>
      </c>
      <c r="AR9" s="145">
        <v>8</v>
      </c>
      <c r="AS9" s="145">
        <v>0</v>
      </c>
      <c r="AT9" s="145">
        <v>0</v>
      </c>
      <c r="AU9" s="145">
        <v>15</v>
      </c>
      <c r="AV9" s="145">
        <v>39</v>
      </c>
      <c r="AW9" s="145">
        <v>0</v>
      </c>
      <c r="AX9" s="145">
        <v>0</v>
      </c>
      <c r="AY9" s="145">
        <v>5</v>
      </c>
      <c r="AZ9" s="145">
        <v>6</v>
      </c>
      <c r="BA9" s="145">
        <v>0</v>
      </c>
      <c r="BB9" s="145">
        <v>0</v>
      </c>
      <c r="BC9" s="145">
        <v>0</v>
      </c>
      <c r="BD9" s="145">
        <v>9</v>
      </c>
      <c r="BE9" s="145">
        <v>0</v>
      </c>
      <c r="BF9" s="145">
        <v>0</v>
      </c>
      <c r="BG9" s="145">
        <v>1</v>
      </c>
      <c r="BH9" s="145">
        <v>2</v>
      </c>
      <c r="BI9" s="145">
        <v>0</v>
      </c>
      <c r="BJ9" s="145">
        <v>0</v>
      </c>
      <c r="BK9" s="145">
        <v>0</v>
      </c>
      <c r="BL9" s="145">
        <v>0</v>
      </c>
      <c r="BM9" s="145">
        <v>0</v>
      </c>
      <c r="BN9" s="145">
        <v>0</v>
      </c>
      <c r="BO9" s="145">
        <v>2</v>
      </c>
      <c r="BP9" s="145">
        <v>0</v>
      </c>
      <c r="BQ9" s="145">
        <v>0</v>
      </c>
      <c r="BR9" s="145">
        <v>0</v>
      </c>
      <c r="BS9" s="145">
        <v>92</v>
      </c>
      <c r="BT9" s="145">
        <v>18</v>
      </c>
      <c r="BU9" s="145">
        <v>50</v>
      </c>
      <c r="BV9" s="145">
        <v>0</v>
      </c>
      <c r="BW9" s="145">
        <v>0</v>
      </c>
      <c r="BX9" s="145">
        <v>68</v>
      </c>
      <c r="BY9" s="145">
        <v>20</v>
      </c>
      <c r="BZ9" s="145">
        <v>4</v>
      </c>
      <c r="CA9" s="145">
        <v>0</v>
      </c>
      <c r="CB9" s="145">
        <v>0</v>
      </c>
      <c r="CC9" s="145">
        <v>11</v>
      </c>
      <c r="CD9" s="145">
        <v>10</v>
      </c>
      <c r="CE9" s="145">
        <v>0</v>
      </c>
      <c r="CF9" s="145">
        <v>0</v>
      </c>
      <c r="CG9" s="145">
        <v>31</v>
      </c>
      <c r="CH9" s="145">
        <v>14</v>
      </c>
      <c r="CI9" s="145">
        <v>0</v>
      </c>
      <c r="CJ9" s="145">
        <v>0</v>
      </c>
      <c r="CK9" s="145">
        <v>45</v>
      </c>
      <c r="CL9" s="145">
        <v>22</v>
      </c>
      <c r="CM9" s="145">
        <v>8</v>
      </c>
      <c r="CN9" s="145">
        <v>0</v>
      </c>
      <c r="CO9" s="145">
        <v>0</v>
      </c>
      <c r="CP9" s="145">
        <v>21</v>
      </c>
      <c r="CQ9" s="145">
        <v>51</v>
      </c>
      <c r="CR9" s="145">
        <v>0</v>
      </c>
      <c r="CS9" s="145">
        <v>0</v>
      </c>
      <c r="CT9" s="145">
        <v>43</v>
      </c>
      <c r="CU9" s="145">
        <v>59</v>
      </c>
      <c r="CV9" s="145">
        <v>0</v>
      </c>
      <c r="CW9" s="145">
        <v>0</v>
      </c>
      <c r="CX9" s="145">
        <v>102</v>
      </c>
      <c r="CY9" s="145">
        <v>0</v>
      </c>
      <c r="CZ9" s="145">
        <v>9</v>
      </c>
      <c r="DA9" s="145">
        <v>0</v>
      </c>
      <c r="DB9" s="145">
        <v>0</v>
      </c>
      <c r="DC9" s="145">
        <v>0</v>
      </c>
      <c r="DD9" s="145">
        <v>0</v>
      </c>
      <c r="DE9" s="145">
        <v>0</v>
      </c>
      <c r="DF9" s="145">
        <v>0</v>
      </c>
      <c r="DG9" s="145">
        <v>0</v>
      </c>
      <c r="DH9" s="145">
        <v>9</v>
      </c>
      <c r="DI9" s="145">
        <v>0</v>
      </c>
      <c r="DJ9" s="145">
        <v>0</v>
      </c>
      <c r="DK9" s="145">
        <v>9</v>
      </c>
      <c r="DL9" s="145">
        <v>20</v>
      </c>
      <c r="DM9" s="145">
        <v>5</v>
      </c>
      <c r="DN9" s="145">
        <v>0</v>
      </c>
      <c r="DO9" s="145">
        <v>0</v>
      </c>
      <c r="DP9" s="145">
        <v>3</v>
      </c>
      <c r="DQ9" s="145">
        <v>8</v>
      </c>
      <c r="DR9" s="145">
        <v>0</v>
      </c>
      <c r="DS9" s="145">
        <v>0</v>
      </c>
      <c r="DT9" s="145">
        <v>23</v>
      </c>
      <c r="DU9" s="145">
        <v>13</v>
      </c>
      <c r="DV9" s="145">
        <v>0</v>
      </c>
      <c r="DW9" s="145">
        <v>0</v>
      </c>
      <c r="DX9" s="145">
        <v>36</v>
      </c>
      <c r="DY9" s="145">
        <v>7</v>
      </c>
      <c r="DZ9" s="145">
        <v>2</v>
      </c>
      <c r="EA9" s="145">
        <v>0</v>
      </c>
      <c r="EB9" s="145">
        <v>0</v>
      </c>
      <c r="EC9" s="145">
        <v>0</v>
      </c>
      <c r="ED9" s="145">
        <v>0</v>
      </c>
      <c r="EE9" s="145">
        <v>0</v>
      </c>
      <c r="EF9" s="145">
        <v>0</v>
      </c>
      <c r="EG9" s="145">
        <v>7</v>
      </c>
      <c r="EH9" s="145">
        <v>2</v>
      </c>
      <c r="EI9" s="145">
        <v>0</v>
      </c>
      <c r="EJ9" s="145">
        <v>0</v>
      </c>
      <c r="EK9" s="145">
        <v>9</v>
      </c>
      <c r="EL9" s="145">
        <v>43</v>
      </c>
      <c r="EM9" s="145">
        <v>68</v>
      </c>
      <c r="EN9" s="145">
        <v>111</v>
      </c>
      <c r="EO9" s="145">
        <v>42</v>
      </c>
      <c r="EP9" s="145">
        <v>68</v>
      </c>
      <c r="EQ9" s="145">
        <v>110</v>
      </c>
      <c r="ER9" s="145">
        <v>43</v>
      </c>
      <c r="ES9" s="145">
        <v>68</v>
      </c>
      <c r="ET9" s="145">
        <v>111</v>
      </c>
      <c r="EU9" s="145">
        <v>41</v>
      </c>
      <c r="EV9" s="145">
        <v>68</v>
      </c>
      <c r="EW9" s="145">
        <v>109</v>
      </c>
      <c r="EX9" s="145">
        <v>0</v>
      </c>
      <c r="EY9" s="145">
        <v>0</v>
      </c>
      <c r="EZ9" s="145">
        <v>0</v>
      </c>
      <c r="FA9" s="145">
        <v>0</v>
      </c>
      <c r="FB9" s="145">
        <v>0</v>
      </c>
      <c r="FC9" s="145">
        <v>0</v>
      </c>
      <c r="FD9" s="145">
        <v>142</v>
      </c>
      <c r="FE9" s="145">
        <v>111</v>
      </c>
      <c r="FF9" s="397">
        <f t="shared" si="0"/>
        <v>0.99099099099099097</v>
      </c>
      <c r="FG9" s="397">
        <f t="shared" si="1"/>
        <v>0.78169014084507038</v>
      </c>
      <c r="FH9" s="397">
        <f t="shared" si="2"/>
        <v>0.74345549738219896</v>
      </c>
      <c r="FI9" s="398">
        <v>71.83</v>
      </c>
    </row>
    <row r="10" spans="1:165" ht="30.75" x14ac:dyDescent="0.3">
      <c r="A10" s="145" t="s">
        <v>969</v>
      </c>
      <c r="B10" s="47" t="s">
        <v>970</v>
      </c>
      <c r="C10" s="396" t="s">
        <v>77</v>
      </c>
      <c r="D10" s="145">
        <v>0</v>
      </c>
      <c r="E10" s="145">
        <v>446</v>
      </c>
      <c r="F10" s="145">
        <v>446</v>
      </c>
      <c r="G10" s="145">
        <v>62</v>
      </c>
      <c r="H10" s="145">
        <v>384</v>
      </c>
      <c r="I10" s="145">
        <v>0</v>
      </c>
      <c r="J10" s="145">
        <v>0</v>
      </c>
      <c r="K10" s="145">
        <v>0</v>
      </c>
      <c r="L10" s="145">
        <v>0</v>
      </c>
      <c r="M10" s="145">
        <v>25</v>
      </c>
      <c r="N10" s="145">
        <v>21</v>
      </c>
      <c r="O10" s="145">
        <v>0</v>
      </c>
      <c r="P10" s="145">
        <v>0</v>
      </c>
      <c r="Q10" s="145">
        <v>1</v>
      </c>
      <c r="R10" s="145">
        <v>0</v>
      </c>
      <c r="S10" s="145">
        <v>0</v>
      </c>
      <c r="T10" s="145">
        <v>0</v>
      </c>
      <c r="U10" s="145">
        <v>1</v>
      </c>
      <c r="V10" s="145">
        <v>1</v>
      </c>
      <c r="W10" s="145">
        <v>0</v>
      </c>
      <c r="X10" s="145">
        <v>0</v>
      </c>
      <c r="Y10" s="145">
        <v>0</v>
      </c>
      <c r="Z10" s="145">
        <v>0</v>
      </c>
      <c r="AA10" s="145">
        <v>0</v>
      </c>
      <c r="AB10" s="145">
        <v>0</v>
      </c>
      <c r="AC10" s="145">
        <v>0</v>
      </c>
      <c r="AD10" s="145">
        <v>0</v>
      </c>
      <c r="AE10" s="145">
        <v>0</v>
      </c>
      <c r="AF10" s="145">
        <v>0</v>
      </c>
      <c r="AG10" s="145">
        <v>0</v>
      </c>
      <c r="AH10" s="145">
        <v>0</v>
      </c>
      <c r="AI10" s="145">
        <v>0</v>
      </c>
      <c r="AJ10" s="145">
        <v>0</v>
      </c>
      <c r="AK10" s="145">
        <v>49</v>
      </c>
      <c r="AL10" s="145">
        <v>27</v>
      </c>
      <c r="AM10" s="145">
        <v>22</v>
      </c>
      <c r="AN10" s="145">
        <v>0</v>
      </c>
      <c r="AO10" s="145">
        <v>0</v>
      </c>
      <c r="AP10" s="145">
        <v>49</v>
      </c>
      <c r="AQ10" s="145">
        <v>0</v>
      </c>
      <c r="AR10" s="145">
        <v>5</v>
      </c>
      <c r="AS10" s="145">
        <v>0</v>
      </c>
      <c r="AT10" s="145">
        <v>0</v>
      </c>
      <c r="AU10" s="145">
        <v>52</v>
      </c>
      <c r="AV10" s="145">
        <v>65</v>
      </c>
      <c r="AW10" s="145">
        <v>0</v>
      </c>
      <c r="AX10" s="145">
        <v>0</v>
      </c>
      <c r="AY10" s="145">
        <v>92</v>
      </c>
      <c r="AZ10" s="145">
        <v>109</v>
      </c>
      <c r="BA10" s="145">
        <v>0</v>
      </c>
      <c r="BB10" s="145">
        <v>0</v>
      </c>
      <c r="BC10" s="145">
        <v>15</v>
      </c>
      <c r="BD10" s="145">
        <v>15</v>
      </c>
      <c r="BE10" s="145">
        <v>0</v>
      </c>
      <c r="BF10" s="145">
        <v>0</v>
      </c>
      <c r="BG10" s="145">
        <v>3</v>
      </c>
      <c r="BH10" s="145">
        <v>7</v>
      </c>
      <c r="BI10" s="145">
        <v>0</v>
      </c>
      <c r="BJ10" s="145">
        <v>0</v>
      </c>
      <c r="BK10" s="145">
        <v>3</v>
      </c>
      <c r="BL10" s="145">
        <v>0</v>
      </c>
      <c r="BM10" s="145">
        <v>0</v>
      </c>
      <c r="BN10" s="145">
        <v>0</v>
      </c>
      <c r="BO10" s="145">
        <v>0</v>
      </c>
      <c r="BP10" s="145">
        <v>0</v>
      </c>
      <c r="BQ10" s="145">
        <v>0</v>
      </c>
      <c r="BR10" s="145">
        <v>0</v>
      </c>
      <c r="BS10" s="145">
        <v>366</v>
      </c>
      <c r="BT10" s="145">
        <v>149</v>
      </c>
      <c r="BU10" s="145">
        <v>178</v>
      </c>
      <c r="BV10" s="145">
        <v>0</v>
      </c>
      <c r="BW10" s="145">
        <v>0</v>
      </c>
      <c r="BX10" s="145">
        <v>327</v>
      </c>
      <c r="BY10" s="145">
        <v>9</v>
      </c>
      <c r="BZ10" s="145">
        <v>5</v>
      </c>
      <c r="CA10" s="145">
        <v>0</v>
      </c>
      <c r="CB10" s="145">
        <v>0</v>
      </c>
      <c r="CC10" s="145">
        <v>59</v>
      </c>
      <c r="CD10" s="145">
        <v>49</v>
      </c>
      <c r="CE10" s="145">
        <v>0</v>
      </c>
      <c r="CF10" s="145">
        <v>0</v>
      </c>
      <c r="CG10" s="145">
        <v>68</v>
      </c>
      <c r="CH10" s="145">
        <v>54</v>
      </c>
      <c r="CI10" s="145">
        <v>0</v>
      </c>
      <c r="CJ10" s="145">
        <v>0</v>
      </c>
      <c r="CK10" s="145">
        <v>122</v>
      </c>
      <c r="CL10" s="145">
        <v>26</v>
      </c>
      <c r="CM10" s="145">
        <v>19</v>
      </c>
      <c r="CN10" s="145">
        <v>0</v>
      </c>
      <c r="CO10" s="145">
        <v>0</v>
      </c>
      <c r="CP10" s="145">
        <v>141</v>
      </c>
      <c r="CQ10" s="145">
        <v>175</v>
      </c>
      <c r="CR10" s="145">
        <v>0</v>
      </c>
      <c r="CS10" s="145">
        <v>0</v>
      </c>
      <c r="CT10" s="145">
        <v>167</v>
      </c>
      <c r="CU10" s="145">
        <v>194</v>
      </c>
      <c r="CV10" s="145">
        <v>0</v>
      </c>
      <c r="CW10" s="145">
        <v>0</v>
      </c>
      <c r="CX10" s="145">
        <v>361</v>
      </c>
      <c r="CY10" s="145">
        <v>0</v>
      </c>
      <c r="CZ10" s="145">
        <v>0</v>
      </c>
      <c r="DA10" s="145">
        <v>0</v>
      </c>
      <c r="DB10" s="145">
        <v>0</v>
      </c>
      <c r="DC10" s="145">
        <v>16</v>
      </c>
      <c r="DD10" s="145">
        <v>9</v>
      </c>
      <c r="DE10" s="145">
        <v>0</v>
      </c>
      <c r="DF10" s="145">
        <v>0</v>
      </c>
      <c r="DG10" s="145">
        <v>16</v>
      </c>
      <c r="DH10" s="145">
        <v>9</v>
      </c>
      <c r="DI10" s="145">
        <v>0</v>
      </c>
      <c r="DJ10" s="145">
        <v>0</v>
      </c>
      <c r="DK10" s="145">
        <v>25</v>
      </c>
      <c r="DL10" s="145">
        <v>10</v>
      </c>
      <c r="DM10" s="145">
        <v>8</v>
      </c>
      <c r="DN10" s="145">
        <v>0</v>
      </c>
      <c r="DO10" s="145">
        <v>0</v>
      </c>
      <c r="DP10" s="145">
        <v>20</v>
      </c>
      <c r="DQ10" s="145">
        <v>29</v>
      </c>
      <c r="DR10" s="145">
        <v>0</v>
      </c>
      <c r="DS10" s="145">
        <v>0</v>
      </c>
      <c r="DT10" s="145">
        <v>30</v>
      </c>
      <c r="DU10" s="145">
        <v>37</v>
      </c>
      <c r="DV10" s="145">
        <v>0</v>
      </c>
      <c r="DW10" s="145">
        <v>0</v>
      </c>
      <c r="DX10" s="145">
        <v>67</v>
      </c>
      <c r="DY10" s="145">
        <v>0</v>
      </c>
      <c r="DZ10" s="145">
        <v>0</v>
      </c>
      <c r="EA10" s="145">
        <v>0</v>
      </c>
      <c r="EB10" s="145">
        <v>0</v>
      </c>
      <c r="EC10" s="145">
        <v>2</v>
      </c>
      <c r="ED10" s="145">
        <v>1</v>
      </c>
      <c r="EE10" s="145">
        <v>0</v>
      </c>
      <c r="EF10" s="145">
        <v>0</v>
      </c>
      <c r="EG10" s="145">
        <v>2</v>
      </c>
      <c r="EH10" s="145">
        <v>1</v>
      </c>
      <c r="EI10" s="145">
        <v>0</v>
      </c>
      <c r="EJ10" s="145">
        <v>0</v>
      </c>
      <c r="EK10" s="145">
        <v>3</v>
      </c>
      <c r="EL10" s="145">
        <v>49</v>
      </c>
      <c r="EM10" s="145">
        <v>327</v>
      </c>
      <c r="EN10" s="145">
        <v>376</v>
      </c>
      <c r="EO10" s="145">
        <v>47</v>
      </c>
      <c r="EP10" s="145">
        <v>289</v>
      </c>
      <c r="EQ10" s="145">
        <v>336</v>
      </c>
      <c r="ER10" s="145">
        <v>49</v>
      </c>
      <c r="ES10" s="145">
        <v>327</v>
      </c>
      <c r="ET10" s="145">
        <v>376</v>
      </c>
      <c r="EU10" s="145">
        <v>25</v>
      </c>
      <c r="EV10" s="145">
        <v>262</v>
      </c>
      <c r="EW10" s="145">
        <v>287</v>
      </c>
      <c r="EX10" s="145">
        <v>0</v>
      </c>
      <c r="EY10" s="145">
        <v>0</v>
      </c>
      <c r="EZ10" s="145">
        <v>0</v>
      </c>
      <c r="FA10" s="145">
        <v>0</v>
      </c>
      <c r="FB10" s="145">
        <v>0</v>
      </c>
      <c r="FC10" s="145">
        <v>0</v>
      </c>
      <c r="FD10" s="145">
        <v>415</v>
      </c>
      <c r="FE10" s="145">
        <v>376</v>
      </c>
      <c r="FF10" s="397">
        <f t="shared" si="0"/>
        <v>0.8936170212765957</v>
      </c>
      <c r="FG10" s="397">
        <f t="shared" si="1"/>
        <v>0.90602409638554215</v>
      </c>
      <c r="FH10" s="397">
        <f t="shared" si="2"/>
        <v>0.93049327354260092</v>
      </c>
      <c r="FI10" s="398">
        <v>86.99</v>
      </c>
    </row>
    <row r="11" spans="1:165" ht="45.75" x14ac:dyDescent="0.3">
      <c r="A11" s="145" t="s">
        <v>971</v>
      </c>
      <c r="B11" s="47" t="s">
        <v>972</v>
      </c>
      <c r="C11" s="396" t="s">
        <v>38</v>
      </c>
      <c r="D11" s="145">
        <v>0</v>
      </c>
      <c r="E11" s="145">
        <v>67</v>
      </c>
      <c r="F11" s="145">
        <v>67</v>
      </c>
      <c r="G11" s="145">
        <v>17</v>
      </c>
      <c r="H11" s="145">
        <v>50</v>
      </c>
      <c r="I11" s="145">
        <v>0</v>
      </c>
      <c r="J11" s="145">
        <v>7</v>
      </c>
      <c r="K11" s="145">
        <v>0</v>
      </c>
      <c r="L11" s="145">
        <v>0</v>
      </c>
      <c r="M11" s="145">
        <v>0</v>
      </c>
      <c r="N11" s="145">
        <v>8</v>
      </c>
      <c r="O11" s="145">
        <v>0</v>
      </c>
      <c r="P11" s="145">
        <v>0</v>
      </c>
      <c r="Q11" s="145">
        <v>0</v>
      </c>
      <c r="R11" s="145">
        <v>0</v>
      </c>
      <c r="S11" s="145">
        <v>0</v>
      </c>
      <c r="T11" s="145">
        <v>0</v>
      </c>
      <c r="U11" s="145">
        <v>0</v>
      </c>
      <c r="V11" s="145">
        <v>0</v>
      </c>
      <c r="W11" s="145">
        <v>0</v>
      </c>
      <c r="X11" s="145">
        <v>0</v>
      </c>
      <c r="Y11" s="145">
        <v>0</v>
      </c>
      <c r="Z11" s="145">
        <v>0</v>
      </c>
      <c r="AA11" s="145">
        <v>0</v>
      </c>
      <c r="AB11" s="145">
        <v>0</v>
      </c>
      <c r="AC11" s="145">
        <v>0</v>
      </c>
      <c r="AD11" s="145">
        <v>0</v>
      </c>
      <c r="AE11" s="145">
        <v>0</v>
      </c>
      <c r="AF11" s="145">
        <v>0</v>
      </c>
      <c r="AG11" s="145">
        <v>0</v>
      </c>
      <c r="AH11" s="145">
        <v>0</v>
      </c>
      <c r="AI11" s="145">
        <v>0</v>
      </c>
      <c r="AJ11" s="145">
        <v>0</v>
      </c>
      <c r="AK11" s="145">
        <v>15</v>
      </c>
      <c r="AL11" s="145">
        <v>0</v>
      </c>
      <c r="AM11" s="145">
        <v>14</v>
      </c>
      <c r="AN11" s="145">
        <v>0</v>
      </c>
      <c r="AO11" s="145">
        <v>0</v>
      </c>
      <c r="AP11" s="145">
        <v>14</v>
      </c>
      <c r="AQ11" s="145">
        <v>0</v>
      </c>
      <c r="AR11" s="145">
        <v>16</v>
      </c>
      <c r="AS11" s="145">
        <v>0</v>
      </c>
      <c r="AT11" s="145">
        <v>0</v>
      </c>
      <c r="AU11" s="145">
        <v>0</v>
      </c>
      <c r="AV11" s="145">
        <v>23</v>
      </c>
      <c r="AW11" s="145">
        <v>0</v>
      </c>
      <c r="AX11" s="145">
        <v>0</v>
      </c>
      <c r="AY11" s="145">
        <v>0</v>
      </c>
      <c r="AZ11" s="145">
        <v>3</v>
      </c>
      <c r="BA11" s="145">
        <v>0</v>
      </c>
      <c r="BB11" s="145">
        <v>0</v>
      </c>
      <c r="BC11" s="145">
        <v>0</v>
      </c>
      <c r="BD11" s="145">
        <v>0</v>
      </c>
      <c r="BE11" s="145">
        <v>0</v>
      </c>
      <c r="BF11" s="145">
        <v>0</v>
      </c>
      <c r="BG11" s="145">
        <v>0</v>
      </c>
      <c r="BH11" s="145">
        <v>0</v>
      </c>
      <c r="BI11" s="145">
        <v>0</v>
      </c>
      <c r="BJ11" s="145">
        <v>0</v>
      </c>
      <c r="BK11" s="145">
        <v>0</v>
      </c>
      <c r="BL11" s="145">
        <v>0</v>
      </c>
      <c r="BM11" s="145">
        <v>0</v>
      </c>
      <c r="BN11" s="145">
        <v>0</v>
      </c>
      <c r="BO11" s="145">
        <v>0</v>
      </c>
      <c r="BP11" s="145">
        <v>0</v>
      </c>
      <c r="BQ11" s="145">
        <v>0</v>
      </c>
      <c r="BR11" s="145">
        <v>0</v>
      </c>
      <c r="BS11" s="145">
        <v>42</v>
      </c>
      <c r="BT11" s="145">
        <v>0</v>
      </c>
      <c r="BU11" s="145">
        <v>41</v>
      </c>
      <c r="BV11" s="145">
        <v>0</v>
      </c>
      <c r="BW11" s="145">
        <v>0</v>
      </c>
      <c r="BX11" s="145">
        <v>41</v>
      </c>
      <c r="BY11" s="145">
        <v>0</v>
      </c>
      <c r="BZ11" s="145">
        <v>5</v>
      </c>
      <c r="CA11" s="145">
        <v>0</v>
      </c>
      <c r="CB11" s="145">
        <v>0</v>
      </c>
      <c r="CC11" s="145">
        <v>0</v>
      </c>
      <c r="CD11" s="145">
        <v>18</v>
      </c>
      <c r="CE11" s="145">
        <v>0</v>
      </c>
      <c r="CF11" s="145">
        <v>0</v>
      </c>
      <c r="CG11" s="145">
        <v>0</v>
      </c>
      <c r="CH11" s="145">
        <v>23</v>
      </c>
      <c r="CI11" s="145">
        <v>0</v>
      </c>
      <c r="CJ11" s="145">
        <v>0</v>
      </c>
      <c r="CK11" s="145">
        <v>23</v>
      </c>
      <c r="CL11" s="145">
        <v>0</v>
      </c>
      <c r="CM11" s="145">
        <v>15</v>
      </c>
      <c r="CN11" s="145">
        <v>0</v>
      </c>
      <c r="CO11" s="145">
        <v>0</v>
      </c>
      <c r="CP11" s="145">
        <v>0</v>
      </c>
      <c r="CQ11" s="145">
        <v>39</v>
      </c>
      <c r="CR11" s="145">
        <v>0</v>
      </c>
      <c r="CS11" s="145">
        <v>0</v>
      </c>
      <c r="CT11" s="145">
        <v>0</v>
      </c>
      <c r="CU11" s="145">
        <v>54</v>
      </c>
      <c r="CV11" s="145">
        <v>0</v>
      </c>
      <c r="CW11" s="145">
        <v>0</v>
      </c>
      <c r="CX11" s="145">
        <v>54</v>
      </c>
      <c r="CY11" s="145">
        <v>0</v>
      </c>
      <c r="CZ11" s="145">
        <v>0</v>
      </c>
      <c r="DA11" s="145">
        <v>0</v>
      </c>
      <c r="DB11" s="145">
        <v>0</v>
      </c>
      <c r="DC11" s="145">
        <v>0</v>
      </c>
      <c r="DD11" s="145">
        <v>2</v>
      </c>
      <c r="DE11" s="145">
        <v>0</v>
      </c>
      <c r="DF11" s="145">
        <v>0</v>
      </c>
      <c r="DG11" s="145">
        <v>0</v>
      </c>
      <c r="DH11" s="145">
        <v>2</v>
      </c>
      <c r="DI11" s="145">
        <v>0</v>
      </c>
      <c r="DJ11" s="145">
        <v>0</v>
      </c>
      <c r="DK11" s="145">
        <v>2</v>
      </c>
      <c r="DL11" s="145">
        <v>0</v>
      </c>
      <c r="DM11" s="145">
        <v>0</v>
      </c>
      <c r="DN11" s="145">
        <v>0</v>
      </c>
      <c r="DO11" s="145">
        <v>0</v>
      </c>
      <c r="DP11" s="145">
        <v>0</v>
      </c>
      <c r="DQ11" s="145">
        <v>4</v>
      </c>
      <c r="DR11" s="145">
        <v>0</v>
      </c>
      <c r="DS11" s="145">
        <v>0</v>
      </c>
      <c r="DT11" s="145">
        <v>0</v>
      </c>
      <c r="DU11" s="145">
        <v>4</v>
      </c>
      <c r="DV11" s="145">
        <v>0</v>
      </c>
      <c r="DW11" s="145">
        <v>0</v>
      </c>
      <c r="DX11" s="145">
        <v>4</v>
      </c>
      <c r="DY11" s="145">
        <v>0</v>
      </c>
      <c r="DZ11" s="145">
        <v>1</v>
      </c>
      <c r="EA11" s="145">
        <v>0</v>
      </c>
      <c r="EB11" s="145">
        <v>0</v>
      </c>
      <c r="EC11" s="145">
        <v>0</v>
      </c>
      <c r="ED11" s="145">
        <v>7</v>
      </c>
      <c r="EE11" s="145">
        <v>0</v>
      </c>
      <c r="EF11" s="145">
        <v>0</v>
      </c>
      <c r="EG11" s="145">
        <v>0</v>
      </c>
      <c r="EH11" s="145">
        <v>8</v>
      </c>
      <c r="EI11" s="145">
        <v>0</v>
      </c>
      <c r="EJ11" s="145">
        <v>0</v>
      </c>
      <c r="EK11" s="145">
        <v>8</v>
      </c>
      <c r="EL11" s="145">
        <v>14</v>
      </c>
      <c r="EM11" s="145">
        <v>41</v>
      </c>
      <c r="EN11" s="145">
        <v>55</v>
      </c>
      <c r="EO11" s="145">
        <v>13</v>
      </c>
      <c r="EP11" s="145">
        <v>40</v>
      </c>
      <c r="EQ11" s="145">
        <v>53</v>
      </c>
      <c r="ER11" s="145">
        <v>14</v>
      </c>
      <c r="ES11" s="145">
        <v>41</v>
      </c>
      <c r="ET11" s="145">
        <v>55</v>
      </c>
      <c r="EU11" s="145">
        <v>13</v>
      </c>
      <c r="EV11" s="145">
        <v>40</v>
      </c>
      <c r="EW11" s="145">
        <v>53</v>
      </c>
      <c r="EX11" s="145">
        <v>0</v>
      </c>
      <c r="EY11" s="145">
        <v>0</v>
      </c>
      <c r="EZ11" s="145">
        <v>0</v>
      </c>
      <c r="FA11" s="145">
        <v>0</v>
      </c>
      <c r="FB11" s="145">
        <v>0</v>
      </c>
      <c r="FC11" s="145">
        <v>0</v>
      </c>
      <c r="FD11" s="145">
        <v>57</v>
      </c>
      <c r="FE11" s="145">
        <v>55</v>
      </c>
      <c r="FF11" s="397">
        <f t="shared" si="0"/>
        <v>0.96363636363636362</v>
      </c>
      <c r="FG11" s="397">
        <f t="shared" si="1"/>
        <v>0.96491228070175439</v>
      </c>
      <c r="FH11" s="397">
        <f t="shared" si="2"/>
        <v>0.85074626865671643</v>
      </c>
      <c r="FI11" s="398">
        <v>94.74</v>
      </c>
    </row>
    <row r="12" spans="1:165" ht="45.75" x14ac:dyDescent="0.3">
      <c r="A12" s="145" t="s">
        <v>973</v>
      </c>
      <c r="B12" s="47" t="s">
        <v>974</v>
      </c>
      <c r="C12" s="396" t="s">
        <v>77</v>
      </c>
      <c r="D12" s="145">
        <v>0</v>
      </c>
      <c r="E12" s="145">
        <v>172</v>
      </c>
      <c r="F12" s="145">
        <v>172</v>
      </c>
      <c r="G12" s="145">
        <v>86</v>
      </c>
      <c r="H12" s="145">
        <v>86</v>
      </c>
      <c r="I12" s="145">
        <v>6</v>
      </c>
      <c r="J12" s="145">
        <v>11</v>
      </c>
      <c r="K12" s="145">
        <v>0</v>
      </c>
      <c r="L12" s="145">
        <v>0</v>
      </c>
      <c r="M12" s="145">
        <v>34</v>
      </c>
      <c r="N12" s="145">
        <v>17</v>
      </c>
      <c r="O12" s="145">
        <v>0</v>
      </c>
      <c r="P12" s="145">
        <v>0</v>
      </c>
      <c r="Q12" s="145">
        <v>1</v>
      </c>
      <c r="R12" s="145">
        <v>1</v>
      </c>
      <c r="S12" s="145">
        <v>0</v>
      </c>
      <c r="T12" s="145">
        <v>0</v>
      </c>
      <c r="U12" s="145">
        <v>0</v>
      </c>
      <c r="V12" s="145">
        <v>1</v>
      </c>
      <c r="W12" s="145">
        <v>0</v>
      </c>
      <c r="X12" s="145">
        <v>0</v>
      </c>
      <c r="Y12" s="145">
        <v>0</v>
      </c>
      <c r="Z12" s="145">
        <v>0</v>
      </c>
      <c r="AA12" s="145">
        <v>0</v>
      </c>
      <c r="AB12" s="145">
        <v>0</v>
      </c>
      <c r="AC12" s="145">
        <v>0</v>
      </c>
      <c r="AD12" s="145">
        <v>0</v>
      </c>
      <c r="AE12" s="145">
        <v>0</v>
      </c>
      <c r="AF12" s="145">
        <v>0</v>
      </c>
      <c r="AG12" s="145">
        <v>0</v>
      </c>
      <c r="AH12" s="145">
        <v>0</v>
      </c>
      <c r="AI12" s="145">
        <v>0</v>
      </c>
      <c r="AJ12" s="145">
        <v>0</v>
      </c>
      <c r="AK12" s="145">
        <v>71</v>
      </c>
      <c r="AL12" s="145">
        <v>40</v>
      </c>
      <c r="AM12" s="145">
        <v>25</v>
      </c>
      <c r="AN12" s="145">
        <v>0</v>
      </c>
      <c r="AO12" s="145">
        <v>0</v>
      </c>
      <c r="AP12" s="145">
        <v>65</v>
      </c>
      <c r="AQ12" s="145">
        <v>37</v>
      </c>
      <c r="AR12" s="145">
        <v>13</v>
      </c>
      <c r="AS12" s="145">
        <v>0</v>
      </c>
      <c r="AT12" s="145">
        <v>0</v>
      </c>
      <c r="AU12" s="145">
        <v>10</v>
      </c>
      <c r="AV12" s="145">
        <v>16</v>
      </c>
      <c r="AW12" s="145">
        <v>0</v>
      </c>
      <c r="AX12" s="145">
        <v>0</v>
      </c>
      <c r="AY12" s="145">
        <v>1</v>
      </c>
      <c r="AZ12" s="145">
        <v>0</v>
      </c>
      <c r="BA12" s="145">
        <v>0</v>
      </c>
      <c r="BB12" s="145">
        <v>0</v>
      </c>
      <c r="BC12" s="145">
        <v>0</v>
      </c>
      <c r="BD12" s="145">
        <v>0</v>
      </c>
      <c r="BE12" s="145">
        <v>0</v>
      </c>
      <c r="BF12" s="145">
        <v>0</v>
      </c>
      <c r="BG12" s="145">
        <v>0</v>
      </c>
      <c r="BH12" s="145">
        <v>0</v>
      </c>
      <c r="BI12" s="145">
        <v>0</v>
      </c>
      <c r="BJ12" s="145">
        <v>0</v>
      </c>
      <c r="BK12" s="145">
        <v>0</v>
      </c>
      <c r="BL12" s="145">
        <v>0</v>
      </c>
      <c r="BM12" s="145">
        <v>0</v>
      </c>
      <c r="BN12" s="145">
        <v>0</v>
      </c>
      <c r="BO12" s="145">
        <v>0</v>
      </c>
      <c r="BP12" s="145">
        <v>0</v>
      </c>
      <c r="BQ12" s="145">
        <v>0</v>
      </c>
      <c r="BR12" s="145">
        <v>0</v>
      </c>
      <c r="BS12" s="145">
        <v>77</v>
      </c>
      <c r="BT12" s="145">
        <v>26</v>
      </c>
      <c r="BU12" s="145">
        <v>28</v>
      </c>
      <c r="BV12" s="145">
        <v>0</v>
      </c>
      <c r="BW12" s="145">
        <v>0</v>
      </c>
      <c r="BX12" s="145">
        <v>54</v>
      </c>
      <c r="BY12" s="145">
        <v>13</v>
      </c>
      <c r="BZ12" s="145">
        <v>5</v>
      </c>
      <c r="CA12" s="145">
        <v>0</v>
      </c>
      <c r="CB12" s="145">
        <v>0</v>
      </c>
      <c r="CC12" s="145">
        <v>11</v>
      </c>
      <c r="CD12" s="145">
        <v>9</v>
      </c>
      <c r="CE12" s="145">
        <v>0</v>
      </c>
      <c r="CF12" s="145">
        <v>0</v>
      </c>
      <c r="CG12" s="145">
        <v>24</v>
      </c>
      <c r="CH12" s="145">
        <v>14</v>
      </c>
      <c r="CI12" s="145">
        <v>0</v>
      </c>
      <c r="CJ12" s="145">
        <v>0</v>
      </c>
      <c r="CK12" s="145">
        <v>38</v>
      </c>
      <c r="CL12" s="145">
        <v>7</v>
      </c>
      <c r="CM12" s="145">
        <v>19</v>
      </c>
      <c r="CN12" s="145">
        <v>0</v>
      </c>
      <c r="CO12" s="145">
        <v>0</v>
      </c>
      <c r="CP12" s="145">
        <v>35</v>
      </c>
      <c r="CQ12" s="145">
        <v>22</v>
      </c>
      <c r="CR12" s="145">
        <v>0</v>
      </c>
      <c r="CS12" s="145">
        <v>0</v>
      </c>
      <c r="CT12" s="145">
        <v>42</v>
      </c>
      <c r="CU12" s="145">
        <v>41</v>
      </c>
      <c r="CV12" s="145">
        <v>0</v>
      </c>
      <c r="CW12" s="145">
        <v>0</v>
      </c>
      <c r="CX12" s="145">
        <v>83</v>
      </c>
      <c r="CY12" s="145">
        <v>0</v>
      </c>
      <c r="CZ12" s="145">
        <v>0</v>
      </c>
      <c r="DA12" s="145">
        <v>0</v>
      </c>
      <c r="DB12" s="145">
        <v>0</v>
      </c>
      <c r="DC12" s="145">
        <v>0</v>
      </c>
      <c r="DD12" s="145">
        <v>0</v>
      </c>
      <c r="DE12" s="145">
        <v>0</v>
      </c>
      <c r="DF12" s="145">
        <v>0</v>
      </c>
      <c r="DG12" s="145">
        <v>0</v>
      </c>
      <c r="DH12" s="145">
        <v>0</v>
      </c>
      <c r="DI12" s="145">
        <v>0</v>
      </c>
      <c r="DJ12" s="145">
        <v>0</v>
      </c>
      <c r="DK12" s="145">
        <v>0</v>
      </c>
      <c r="DL12" s="145">
        <v>12</v>
      </c>
      <c r="DM12" s="145">
        <v>4</v>
      </c>
      <c r="DN12" s="145">
        <v>0</v>
      </c>
      <c r="DO12" s="145">
        <v>0</v>
      </c>
      <c r="DP12" s="145">
        <v>45</v>
      </c>
      <c r="DQ12" s="145">
        <v>14</v>
      </c>
      <c r="DR12" s="145">
        <v>0</v>
      </c>
      <c r="DS12" s="145">
        <v>0</v>
      </c>
      <c r="DT12" s="145">
        <v>57</v>
      </c>
      <c r="DU12" s="145">
        <v>18</v>
      </c>
      <c r="DV12" s="145">
        <v>0</v>
      </c>
      <c r="DW12" s="145">
        <v>0</v>
      </c>
      <c r="DX12" s="145">
        <v>75</v>
      </c>
      <c r="DY12" s="145">
        <v>0</v>
      </c>
      <c r="DZ12" s="145">
        <v>1</v>
      </c>
      <c r="EA12" s="145">
        <v>0</v>
      </c>
      <c r="EB12" s="145">
        <v>0</v>
      </c>
      <c r="EC12" s="145">
        <v>2</v>
      </c>
      <c r="ED12" s="145">
        <v>0</v>
      </c>
      <c r="EE12" s="145">
        <v>0</v>
      </c>
      <c r="EF12" s="145">
        <v>0</v>
      </c>
      <c r="EG12" s="145">
        <v>2</v>
      </c>
      <c r="EH12" s="145">
        <v>1</v>
      </c>
      <c r="EI12" s="145">
        <v>0</v>
      </c>
      <c r="EJ12" s="145">
        <v>0</v>
      </c>
      <c r="EK12" s="145">
        <v>3</v>
      </c>
      <c r="EL12" s="145">
        <v>65</v>
      </c>
      <c r="EM12" s="145">
        <v>54</v>
      </c>
      <c r="EN12" s="145">
        <v>119</v>
      </c>
      <c r="EO12" s="145">
        <v>60</v>
      </c>
      <c r="EP12" s="145">
        <v>54</v>
      </c>
      <c r="EQ12" s="145">
        <v>114</v>
      </c>
      <c r="ER12" s="145">
        <v>65</v>
      </c>
      <c r="ES12" s="145">
        <v>54</v>
      </c>
      <c r="ET12" s="145">
        <v>119</v>
      </c>
      <c r="EU12" s="145">
        <v>60</v>
      </c>
      <c r="EV12" s="145">
        <v>54</v>
      </c>
      <c r="EW12" s="145">
        <v>114</v>
      </c>
      <c r="EX12" s="145">
        <v>0</v>
      </c>
      <c r="EY12" s="145">
        <v>0</v>
      </c>
      <c r="EZ12" s="145">
        <v>0</v>
      </c>
      <c r="FA12" s="145">
        <v>0</v>
      </c>
      <c r="FB12" s="145">
        <v>0</v>
      </c>
      <c r="FC12" s="145">
        <v>0</v>
      </c>
      <c r="FD12" s="145">
        <v>148</v>
      </c>
      <c r="FE12" s="145">
        <v>119</v>
      </c>
      <c r="FF12" s="397">
        <f t="shared" si="0"/>
        <v>0.95798319327731096</v>
      </c>
      <c r="FG12" s="397">
        <f t="shared" si="1"/>
        <v>0.80405405405405406</v>
      </c>
      <c r="FH12" s="397">
        <f t="shared" si="2"/>
        <v>0.86046511627906974</v>
      </c>
      <c r="FI12" s="398">
        <v>56.08</v>
      </c>
    </row>
    <row r="13" spans="1:165" ht="45.75" x14ac:dyDescent="0.3">
      <c r="A13" s="145" t="s">
        <v>975</v>
      </c>
      <c r="B13" s="47" t="s">
        <v>976</v>
      </c>
      <c r="C13" s="396" t="s">
        <v>77</v>
      </c>
      <c r="D13" s="145">
        <v>0</v>
      </c>
      <c r="E13" s="145">
        <v>44</v>
      </c>
      <c r="F13" s="145">
        <v>44</v>
      </c>
      <c r="G13" s="145">
        <v>0</v>
      </c>
      <c r="H13" s="145">
        <v>44</v>
      </c>
      <c r="I13" s="145">
        <v>0</v>
      </c>
      <c r="J13" s="145">
        <v>0</v>
      </c>
      <c r="K13" s="145">
        <v>0</v>
      </c>
      <c r="L13" s="145">
        <v>0</v>
      </c>
      <c r="M13" s="145">
        <v>0</v>
      </c>
      <c r="N13" s="145">
        <v>0</v>
      </c>
      <c r="O13" s="145">
        <v>0</v>
      </c>
      <c r="P13" s="145">
        <v>0</v>
      </c>
      <c r="Q13" s="145">
        <v>0</v>
      </c>
      <c r="R13" s="145">
        <v>0</v>
      </c>
      <c r="S13" s="145">
        <v>0</v>
      </c>
      <c r="T13" s="145">
        <v>0</v>
      </c>
      <c r="U13" s="145">
        <v>0</v>
      </c>
      <c r="V13" s="145">
        <v>0</v>
      </c>
      <c r="W13" s="145">
        <v>0</v>
      </c>
      <c r="X13" s="145">
        <v>0</v>
      </c>
      <c r="Y13" s="145">
        <v>0</v>
      </c>
      <c r="Z13" s="145">
        <v>0</v>
      </c>
      <c r="AA13" s="145">
        <v>0</v>
      </c>
      <c r="AB13" s="145">
        <v>0</v>
      </c>
      <c r="AC13" s="145">
        <v>0</v>
      </c>
      <c r="AD13" s="145">
        <v>0</v>
      </c>
      <c r="AE13" s="145">
        <v>0</v>
      </c>
      <c r="AF13" s="145">
        <v>0</v>
      </c>
      <c r="AG13" s="145">
        <v>0</v>
      </c>
      <c r="AH13" s="145">
        <v>0</v>
      </c>
      <c r="AI13" s="145">
        <v>0</v>
      </c>
      <c r="AJ13" s="145">
        <v>0</v>
      </c>
      <c r="AK13" s="145">
        <v>0</v>
      </c>
      <c r="AL13" s="145">
        <v>0</v>
      </c>
      <c r="AM13" s="145">
        <v>0</v>
      </c>
      <c r="AN13" s="145">
        <v>0</v>
      </c>
      <c r="AO13" s="145">
        <v>0</v>
      </c>
      <c r="AP13" s="145">
        <v>0</v>
      </c>
      <c r="AQ13" s="145">
        <v>1</v>
      </c>
      <c r="AR13" s="145">
        <v>3</v>
      </c>
      <c r="AS13" s="145">
        <v>0</v>
      </c>
      <c r="AT13" s="145">
        <v>0</v>
      </c>
      <c r="AU13" s="145">
        <v>17</v>
      </c>
      <c r="AV13" s="145">
        <v>9</v>
      </c>
      <c r="AW13" s="145">
        <v>0</v>
      </c>
      <c r="AX13" s="145">
        <v>0</v>
      </c>
      <c r="AY13" s="145">
        <v>5</v>
      </c>
      <c r="AZ13" s="145">
        <v>0</v>
      </c>
      <c r="BA13" s="145">
        <v>0</v>
      </c>
      <c r="BB13" s="145">
        <v>0</v>
      </c>
      <c r="BC13" s="145">
        <v>4</v>
      </c>
      <c r="BD13" s="145">
        <v>1</v>
      </c>
      <c r="BE13" s="145">
        <v>0</v>
      </c>
      <c r="BF13" s="145">
        <v>0</v>
      </c>
      <c r="BG13" s="145">
        <v>0</v>
      </c>
      <c r="BH13" s="145">
        <v>0</v>
      </c>
      <c r="BI13" s="145">
        <v>0</v>
      </c>
      <c r="BJ13" s="145">
        <v>0</v>
      </c>
      <c r="BK13" s="145">
        <v>0</v>
      </c>
      <c r="BL13" s="145">
        <v>0</v>
      </c>
      <c r="BM13" s="145">
        <v>0</v>
      </c>
      <c r="BN13" s="145">
        <v>0</v>
      </c>
      <c r="BO13" s="145">
        <v>0</v>
      </c>
      <c r="BP13" s="145">
        <v>0</v>
      </c>
      <c r="BQ13" s="145">
        <v>0</v>
      </c>
      <c r="BR13" s="145">
        <v>0</v>
      </c>
      <c r="BS13" s="145">
        <v>40</v>
      </c>
      <c r="BT13" s="145">
        <v>17</v>
      </c>
      <c r="BU13" s="145">
        <v>8</v>
      </c>
      <c r="BV13" s="145">
        <v>0</v>
      </c>
      <c r="BW13" s="145">
        <v>0</v>
      </c>
      <c r="BX13" s="145">
        <v>25</v>
      </c>
      <c r="BY13" s="145">
        <v>0</v>
      </c>
      <c r="BZ13" s="145">
        <v>0</v>
      </c>
      <c r="CA13" s="145">
        <v>0</v>
      </c>
      <c r="CB13" s="145">
        <v>0</v>
      </c>
      <c r="CC13" s="145">
        <v>7</v>
      </c>
      <c r="CD13" s="145">
        <v>4</v>
      </c>
      <c r="CE13" s="145">
        <v>0</v>
      </c>
      <c r="CF13" s="145">
        <v>0</v>
      </c>
      <c r="CG13" s="145">
        <v>7</v>
      </c>
      <c r="CH13" s="145">
        <v>4</v>
      </c>
      <c r="CI13" s="145">
        <v>0</v>
      </c>
      <c r="CJ13" s="145">
        <v>0</v>
      </c>
      <c r="CK13" s="145">
        <v>11</v>
      </c>
      <c r="CL13" s="145">
        <v>0</v>
      </c>
      <c r="CM13" s="145">
        <v>0</v>
      </c>
      <c r="CN13" s="145">
        <v>0</v>
      </c>
      <c r="CO13" s="145">
        <v>0</v>
      </c>
      <c r="CP13" s="145">
        <v>27</v>
      </c>
      <c r="CQ13" s="145">
        <v>12</v>
      </c>
      <c r="CR13" s="145">
        <v>0</v>
      </c>
      <c r="CS13" s="145">
        <v>0</v>
      </c>
      <c r="CT13" s="145">
        <v>27</v>
      </c>
      <c r="CU13" s="145">
        <v>12</v>
      </c>
      <c r="CV13" s="145">
        <v>0</v>
      </c>
      <c r="CW13" s="145">
        <v>0</v>
      </c>
      <c r="CX13" s="145">
        <v>39</v>
      </c>
      <c r="CY13" s="145">
        <v>0</v>
      </c>
      <c r="CZ13" s="145">
        <v>0</v>
      </c>
      <c r="DA13" s="145">
        <v>0</v>
      </c>
      <c r="DB13" s="145">
        <v>0</v>
      </c>
      <c r="DC13" s="145">
        <v>0</v>
      </c>
      <c r="DD13" s="145">
        <v>0</v>
      </c>
      <c r="DE13" s="145">
        <v>0</v>
      </c>
      <c r="DF13" s="145">
        <v>0</v>
      </c>
      <c r="DG13" s="145">
        <v>0</v>
      </c>
      <c r="DH13" s="145">
        <v>0</v>
      </c>
      <c r="DI13" s="145">
        <v>0</v>
      </c>
      <c r="DJ13" s="145">
        <v>0</v>
      </c>
      <c r="DK13" s="145">
        <v>0</v>
      </c>
      <c r="DL13" s="145">
        <v>0</v>
      </c>
      <c r="DM13" s="145">
        <v>0</v>
      </c>
      <c r="DN13" s="145">
        <v>0</v>
      </c>
      <c r="DO13" s="145">
        <v>0</v>
      </c>
      <c r="DP13" s="145">
        <v>1</v>
      </c>
      <c r="DQ13" s="145">
        <v>1</v>
      </c>
      <c r="DR13" s="145">
        <v>0</v>
      </c>
      <c r="DS13" s="145">
        <v>0</v>
      </c>
      <c r="DT13" s="145">
        <v>1</v>
      </c>
      <c r="DU13" s="145">
        <v>1</v>
      </c>
      <c r="DV13" s="145">
        <v>0</v>
      </c>
      <c r="DW13" s="145">
        <v>0</v>
      </c>
      <c r="DX13" s="145">
        <v>2</v>
      </c>
      <c r="DY13" s="145">
        <v>0</v>
      </c>
      <c r="DZ13" s="145">
        <v>0</v>
      </c>
      <c r="EA13" s="145">
        <v>0</v>
      </c>
      <c r="EB13" s="145">
        <v>0</v>
      </c>
      <c r="EC13" s="145">
        <v>0</v>
      </c>
      <c r="ED13" s="145">
        <v>0</v>
      </c>
      <c r="EE13" s="145">
        <v>0</v>
      </c>
      <c r="EF13" s="145">
        <v>0</v>
      </c>
      <c r="EG13" s="145">
        <v>0</v>
      </c>
      <c r="EH13" s="145">
        <v>0</v>
      </c>
      <c r="EI13" s="145">
        <v>0</v>
      </c>
      <c r="EJ13" s="145">
        <v>0</v>
      </c>
      <c r="EK13" s="145">
        <v>0</v>
      </c>
      <c r="EL13" s="145">
        <v>0</v>
      </c>
      <c r="EM13" s="145">
        <v>25</v>
      </c>
      <c r="EN13" s="145">
        <v>25</v>
      </c>
      <c r="EO13" s="145">
        <v>0</v>
      </c>
      <c r="EP13" s="145">
        <v>25</v>
      </c>
      <c r="EQ13" s="145">
        <v>25</v>
      </c>
      <c r="ER13" s="145">
        <v>0</v>
      </c>
      <c r="ES13" s="145">
        <v>25</v>
      </c>
      <c r="ET13" s="145">
        <v>25</v>
      </c>
      <c r="EU13" s="145">
        <v>0</v>
      </c>
      <c r="EV13" s="145">
        <v>25</v>
      </c>
      <c r="EW13" s="145">
        <v>25</v>
      </c>
      <c r="EX13" s="145">
        <v>0</v>
      </c>
      <c r="EY13" s="145">
        <v>0</v>
      </c>
      <c r="EZ13" s="145">
        <v>0</v>
      </c>
      <c r="FA13" s="145">
        <v>0</v>
      </c>
      <c r="FB13" s="145">
        <v>0</v>
      </c>
      <c r="FC13" s="145">
        <v>0</v>
      </c>
      <c r="FD13" s="145">
        <v>40</v>
      </c>
      <c r="FE13" s="145">
        <v>25</v>
      </c>
      <c r="FF13" s="397">
        <f t="shared" si="0"/>
        <v>1</v>
      </c>
      <c r="FG13" s="397">
        <f t="shared" si="1"/>
        <v>0.625</v>
      </c>
      <c r="FH13" s="397">
        <f t="shared" si="2"/>
        <v>0.90909090909090906</v>
      </c>
      <c r="FI13" s="398">
        <v>97.5</v>
      </c>
    </row>
    <row r="14" spans="1:165" ht="30.75" x14ac:dyDescent="0.3">
      <c r="A14" s="145" t="s">
        <v>977</v>
      </c>
      <c r="B14" s="47" t="s">
        <v>978</v>
      </c>
      <c r="C14" s="396" t="s">
        <v>38</v>
      </c>
      <c r="D14" s="145">
        <v>0</v>
      </c>
      <c r="E14" s="145">
        <v>23</v>
      </c>
      <c r="F14" s="145">
        <v>23</v>
      </c>
      <c r="G14" s="145">
        <v>0</v>
      </c>
      <c r="H14" s="145">
        <v>23</v>
      </c>
      <c r="I14" s="145">
        <v>0</v>
      </c>
      <c r="J14" s="145">
        <v>0</v>
      </c>
      <c r="K14" s="145">
        <v>0</v>
      </c>
      <c r="L14" s="145">
        <v>0</v>
      </c>
      <c r="M14" s="145">
        <v>0</v>
      </c>
      <c r="N14" s="145">
        <v>0</v>
      </c>
      <c r="O14" s="145">
        <v>0</v>
      </c>
      <c r="P14" s="145">
        <v>0</v>
      </c>
      <c r="Q14" s="145">
        <v>0</v>
      </c>
      <c r="R14" s="145">
        <v>0</v>
      </c>
      <c r="S14" s="145">
        <v>0</v>
      </c>
      <c r="T14" s="145">
        <v>0</v>
      </c>
      <c r="U14" s="145">
        <v>0</v>
      </c>
      <c r="V14" s="145">
        <v>0</v>
      </c>
      <c r="W14" s="145">
        <v>0</v>
      </c>
      <c r="X14" s="145">
        <v>0</v>
      </c>
      <c r="Y14" s="145">
        <v>0</v>
      </c>
      <c r="Z14" s="145">
        <v>0</v>
      </c>
      <c r="AA14" s="145">
        <v>0</v>
      </c>
      <c r="AB14" s="145">
        <v>0</v>
      </c>
      <c r="AC14" s="145">
        <v>0</v>
      </c>
      <c r="AD14" s="145">
        <v>0</v>
      </c>
      <c r="AE14" s="145">
        <v>0</v>
      </c>
      <c r="AF14" s="145">
        <v>0</v>
      </c>
      <c r="AG14" s="145">
        <v>0</v>
      </c>
      <c r="AH14" s="145">
        <v>0</v>
      </c>
      <c r="AI14" s="145">
        <v>0</v>
      </c>
      <c r="AJ14" s="145">
        <v>0</v>
      </c>
      <c r="AK14" s="145">
        <v>0</v>
      </c>
      <c r="AL14" s="145">
        <v>0</v>
      </c>
      <c r="AM14" s="145">
        <v>0</v>
      </c>
      <c r="AN14" s="145">
        <v>0</v>
      </c>
      <c r="AO14" s="145">
        <v>0</v>
      </c>
      <c r="AP14" s="145">
        <v>0</v>
      </c>
      <c r="AQ14" s="145">
        <v>0</v>
      </c>
      <c r="AR14" s="145">
        <v>0</v>
      </c>
      <c r="AS14" s="145">
        <v>0</v>
      </c>
      <c r="AT14" s="145">
        <v>0</v>
      </c>
      <c r="AU14" s="145">
        <v>14</v>
      </c>
      <c r="AV14" s="145">
        <v>4</v>
      </c>
      <c r="AW14" s="145">
        <v>0</v>
      </c>
      <c r="AX14" s="145">
        <v>0</v>
      </c>
      <c r="AY14" s="145">
        <v>4</v>
      </c>
      <c r="AZ14" s="145">
        <v>0</v>
      </c>
      <c r="BA14" s="145">
        <v>0</v>
      </c>
      <c r="BB14" s="145">
        <v>0</v>
      </c>
      <c r="BC14" s="145">
        <v>0</v>
      </c>
      <c r="BD14" s="145">
        <v>0</v>
      </c>
      <c r="BE14" s="145">
        <v>0</v>
      </c>
      <c r="BF14" s="145">
        <v>0</v>
      </c>
      <c r="BG14" s="145">
        <v>0</v>
      </c>
      <c r="BH14" s="145">
        <v>0</v>
      </c>
      <c r="BI14" s="145">
        <v>0</v>
      </c>
      <c r="BJ14" s="145">
        <v>0</v>
      </c>
      <c r="BK14" s="145">
        <v>0</v>
      </c>
      <c r="BL14" s="145">
        <v>0</v>
      </c>
      <c r="BM14" s="145">
        <v>0</v>
      </c>
      <c r="BN14" s="145">
        <v>0</v>
      </c>
      <c r="BO14" s="145">
        <v>0</v>
      </c>
      <c r="BP14" s="145">
        <v>0</v>
      </c>
      <c r="BQ14" s="145">
        <v>0</v>
      </c>
      <c r="BR14" s="145">
        <v>0</v>
      </c>
      <c r="BS14" s="145">
        <v>22</v>
      </c>
      <c r="BT14" s="145">
        <v>18</v>
      </c>
      <c r="BU14" s="145">
        <v>4</v>
      </c>
      <c r="BV14" s="145">
        <v>0</v>
      </c>
      <c r="BW14" s="145">
        <v>0</v>
      </c>
      <c r="BX14" s="145">
        <v>22</v>
      </c>
      <c r="BY14" s="145">
        <v>0</v>
      </c>
      <c r="BZ14" s="145">
        <v>0</v>
      </c>
      <c r="CA14" s="145">
        <v>0</v>
      </c>
      <c r="CB14" s="145">
        <v>0</v>
      </c>
      <c r="CC14" s="145">
        <v>8</v>
      </c>
      <c r="CD14" s="145">
        <v>1</v>
      </c>
      <c r="CE14" s="145">
        <v>0</v>
      </c>
      <c r="CF14" s="145">
        <v>0</v>
      </c>
      <c r="CG14" s="145">
        <v>8</v>
      </c>
      <c r="CH14" s="145">
        <v>1</v>
      </c>
      <c r="CI14" s="145">
        <v>0</v>
      </c>
      <c r="CJ14" s="145">
        <v>0</v>
      </c>
      <c r="CK14" s="145">
        <v>9</v>
      </c>
      <c r="CL14" s="145">
        <v>0</v>
      </c>
      <c r="CM14" s="145">
        <v>0</v>
      </c>
      <c r="CN14" s="145">
        <v>0</v>
      </c>
      <c r="CO14" s="145">
        <v>0</v>
      </c>
      <c r="CP14" s="145">
        <v>18</v>
      </c>
      <c r="CQ14" s="145">
        <v>4</v>
      </c>
      <c r="CR14" s="145">
        <v>0</v>
      </c>
      <c r="CS14" s="145">
        <v>0</v>
      </c>
      <c r="CT14" s="145">
        <v>18</v>
      </c>
      <c r="CU14" s="145">
        <v>4</v>
      </c>
      <c r="CV14" s="145">
        <v>0</v>
      </c>
      <c r="CW14" s="145">
        <v>0</v>
      </c>
      <c r="CX14" s="145">
        <v>22</v>
      </c>
      <c r="CY14" s="145">
        <v>0</v>
      </c>
      <c r="CZ14" s="145">
        <v>0</v>
      </c>
      <c r="DA14" s="145">
        <v>0</v>
      </c>
      <c r="DB14" s="145">
        <v>0</v>
      </c>
      <c r="DC14" s="145">
        <v>0</v>
      </c>
      <c r="DD14" s="145">
        <v>0</v>
      </c>
      <c r="DE14" s="145">
        <v>0</v>
      </c>
      <c r="DF14" s="145">
        <v>0</v>
      </c>
      <c r="DG14" s="145">
        <v>0</v>
      </c>
      <c r="DH14" s="145">
        <v>0</v>
      </c>
      <c r="DI14" s="145">
        <v>0</v>
      </c>
      <c r="DJ14" s="145">
        <v>0</v>
      </c>
      <c r="DK14" s="145">
        <v>0</v>
      </c>
      <c r="DL14" s="145">
        <v>0</v>
      </c>
      <c r="DM14" s="145">
        <v>0</v>
      </c>
      <c r="DN14" s="145">
        <v>0</v>
      </c>
      <c r="DO14" s="145">
        <v>0</v>
      </c>
      <c r="DP14" s="145">
        <v>14</v>
      </c>
      <c r="DQ14" s="145">
        <v>3</v>
      </c>
      <c r="DR14" s="145">
        <v>0</v>
      </c>
      <c r="DS14" s="145">
        <v>0</v>
      </c>
      <c r="DT14" s="145">
        <v>14</v>
      </c>
      <c r="DU14" s="145">
        <v>3</v>
      </c>
      <c r="DV14" s="145">
        <v>0</v>
      </c>
      <c r="DW14" s="145">
        <v>0</v>
      </c>
      <c r="DX14" s="145">
        <v>17</v>
      </c>
      <c r="DY14" s="145">
        <v>0</v>
      </c>
      <c r="DZ14" s="145">
        <v>0</v>
      </c>
      <c r="EA14" s="145">
        <v>0</v>
      </c>
      <c r="EB14" s="145">
        <v>0</v>
      </c>
      <c r="EC14" s="145">
        <v>2</v>
      </c>
      <c r="ED14" s="145">
        <v>1</v>
      </c>
      <c r="EE14" s="145">
        <v>0</v>
      </c>
      <c r="EF14" s="145">
        <v>0</v>
      </c>
      <c r="EG14" s="145">
        <v>2</v>
      </c>
      <c r="EH14" s="145">
        <v>1</v>
      </c>
      <c r="EI14" s="145">
        <v>0</v>
      </c>
      <c r="EJ14" s="145">
        <v>0</v>
      </c>
      <c r="EK14" s="145">
        <v>3</v>
      </c>
      <c r="EL14" s="145">
        <v>0</v>
      </c>
      <c r="EM14" s="145">
        <v>22</v>
      </c>
      <c r="EN14" s="145">
        <v>22</v>
      </c>
      <c r="EO14" s="145">
        <v>0</v>
      </c>
      <c r="EP14" s="145">
        <v>21</v>
      </c>
      <c r="EQ14" s="145">
        <v>21</v>
      </c>
      <c r="ER14" s="145">
        <v>0</v>
      </c>
      <c r="ES14" s="145">
        <v>22</v>
      </c>
      <c r="ET14" s="145">
        <v>22</v>
      </c>
      <c r="EU14" s="145">
        <v>0</v>
      </c>
      <c r="EV14" s="145">
        <v>21</v>
      </c>
      <c r="EW14" s="145">
        <v>21</v>
      </c>
      <c r="EX14" s="145">
        <v>0</v>
      </c>
      <c r="EY14" s="145">
        <v>0</v>
      </c>
      <c r="EZ14" s="145">
        <v>0</v>
      </c>
      <c r="FA14" s="145">
        <v>0</v>
      </c>
      <c r="FB14" s="145">
        <v>0</v>
      </c>
      <c r="FC14" s="145">
        <v>0</v>
      </c>
      <c r="FD14" s="145">
        <v>22</v>
      </c>
      <c r="FE14" s="145">
        <v>22</v>
      </c>
      <c r="FF14" s="397">
        <f t="shared" si="0"/>
        <v>0.95454545454545459</v>
      </c>
      <c r="FG14" s="397">
        <f t="shared" si="1"/>
        <v>1</v>
      </c>
      <c r="FH14" s="397">
        <f t="shared" si="2"/>
        <v>0.95652173913043481</v>
      </c>
      <c r="FI14" s="398">
        <v>100</v>
      </c>
    </row>
    <row r="15" spans="1:165" ht="30.75" x14ac:dyDescent="0.3">
      <c r="A15" s="145" t="s">
        <v>979</v>
      </c>
      <c r="B15" s="47" t="s">
        <v>980</v>
      </c>
      <c r="C15" s="396" t="s">
        <v>77</v>
      </c>
      <c r="D15" s="145">
        <v>0</v>
      </c>
      <c r="E15" s="145">
        <v>74</v>
      </c>
      <c r="F15" s="145">
        <v>74</v>
      </c>
      <c r="G15" s="145">
        <v>37</v>
      </c>
      <c r="H15" s="145">
        <v>37</v>
      </c>
      <c r="I15" s="145">
        <v>15</v>
      </c>
      <c r="J15" s="145">
        <v>13</v>
      </c>
      <c r="K15" s="145">
        <v>0</v>
      </c>
      <c r="L15" s="145">
        <v>0</v>
      </c>
      <c r="M15" s="145">
        <v>6</v>
      </c>
      <c r="N15" s="145">
        <v>3</v>
      </c>
      <c r="O15" s="145">
        <v>0</v>
      </c>
      <c r="P15" s="145">
        <v>0</v>
      </c>
      <c r="Q15" s="145">
        <v>0</v>
      </c>
      <c r="R15" s="145">
        <v>0</v>
      </c>
      <c r="S15" s="145">
        <v>0</v>
      </c>
      <c r="T15" s="145">
        <v>0</v>
      </c>
      <c r="U15" s="145">
        <v>0</v>
      </c>
      <c r="V15" s="145">
        <v>0</v>
      </c>
      <c r="W15" s="145">
        <v>0</v>
      </c>
      <c r="X15" s="145">
        <v>0</v>
      </c>
      <c r="Y15" s="145">
        <v>0</v>
      </c>
      <c r="Z15" s="145">
        <v>0</v>
      </c>
      <c r="AA15" s="145">
        <v>0</v>
      </c>
      <c r="AB15" s="145">
        <v>0</v>
      </c>
      <c r="AC15" s="145">
        <v>0</v>
      </c>
      <c r="AD15" s="145">
        <v>0</v>
      </c>
      <c r="AE15" s="145">
        <v>0</v>
      </c>
      <c r="AF15" s="145">
        <v>0</v>
      </c>
      <c r="AG15" s="145">
        <v>0</v>
      </c>
      <c r="AH15" s="145">
        <v>0</v>
      </c>
      <c r="AI15" s="145">
        <v>0</v>
      </c>
      <c r="AJ15" s="145">
        <v>0</v>
      </c>
      <c r="AK15" s="145">
        <v>37</v>
      </c>
      <c r="AL15" s="145">
        <v>20</v>
      </c>
      <c r="AM15" s="145">
        <v>16</v>
      </c>
      <c r="AN15" s="145">
        <v>0</v>
      </c>
      <c r="AO15" s="145">
        <v>0</v>
      </c>
      <c r="AP15" s="145">
        <v>36</v>
      </c>
      <c r="AQ15" s="145">
        <v>4</v>
      </c>
      <c r="AR15" s="145">
        <v>2</v>
      </c>
      <c r="AS15" s="145">
        <v>0</v>
      </c>
      <c r="AT15" s="145">
        <v>0</v>
      </c>
      <c r="AU15" s="145">
        <v>4</v>
      </c>
      <c r="AV15" s="145">
        <v>5</v>
      </c>
      <c r="AW15" s="145">
        <v>0</v>
      </c>
      <c r="AX15" s="145">
        <v>0</v>
      </c>
      <c r="AY15" s="145">
        <v>2</v>
      </c>
      <c r="AZ15" s="145">
        <v>1</v>
      </c>
      <c r="BA15" s="145">
        <v>0</v>
      </c>
      <c r="BB15" s="145">
        <v>0</v>
      </c>
      <c r="BC15" s="145">
        <v>0</v>
      </c>
      <c r="BD15" s="145">
        <v>0</v>
      </c>
      <c r="BE15" s="145">
        <v>0</v>
      </c>
      <c r="BF15" s="145">
        <v>0</v>
      </c>
      <c r="BG15" s="145">
        <v>0</v>
      </c>
      <c r="BH15" s="145">
        <v>0</v>
      </c>
      <c r="BI15" s="145">
        <v>0</v>
      </c>
      <c r="BJ15" s="145">
        <v>0</v>
      </c>
      <c r="BK15" s="145">
        <v>0</v>
      </c>
      <c r="BL15" s="145">
        <v>0</v>
      </c>
      <c r="BM15" s="145">
        <v>0</v>
      </c>
      <c r="BN15" s="145">
        <v>0</v>
      </c>
      <c r="BO15" s="145">
        <v>0</v>
      </c>
      <c r="BP15" s="145">
        <v>0</v>
      </c>
      <c r="BQ15" s="145">
        <v>0</v>
      </c>
      <c r="BR15" s="145">
        <v>0</v>
      </c>
      <c r="BS15" s="145">
        <v>18</v>
      </c>
      <c r="BT15" s="145">
        <v>7</v>
      </c>
      <c r="BU15" s="145">
        <v>7</v>
      </c>
      <c r="BV15" s="145">
        <v>0</v>
      </c>
      <c r="BW15" s="145">
        <v>0</v>
      </c>
      <c r="BX15" s="145">
        <v>14</v>
      </c>
      <c r="BY15" s="145">
        <v>2</v>
      </c>
      <c r="BZ15" s="145">
        <v>2</v>
      </c>
      <c r="CA15" s="145">
        <v>0</v>
      </c>
      <c r="CB15" s="145">
        <v>0</v>
      </c>
      <c r="CC15" s="145">
        <v>8</v>
      </c>
      <c r="CD15" s="145">
        <v>5</v>
      </c>
      <c r="CE15" s="145">
        <v>0</v>
      </c>
      <c r="CF15" s="145">
        <v>0</v>
      </c>
      <c r="CG15" s="145">
        <v>10</v>
      </c>
      <c r="CH15" s="145">
        <v>7</v>
      </c>
      <c r="CI15" s="145">
        <v>0</v>
      </c>
      <c r="CJ15" s="145">
        <v>0</v>
      </c>
      <c r="CK15" s="145">
        <v>17</v>
      </c>
      <c r="CL15" s="145">
        <v>19</v>
      </c>
      <c r="CM15" s="145">
        <v>14</v>
      </c>
      <c r="CN15" s="145">
        <v>0</v>
      </c>
      <c r="CO15" s="145">
        <v>0</v>
      </c>
      <c r="CP15" s="145">
        <v>10</v>
      </c>
      <c r="CQ15" s="145">
        <v>7</v>
      </c>
      <c r="CR15" s="145">
        <v>0</v>
      </c>
      <c r="CS15" s="145">
        <v>0</v>
      </c>
      <c r="CT15" s="145">
        <v>29</v>
      </c>
      <c r="CU15" s="145">
        <v>21</v>
      </c>
      <c r="CV15" s="145">
        <v>0</v>
      </c>
      <c r="CW15" s="145">
        <v>0</v>
      </c>
      <c r="CX15" s="145">
        <v>50</v>
      </c>
      <c r="CY15" s="145">
        <v>0</v>
      </c>
      <c r="CZ15" s="145">
        <v>0</v>
      </c>
      <c r="DA15" s="145">
        <v>0</v>
      </c>
      <c r="DB15" s="145">
        <v>0</v>
      </c>
      <c r="DC15" s="145">
        <v>0</v>
      </c>
      <c r="DD15" s="145">
        <v>0</v>
      </c>
      <c r="DE15" s="145">
        <v>0</v>
      </c>
      <c r="DF15" s="145">
        <v>0</v>
      </c>
      <c r="DG15" s="145">
        <v>0</v>
      </c>
      <c r="DH15" s="145">
        <v>0</v>
      </c>
      <c r="DI15" s="145">
        <v>0</v>
      </c>
      <c r="DJ15" s="145">
        <v>0</v>
      </c>
      <c r="DK15" s="145">
        <v>0</v>
      </c>
      <c r="DL15" s="145">
        <v>12</v>
      </c>
      <c r="DM15" s="145">
        <v>11</v>
      </c>
      <c r="DN15" s="145">
        <v>0</v>
      </c>
      <c r="DO15" s="145">
        <v>0</v>
      </c>
      <c r="DP15" s="145">
        <v>3</v>
      </c>
      <c r="DQ15" s="145">
        <v>1</v>
      </c>
      <c r="DR15" s="145">
        <v>0</v>
      </c>
      <c r="DS15" s="145">
        <v>0</v>
      </c>
      <c r="DT15" s="145">
        <v>15</v>
      </c>
      <c r="DU15" s="145">
        <v>12</v>
      </c>
      <c r="DV15" s="145">
        <v>0</v>
      </c>
      <c r="DW15" s="145">
        <v>0</v>
      </c>
      <c r="DX15" s="145">
        <v>27</v>
      </c>
      <c r="DY15" s="145">
        <v>0</v>
      </c>
      <c r="DZ15" s="145">
        <v>0</v>
      </c>
      <c r="EA15" s="145">
        <v>0</v>
      </c>
      <c r="EB15" s="145">
        <v>0</v>
      </c>
      <c r="EC15" s="145">
        <v>3</v>
      </c>
      <c r="ED15" s="145">
        <v>1</v>
      </c>
      <c r="EE15" s="145">
        <v>0</v>
      </c>
      <c r="EF15" s="145">
        <v>0</v>
      </c>
      <c r="EG15" s="145">
        <v>3</v>
      </c>
      <c r="EH15" s="145">
        <v>1</v>
      </c>
      <c r="EI15" s="145">
        <v>0</v>
      </c>
      <c r="EJ15" s="145">
        <v>0</v>
      </c>
      <c r="EK15" s="145">
        <v>4</v>
      </c>
      <c r="EL15" s="145">
        <v>36</v>
      </c>
      <c r="EM15" s="145">
        <v>14</v>
      </c>
      <c r="EN15" s="145">
        <v>50</v>
      </c>
      <c r="EO15" s="145">
        <v>36</v>
      </c>
      <c r="EP15" s="145">
        <v>14</v>
      </c>
      <c r="EQ15" s="145">
        <v>50</v>
      </c>
      <c r="ER15" s="145">
        <v>36</v>
      </c>
      <c r="ES15" s="145">
        <v>14</v>
      </c>
      <c r="ET15" s="145">
        <v>50</v>
      </c>
      <c r="EU15" s="145">
        <v>36</v>
      </c>
      <c r="EV15" s="145">
        <v>14</v>
      </c>
      <c r="EW15" s="145">
        <v>50</v>
      </c>
      <c r="EX15" s="145">
        <v>0</v>
      </c>
      <c r="EY15" s="145">
        <v>0</v>
      </c>
      <c r="EZ15" s="145">
        <v>0</v>
      </c>
      <c r="FA15" s="145">
        <v>0</v>
      </c>
      <c r="FB15" s="145">
        <v>0</v>
      </c>
      <c r="FC15" s="145">
        <v>0</v>
      </c>
      <c r="FD15" s="145">
        <v>55</v>
      </c>
      <c r="FE15" s="145">
        <v>50</v>
      </c>
      <c r="FF15" s="397">
        <f t="shared" si="0"/>
        <v>1</v>
      </c>
      <c r="FG15" s="397">
        <f t="shared" si="1"/>
        <v>0.90909090909090906</v>
      </c>
      <c r="FH15" s="397">
        <f t="shared" si="2"/>
        <v>0.7432432432432432</v>
      </c>
      <c r="FI15" s="398">
        <v>90.91</v>
      </c>
    </row>
    <row r="16" spans="1:165" ht="30.75" x14ac:dyDescent="0.3">
      <c r="A16" s="145" t="s">
        <v>981</v>
      </c>
      <c r="B16" s="47" t="s">
        <v>982</v>
      </c>
      <c r="C16" s="396" t="s">
        <v>22</v>
      </c>
      <c r="D16" s="145">
        <v>0</v>
      </c>
      <c r="E16" s="145">
        <v>47</v>
      </c>
      <c r="F16" s="145">
        <v>47</v>
      </c>
      <c r="G16" s="145">
        <v>20</v>
      </c>
      <c r="H16" s="145">
        <v>27</v>
      </c>
      <c r="I16" s="145">
        <v>8</v>
      </c>
      <c r="J16" s="145">
        <v>18</v>
      </c>
      <c r="K16" s="145">
        <v>0</v>
      </c>
      <c r="L16" s="145">
        <v>0</v>
      </c>
      <c r="M16" s="145">
        <v>0</v>
      </c>
      <c r="N16" s="145">
        <v>0</v>
      </c>
      <c r="O16" s="145">
        <v>0</v>
      </c>
      <c r="P16" s="145">
        <v>0</v>
      </c>
      <c r="Q16" s="145">
        <v>1</v>
      </c>
      <c r="R16" s="145">
        <v>0</v>
      </c>
      <c r="S16" s="145">
        <v>0</v>
      </c>
      <c r="T16" s="145">
        <v>0</v>
      </c>
      <c r="U16" s="145">
        <v>0</v>
      </c>
      <c r="V16" s="145">
        <v>0</v>
      </c>
      <c r="W16" s="145">
        <v>0</v>
      </c>
      <c r="X16" s="145">
        <v>0</v>
      </c>
      <c r="Y16" s="145">
        <v>0</v>
      </c>
      <c r="Z16" s="145">
        <v>0</v>
      </c>
      <c r="AA16" s="145">
        <v>0</v>
      </c>
      <c r="AB16" s="145">
        <v>0</v>
      </c>
      <c r="AC16" s="145">
        <v>0</v>
      </c>
      <c r="AD16" s="145">
        <v>0</v>
      </c>
      <c r="AE16" s="145">
        <v>0</v>
      </c>
      <c r="AF16" s="145">
        <v>0</v>
      </c>
      <c r="AG16" s="145">
        <v>0</v>
      </c>
      <c r="AH16" s="145">
        <v>0</v>
      </c>
      <c r="AI16" s="145">
        <v>0</v>
      </c>
      <c r="AJ16" s="145">
        <v>0</v>
      </c>
      <c r="AK16" s="145">
        <v>27</v>
      </c>
      <c r="AL16" s="145">
        <v>9</v>
      </c>
      <c r="AM16" s="145">
        <v>18</v>
      </c>
      <c r="AN16" s="145">
        <v>0</v>
      </c>
      <c r="AO16" s="145">
        <v>0</v>
      </c>
      <c r="AP16" s="145">
        <v>27</v>
      </c>
      <c r="AQ16" s="145">
        <v>2</v>
      </c>
      <c r="AR16" s="145">
        <v>0</v>
      </c>
      <c r="AS16" s="145">
        <v>0</v>
      </c>
      <c r="AT16" s="145">
        <v>0</v>
      </c>
      <c r="AU16" s="145">
        <v>5</v>
      </c>
      <c r="AV16" s="145">
        <v>3</v>
      </c>
      <c r="AW16" s="145">
        <v>0</v>
      </c>
      <c r="AX16" s="145">
        <v>0</v>
      </c>
      <c r="AY16" s="145">
        <v>6</v>
      </c>
      <c r="AZ16" s="145">
        <v>2</v>
      </c>
      <c r="BA16" s="145">
        <v>0</v>
      </c>
      <c r="BB16" s="145">
        <v>0</v>
      </c>
      <c r="BC16" s="145">
        <v>1</v>
      </c>
      <c r="BD16" s="145">
        <v>0</v>
      </c>
      <c r="BE16" s="145">
        <v>0</v>
      </c>
      <c r="BF16" s="145">
        <v>0</v>
      </c>
      <c r="BG16" s="145">
        <v>2</v>
      </c>
      <c r="BH16" s="145">
        <v>0</v>
      </c>
      <c r="BI16" s="145">
        <v>0</v>
      </c>
      <c r="BJ16" s="145">
        <v>0</v>
      </c>
      <c r="BK16" s="145">
        <v>0</v>
      </c>
      <c r="BL16" s="145">
        <v>0</v>
      </c>
      <c r="BM16" s="145">
        <v>0</v>
      </c>
      <c r="BN16" s="145">
        <v>0</v>
      </c>
      <c r="BO16" s="145">
        <v>0</v>
      </c>
      <c r="BP16" s="145">
        <v>0</v>
      </c>
      <c r="BQ16" s="145">
        <v>0</v>
      </c>
      <c r="BR16" s="145">
        <v>0</v>
      </c>
      <c r="BS16" s="145">
        <v>21</v>
      </c>
      <c r="BT16" s="145">
        <v>16</v>
      </c>
      <c r="BU16" s="145">
        <v>5</v>
      </c>
      <c r="BV16" s="145">
        <v>0</v>
      </c>
      <c r="BW16" s="145">
        <v>0</v>
      </c>
      <c r="BX16" s="145">
        <v>21</v>
      </c>
      <c r="BY16" s="145">
        <v>1</v>
      </c>
      <c r="BZ16" s="145">
        <v>6</v>
      </c>
      <c r="CA16" s="145">
        <v>0</v>
      </c>
      <c r="CB16" s="145">
        <v>0</v>
      </c>
      <c r="CC16" s="145">
        <v>10</v>
      </c>
      <c r="CD16" s="145">
        <v>0</v>
      </c>
      <c r="CE16" s="145">
        <v>0</v>
      </c>
      <c r="CF16" s="145">
        <v>0</v>
      </c>
      <c r="CG16" s="145">
        <v>11</v>
      </c>
      <c r="CH16" s="145">
        <v>6</v>
      </c>
      <c r="CI16" s="145">
        <v>0</v>
      </c>
      <c r="CJ16" s="145">
        <v>0</v>
      </c>
      <c r="CK16" s="145">
        <v>17</v>
      </c>
      <c r="CL16" s="145">
        <v>9</v>
      </c>
      <c r="CM16" s="145">
        <v>18</v>
      </c>
      <c r="CN16" s="145">
        <v>0</v>
      </c>
      <c r="CO16" s="145">
        <v>0</v>
      </c>
      <c r="CP16" s="145">
        <v>15</v>
      </c>
      <c r="CQ16" s="145">
        <v>5</v>
      </c>
      <c r="CR16" s="145">
        <v>0</v>
      </c>
      <c r="CS16" s="145">
        <v>0</v>
      </c>
      <c r="CT16" s="145">
        <v>24</v>
      </c>
      <c r="CU16" s="145">
        <v>23</v>
      </c>
      <c r="CV16" s="145">
        <v>0</v>
      </c>
      <c r="CW16" s="145">
        <v>0</v>
      </c>
      <c r="CX16" s="145">
        <v>47</v>
      </c>
      <c r="CY16" s="145">
        <v>0</v>
      </c>
      <c r="CZ16" s="145">
        <v>0</v>
      </c>
      <c r="DA16" s="145">
        <v>0</v>
      </c>
      <c r="DB16" s="145">
        <v>0</v>
      </c>
      <c r="DC16" s="145">
        <v>0</v>
      </c>
      <c r="DD16" s="145">
        <v>0</v>
      </c>
      <c r="DE16" s="145">
        <v>0</v>
      </c>
      <c r="DF16" s="145">
        <v>0</v>
      </c>
      <c r="DG16" s="145">
        <v>0</v>
      </c>
      <c r="DH16" s="145">
        <v>0</v>
      </c>
      <c r="DI16" s="145">
        <v>0</v>
      </c>
      <c r="DJ16" s="145">
        <v>0</v>
      </c>
      <c r="DK16" s="145">
        <v>0</v>
      </c>
      <c r="DL16" s="145">
        <v>9</v>
      </c>
      <c r="DM16" s="145">
        <v>18</v>
      </c>
      <c r="DN16" s="145">
        <v>0</v>
      </c>
      <c r="DO16" s="145">
        <v>0</v>
      </c>
      <c r="DP16" s="145">
        <v>8</v>
      </c>
      <c r="DQ16" s="145">
        <v>7</v>
      </c>
      <c r="DR16" s="145">
        <v>0</v>
      </c>
      <c r="DS16" s="145">
        <v>0</v>
      </c>
      <c r="DT16" s="145">
        <v>17</v>
      </c>
      <c r="DU16" s="145">
        <v>25</v>
      </c>
      <c r="DV16" s="145">
        <v>0</v>
      </c>
      <c r="DW16" s="145">
        <v>0</v>
      </c>
      <c r="DX16" s="145">
        <v>42</v>
      </c>
      <c r="DY16" s="145">
        <v>0</v>
      </c>
      <c r="DZ16" s="145">
        <v>0</v>
      </c>
      <c r="EA16" s="145">
        <v>0</v>
      </c>
      <c r="EB16" s="145">
        <v>0</v>
      </c>
      <c r="EC16" s="145">
        <v>0</v>
      </c>
      <c r="ED16" s="145">
        <v>0</v>
      </c>
      <c r="EE16" s="145">
        <v>0</v>
      </c>
      <c r="EF16" s="145">
        <v>0</v>
      </c>
      <c r="EG16" s="145">
        <v>0</v>
      </c>
      <c r="EH16" s="145">
        <v>0</v>
      </c>
      <c r="EI16" s="145">
        <v>0</v>
      </c>
      <c r="EJ16" s="145">
        <v>0</v>
      </c>
      <c r="EK16" s="145">
        <v>0</v>
      </c>
      <c r="EL16" s="145">
        <v>27</v>
      </c>
      <c r="EM16" s="145">
        <v>21</v>
      </c>
      <c r="EN16" s="145">
        <v>48</v>
      </c>
      <c r="EO16" s="145">
        <v>27</v>
      </c>
      <c r="EP16" s="145">
        <v>20</v>
      </c>
      <c r="EQ16" s="145">
        <v>47</v>
      </c>
      <c r="ER16" s="145">
        <v>27</v>
      </c>
      <c r="ES16" s="145">
        <v>21</v>
      </c>
      <c r="ET16" s="145">
        <v>48</v>
      </c>
      <c r="EU16" s="145">
        <v>26</v>
      </c>
      <c r="EV16" s="145">
        <v>20</v>
      </c>
      <c r="EW16" s="145">
        <v>46</v>
      </c>
      <c r="EX16" s="145">
        <v>0</v>
      </c>
      <c r="EY16" s="145">
        <v>0</v>
      </c>
      <c r="EZ16" s="145">
        <v>0</v>
      </c>
      <c r="FA16" s="145">
        <v>0</v>
      </c>
      <c r="FB16" s="145">
        <v>0</v>
      </c>
      <c r="FC16" s="145">
        <v>0</v>
      </c>
      <c r="FD16" s="145">
        <v>48</v>
      </c>
      <c r="FE16" s="145">
        <v>48</v>
      </c>
      <c r="FF16" s="397">
        <f t="shared" si="0"/>
        <v>0.97916666666666663</v>
      </c>
      <c r="FG16" s="397">
        <f t="shared" si="1"/>
        <v>1</v>
      </c>
      <c r="FH16" s="397">
        <f t="shared" si="2"/>
        <v>1.0212765957446808</v>
      </c>
      <c r="FI16" s="398">
        <v>97.92</v>
      </c>
    </row>
    <row r="17" spans="1:165" ht="30.75" x14ac:dyDescent="0.3">
      <c r="A17" s="145" t="s">
        <v>983</v>
      </c>
      <c r="B17" s="47" t="s">
        <v>984</v>
      </c>
      <c r="C17" s="396" t="s">
        <v>22</v>
      </c>
      <c r="D17" s="145">
        <v>0</v>
      </c>
      <c r="E17" s="145">
        <v>33</v>
      </c>
      <c r="F17" s="145">
        <v>33</v>
      </c>
      <c r="G17" s="145">
        <v>0</v>
      </c>
      <c r="H17" s="145">
        <v>33</v>
      </c>
      <c r="I17" s="145">
        <v>0</v>
      </c>
      <c r="J17" s="145">
        <v>0</v>
      </c>
      <c r="K17" s="145">
        <v>0</v>
      </c>
      <c r="L17" s="145">
        <v>0</v>
      </c>
      <c r="M17" s="145">
        <v>0</v>
      </c>
      <c r="N17" s="145">
        <v>0</v>
      </c>
      <c r="O17" s="145">
        <v>0</v>
      </c>
      <c r="P17" s="145">
        <v>0</v>
      </c>
      <c r="Q17" s="145">
        <v>0</v>
      </c>
      <c r="R17" s="145">
        <v>0</v>
      </c>
      <c r="S17" s="145">
        <v>0</v>
      </c>
      <c r="T17" s="145">
        <v>0</v>
      </c>
      <c r="U17" s="145">
        <v>0</v>
      </c>
      <c r="V17" s="145">
        <v>0</v>
      </c>
      <c r="W17" s="145">
        <v>0</v>
      </c>
      <c r="X17" s="145">
        <v>0</v>
      </c>
      <c r="Y17" s="145">
        <v>0</v>
      </c>
      <c r="Z17" s="145">
        <v>0</v>
      </c>
      <c r="AA17" s="145">
        <v>0</v>
      </c>
      <c r="AB17" s="145">
        <v>0</v>
      </c>
      <c r="AC17" s="145">
        <v>0</v>
      </c>
      <c r="AD17" s="145">
        <v>0</v>
      </c>
      <c r="AE17" s="145">
        <v>0</v>
      </c>
      <c r="AF17" s="145">
        <v>0</v>
      </c>
      <c r="AG17" s="145">
        <v>0</v>
      </c>
      <c r="AH17" s="145">
        <v>0</v>
      </c>
      <c r="AI17" s="145">
        <v>0</v>
      </c>
      <c r="AJ17" s="145">
        <v>0</v>
      </c>
      <c r="AK17" s="145">
        <v>0</v>
      </c>
      <c r="AL17" s="145">
        <v>0</v>
      </c>
      <c r="AM17" s="145">
        <v>0</v>
      </c>
      <c r="AN17" s="145">
        <v>0</v>
      </c>
      <c r="AO17" s="145">
        <v>0</v>
      </c>
      <c r="AP17" s="145">
        <v>0</v>
      </c>
      <c r="AQ17" s="145">
        <v>0</v>
      </c>
      <c r="AR17" s="145">
        <v>0</v>
      </c>
      <c r="AS17" s="145">
        <v>0</v>
      </c>
      <c r="AT17" s="145">
        <v>0</v>
      </c>
      <c r="AU17" s="145">
        <v>2</v>
      </c>
      <c r="AV17" s="145">
        <v>1</v>
      </c>
      <c r="AW17" s="145">
        <v>0</v>
      </c>
      <c r="AX17" s="145">
        <v>0</v>
      </c>
      <c r="AY17" s="145">
        <v>4</v>
      </c>
      <c r="AZ17" s="145">
        <v>34</v>
      </c>
      <c r="BA17" s="145">
        <v>0</v>
      </c>
      <c r="BB17" s="145">
        <v>0</v>
      </c>
      <c r="BC17" s="145">
        <v>0</v>
      </c>
      <c r="BD17" s="145">
        <v>1</v>
      </c>
      <c r="BE17" s="145">
        <v>0</v>
      </c>
      <c r="BF17" s="145">
        <v>0</v>
      </c>
      <c r="BG17" s="145">
        <v>0</v>
      </c>
      <c r="BH17" s="145">
        <v>0</v>
      </c>
      <c r="BI17" s="145">
        <v>0</v>
      </c>
      <c r="BJ17" s="145">
        <v>0</v>
      </c>
      <c r="BK17" s="145">
        <v>0</v>
      </c>
      <c r="BL17" s="145">
        <v>0</v>
      </c>
      <c r="BM17" s="145">
        <v>0</v>
      </c>
      <c r="BN17" s="145">
        <v>0</v>
      </c>
      <c r="BO17" s="145">
        <v>0</v>
      </c>
      <c r="BP17" s="145">
        <v>0</v>
      </c>
      <c r="BQ17" s="145">
        <v>0</v>
      </c>
      <c r="BR17" s="145">
        <v>0</v>
      </c>
      <c r="BS17" s="145">
        <v>42</v>
      </c>
      <c r="BT17" s="145">
        <v>6</v>
      </c>
      <c r="BU17" s="145">
        <v>35</v>
      </c>
      <c r="BV17" s="145">
        <v>0</v>
      </c>
      <c r="BW17" s="145">
        <v>0</v>
      </c>
      <c r="BX17" s="145">
        <v>41</v>
      </c>
      <c r="BY17" s="145">
        <v>0</v>
      </c>
      <c r="BZ17" s="145">
        <v>0</v>
      </c>
      <c r="CA17" s="145">
        <v>0</v>
      </c>
      <c r="CB17" s="145">
        <v>0</v>
      </c>
      <c r="CC17" s="145">
        <v>2</v>
      </c>
      <c r="CD17" s="145">
        <v>5</v>
      </c>
      <c r="CE17" s="145">
        <v>0</v>
      </c>
      <c r="CF17" s="145">
        <v>0</v>
      </c>
      <c r="CG17" s="145">
        <v>2</v>
      </c>
      <c r="CH17" s="145">
        <v>5</v>
      </c>
      <c r="CI17" s="145">
        <v>0</v>
      </c>
      <c r="CJ17" s="145">
        <v>0</v>
      </c>
      <c r="CK17" s="145">
        <v>7</v>
      </c>
      <c r="CL17" s="145">
        <v>0</v>
      </c>
      <c r="CM17" s="145">
        <v>0</v>
      </c>
      <c r="CN17" s="145">
        <v>0</v>
      </c>
      <c r="CO17" s="145">
        <v>0</v>
      </c>
      <c r="CP17" s="145">
        <v>6</v>
      </c>
      <c r="CQ17" s="145">
        <v>36</v>
      </c>
      <c r="CR17" s="145">
        <v>0</v>
      </c>
      <c r="CS17" s="145">
        <v>0</v>
      </c>
      <c r="CT17" s="145">
        <v>6</v>
      </c>
      <c r="CU17" s="145">
        <v>36</v>
      </c>
      <c r="CV17" s="145">
        <v>0</v>
      </c>
      <c r="CW17" s="145">
        <v>0</v>
      </c>
      <c r="CX17" s="145">
        <v>42</v>
      </c>
      <c r="CY17" s="145">
        <v>0</v>
      </c>
      <c r="CZ17" s="145">
        <v>0</v>
      </c>
      <c r="DA17" s="145">
        <v>0</v>
      </c>
      <c r="DB17" s="145">
        <v>0</v>
      </c>
      <c r="DC17" s="145">
        <v>0</v>
      </c>
      <c r="DD17" s="145">
        <v>0</v>
      </c>
      <c r="DE17" s="145">
        <v>0</v>
      </c>
      <c r="DF17" s="145">
        <v>0</v>
      </c>
      <c r="DG17" s="145">
        <v>0</v>
      </c>
      <c r="DH17" s="145">
        <v>0</v>
      </c>
      <c r="DI17" s="145">
        <v>0</v>
      </c>
      <c r="DJ17" s="145">
        <v>0</v>
      </c>
      <c r="DK17" s="145">
        <v>0</v>
      </c>
      <c r="DL17" s="145">
        <v>0</v>
      </c>
      <c r="DM17" s="145">
        <v>0</v>
      </c>
      <c r="DN17" s="145">
        <v>0</v>
      </c>
      <c r="DO17" s="145">
        <v>0</v>
      </c>
      <c r="DP17" s="145">
        <v>3</v>
      </c>
      <c r="DQ17" s="145">
        <v>29</v>
      </c>
      <c r="DR17" s="145">
        <v>0</v>
      </c>
      <c r="DS17" s="145">
        <v>0</v>
      </c>
      <c r="DT17" s="145">
        <v>3</v>
      </c>
      <c r="DU17" s="145">
        <v>29</v>
      </c>
      <c r="DV17" s="145">
        <v>0</v>
      </c>
      <c r="DW17" s="145">
        <v>0</v>
      </c>
      <c r="DX17" s="145">
        <v>32</v>
      </c>
      <c r="DY17" s="145">
        <v>0</v>
      </c>
      <c r="DZ17" s="145">
        <v>0</v>
      </c>
      <c r="EA17" s="145">
        <v>0</v>
      </c>
      <c r="EB17" s="145">
        <v>0</v>
      </c>
      <c r="EC17" s="145">
        <v>0</v>
      </c>
      <c r="ED17" s="145">
        <v>0</v>
      </c>
      <c r="EE17" s="145">
        <v>0</v>
      </c>
      <c r="EF17" s="145">
        <v>0</v>
      </c>
      <c r="EG17" s="145">
        <v>0</v>
      </c>
      <c r="EH17" s="145">
        <v>0</v>
      </c>
      <c r="EI17" s="145">
        <v>0</v>
      </c>
      <c r="EJ17" s="145">
        <v>0</v>
      </c>
      <c r="EK17" s="145">
        <v>0</v>
      </c>
      <c r="EL17" s="145">
        <v>0</v>
      </c>
      <c r="EM17" s="145">
        <v>41</v>
      </c>
      <c r="EN17" s="145">
        <v>41</v>
      </c>
      <c r="EO17" s="145">
        <v>0</v>
      </c>
      <c r="EP17" s="145">
        <v>41</v>
      </c>
      <c r="EQ17" s="145">
        <v>41</v>
      </c>
      <c r="ER17" s="145">
        <v>0</v>
      </c>
      <c r="ES17" s="145">
        <v>41</v>
      </c>
      <c r="ET17" s="145">
        <v>41</v>
      </c>
      <c r="EU17" s="145">
        <v>0</v>
      </c>
      <c r="EV17" s="145">
        <v>39</v>
      </c>
      <c r="EW17" s="145">
        <v>39</v>
      </c>
      <c r="EX17" s="145">
        <v>0</v>
      </c>
      <c r="EY17" s="145">
        <v>0</v>
      </c>
      <c r="EZ17" s="145">
        <v>0</v>
      </c>
      <c r="FA17" s="145">
        <v>0</v>
      </c>
      <c r="FB17" s="145">
        <v>0</v>
      </c>
      <c r="FC17" s="145">
        <v>0</v>
      </c>
      <c r="FD17" s="145">
        <v>42</v>
      </c>
      <c r="FE17" s="145">
        <v>41</v>
      </c>
      <c r="FF17" s="397">
        <f t="shared" si="0"/>
        <v>1</v>
      </c>
      <c r="FG17" s="397">
        <f t="shared" si="1"/>
        <v>0.97619047619047616</v>
      </c>
      <c r="FH17" s="397">
        <f t="shared" si="2"/>
        <v>1.2727272727272727</v>
      </c>
      <c r="FI17" s="398">
        <v>100</v>
      </c>
    </row>
    <row r="18" spans="1:165" ht="30.75" x14ac:dyDescent="0.3">
      <c r="A18" s="145" t="s">
        <v>985</v>
      </c>
      <c r="B18" s="47" t="s">
        <v>153</v>
      </c>
      <c r="C18" s="396" t="s">
        <v>38</v>
      </c>
      <c r="D18" s="145">
        <v>0</v>
      </c>
      <c r="E18" s="145">
        <v>17</v>
      </c>
      <c r="F18" s="145">
        <v>17</v>
      </c>
      <c r="G18" s="145">
        <v>17</v>
      </c>
      <c r="H18" s="145">
        <v>0</v>
      </c>
      <c r="I18" s="145">
        <v>4</v>
      </c>
      <c r="J18" s="145">
        <v>1</v>
      </c>
      <c r="K18" s="145">
        <v>0</v>
      </c>
      <c r="L18" s="145">
        <v>0</v>
      </c>
      <c r="M18" s="145">
        <v>7</v>
      </c>
      <c r="N18" s="145">
        <v>1</v>
      </c>
      <c r="O18" s="145">
        <v>0</v>
      </c>
      <c r="P18" s="145">
        <v>0</v>
      </c>
      <c r="Q18" s="145">
        <v>1</v>
      </c>
      <c r="R18" s="145">
        <v>0</v>
      </c>
      <c r="S18" s="145">
        <v>0</v>
      </c>
      <c r="T18" s="145">
        <v>0</v>
      </c>
      <c r="U18" s="145">
        <v>0</v>
      </c>
      <c r="V18" s="145">
        <v>0</v>
      </c>
      <c r="W18" s="145">
        <v>0</v>
      </c>
      <c r="X18" s="145">
        <v>0</v>
      </c>
      <c r="Y18" s="145">
        <v>0</v>
      </c>
      <c r="Z18" s="145">
        <v>0</v>
      </c>
      <c r="AA18" s="145">
        <v>0</v>
      </c>
      <c r="AB18" s="145">
        <v>0</v>
      </c>
      <c r="AC18" s="145">
        <v>0</v>
      </c>
      <c r="AD18" s="145">
        <v>0</v>
      </c>
      <c r="AE18" s="145">
        <v>0</v>
      </c>
      <c r="AF18" s="145">
        <v>0</v>
      </c>
      <c r="AG18" s="145">
        <v>0</v>
      </c>
      <c r="AH18" s="145">
        <v>0</v>
      </c>
      <c r="AI18" s="145">
        <v>0</v>
      </c>
      <c r="AJ18" s="145">
        <v>0</v>
      </c>
      <c r="AK18" s="145">
        <v>14</v>
      </c>
      <c r="AL18" s="145">
        <v>12</v>
      </c>
      <c r="AM18" s="145">
        <v>2</v>
      </c>
      <c r="AN18" s="145">
        <v>0</v>
      </c>
      <c r="AO18" s="145">
        <v>0</v>
      </c>
      <c r="AP18" s="145">
        <v>14</v>
      </c>
      <c r="AQ18" s="145">
        <v>0</v>
      </c>
      <c r="AR18" s="145">
        <v>0</v>
      </c>
      <c r="AS18" s="145">
        <v>0</v>
      </c>
      <c r="AT18" s="145">
        <v>0</v>
      </c>
      <c r="AU18" s="145">
        <v>0</v>
      </c>
      <c r="AV18" s="145">
        <v>0</v>
      </c>
      <c r="AW18" s="145">
        <v>0</v>
      </c>
      <c r="AX18" s="145">
        <v>0</v>
      </c>
      <c r="AY18" s="145">
        <v>0</v>
      </c>
      <c r="AZ18" s="145">
        <v>0</v>
      </c>
      <c r="BA18" s="145">
        <v>0</v>
      </c>
      <c r="BB18" s="145">
        <v>0</v>
      </c>
      <c r="BC18" s="145">
        <v>0</v>
      </c>
      <c r="BD18" s="145">
        <v>0</v>
      </c>
      <c r="BE18" s="145">
        <v>0</v>
      </c>
      <c r="BF18" s="145">
        <v>0</v>
      </c>
      <c r="BG18" s="145">
        <v>0</v>
      </c>
      <c r="BH18" s="145">
        <v>0</v>
      </c>
      <c r="BI18" s="145">
        <v>0</v>
      </c>
      <c r="BJ18" s="145">
        <v>0</v>
      </c>
      <c r="BK18" s="145">
        <v>0</v>
      </c>
      <c r="BL18" s="145">
        <v>0</v>
      </c>
      <c r="BM18" s="145">
        <v>0</v>
      </c>
      <c r="BN18" s="145">
        <v>0</v>
      </c>
      <c r="BO18" s="145">
        <v>0</v>
      </c>
      <c r="BP18" s="145">
        <v>0</v>
      </c>
      <c r="BQ18" s="145">
        <v>0</v>
      </c>
      <c r="BR18" s="145">
        <v>0</v>
      </c>
      <c r="BS18" s="145">
        <v>0</v>
      </c>
      <c r="BT18" s="145">
        <v>0</v>
      </c>
      <c r="BU18" s="145">
        <v>0</v>
      </c>
      <c r="BV18" s="145">
        <v>0</v>
      </c>
      <c r="BW18" s="145">
        <v>0</v>
      </c>
      <c r="BX18" s="145">
        <v>0</v>
      </c>
      <c r="BY18" s="145">
        <v>3</v>
      </c>
      <c r="BZ18" s="145">
        <v>0</v>
      </c>
      <c r="CA18" s="145">
        <v>0</v>
      </c>
      <c r="CB18" s="145">
        <v>0</v>
      </c>
      <c r="CC18" s="145">
        <v>0</v>
      </c>
      <c r="CD18" s="145">
        <v>0</v>
      </c>
      <c r="CE18" s="145">
        <v>0</v>
      </c>
      <c r="CF18" s="145">
        <v>0</v>
      </c>
      <c r="CG18" s="145">
        <v>3</v>
      </c>
      <c r="CH18" s="145">
        <v>0</v>
      </c>
      <c r="CI18" s="145">
        <v>0</v>
      </c>
      <c r="CJ18" s="145">
        <v>0</v>
      </c>
      <c r="CK18" s="145">
        <v>3</v>
      </c>
      <c r="CL18" s="145">
        <v>9</v>
      </c>
      <c r="CM18" s="145">
        <v>1</v>
      </c>
      <c r="CN18" s="145">
        <v>0</v>
      </c>
      <c r="CO18" s="145">
        <v>0</v>
      </c>
      <c r="CP18" s="145">
        <v>0</v>
      </c>
      <c r="CQ18" s="145">
        <v>0</v>
      </c>
      <c r="CR18" s="145">
        <v>0</v>
      </c>
      <c r="CS18" s="145">
        <v>0</v>
      </c>
      <c r="CT18" s="145">
        <v>9</v>
      </c>
      <c r="CU18" s="145">
        <v>1</v>
      </c>
      <c r="CV18" s="145">
        <v>0</v>
      </c>
      <c r="CW18" s="145">
        <v>0</v>
      </c>
      <c r="CX18" s="145">
        <v>10</v>
      </c>
      <c r="CY18" s="145">
        <v>0</v>
      </c>
      <c r="CZ18" s="145">
        <v>0</v>
      </c>
      <c r="DA18" s="145">
        <v>0</v>
      </c>
      <c r="DB18" s="145">
        <v>0</v>
      </c>
      <c r="DC18" s="145">
        <v>0</v>
      </c>
      <c r="DD18" s="145">
        <v>0</v>
      </c>
      <c r="DE18" s="145">
        <v>0</v>
      </c>
      <c r="DF18" s="145">
        <v>0</v>
      </c>
      <c r="DG18" s="145">
        <v>0</v>
      </c>
      <c r="DH18" s="145">
        <v>0</v>
      </c>
      <c r="DI18" s="145">
        <v>0</v>
      </c>
      <c r="DJ18" s="145">
        <v>0</v>
      </c>
      <c r="DK18" s="145">
        <v>0</v>
      </c>
      <c r="DL18" s="145">
        <v>8</v>
      </c>
      <c r="DM18" s="145">
        <v>0</v>
      </c>
      <c r="DN18" s="145">
        <v>0</v>
      </c>
      <c r="DO18" s="145">
        <v>0</v>
      </c>
      <c r="DP18" s="145">
        <v>0</v>
      </c>
      <c r="DQ18" s="145">
        <v>0</v>
      </c>
      <c r="DR18" s="145">
        <v>0</v>
      </c>
      <c r="DS18" s="145">
        <v>0</v>
      </c>
      <c r="DT18" s="145">
        <v>8</v>
      </c>
      <c r="DU18" s="145">
        <v>0</v>
      </c>
      <c r="DV18" s="145">
        <v>0</v>
      </c>
      <c r="DW18" s="145">
        <v>0</v>
      </c>
      <c r="DX18" s="145">
        <v>8</v>
      </c>
      <c r="DY18" s="145">
        <v>0</v>
      </c>
      <c r="DZ18" s="145">
        <v>0</v>
      </c>
      <c r="EA18" s="145">
        <v>0</v>
      </c>
      <c r="EB18" s="145">
        <v>0</v>
      </c>
      <c r="EC18" s="145">
        <v>0</v>
      </c>
      <c r="ED18" s="145">
        <v>0</v>
      </c>
      <c r="EE18" s="145">
        <v>0</v>
      </c>
      <c r="EF18" s="145">
        <v>0</v>
      </c>
      <c r="EG18" s="145">
        <v>0</v>
      </c>
      <c r="EH18" s="145">
        <v>0</v>
      </c>
      <c r="EI18" s="145">
        <v>0</v>
      </c>
      <c r="EJ18" s="145">
        <v>0</v>
      </c>
      <c r="EK18" s="145">
        <v>0</v>
      </c>
      <c r="EL18" s="145">
        <v>14</v>
      </c>
      <c r="EM18" s="145">
        <v>0</v>
      </c>
      <c r="EN18" s="145">
        <v>14</v>
      </c>
      <c r="EO18" s="145">
        <v>14</v>
      </c>
      <c r="EP18" s="145">
        <v>0</v>
      </c>
      <c r="EQ18" s="145">
        <v>14</v>
      </c>
      <c r="ER18" s="145">
        <v>14</v>
      </c>
      <c r="ES18" s="145">
        <v>0</v>
      </c>
      <c r="ET18" s="145">
        <v>14</v>
      </c>
      <c r="EU18" s="145">
        <v>14</v>
      </c>
      <c r="EV18" s="145">
        <v>0</v>
      </c>
      <c r="EW18" s="145">
        <v>14</v>
      </c>
      <c r="EX18" s="145">
        <v>0</v>
      </c>
      <c r="EY18" s="145">
        <v>0</v>
      </c>
      <c r="EZ18" s="145">
        <v>0</v>
      </c>
      <c r="FA18" s="145">
        <v>0</v>
      </c>
      <c r="FB18" s="145">
        <v>0</v>
      </c>
      <c r="FC18" s="145">
        <v>0</v>
      </c>
      <c r="FD18" s="145">
        <v>14</v>
      </c>
      <c r="FE18" s="145">
        <v>14</v>
      </c>
      <c r="FF18" s="397">
        <f t="shared" si="0"/>
        <v>1</v>
      </c>
      <c r="FG18" s="397">
        <f t="shared" si="1"/>
        <v>1</v>
      </c>
      <c r="FH18" s="397">
        <f t="shared" si="2"/>
        <v>0.82352941176470584</v>
      </c>
      <c r="FI18" s="398">
        <v>71.430000000000007</v>
      </c>
    </row>
    <row r="19" spans="1:165" ht="18.75" x14ac:dyDescent="0.3">
      <c r="A19" s="145" t="s">
        <v>986</v>
      </c>
      <c r="B19" s="47" t="s">
        <v>987</v>
      </c>
      <c r="C19" s="396" t="s">
        <v>988</v>
      </c>
      <c r="D19" s="145">
        <v>0</v>
      </c>
      <c r="E19" s="145">
        <v>60</v>
      </c>
      <c r="F19" s="145">
        <v>60</v>
      </c>
      <c r="G19" s="145">
        <v>0</v>
      </c>
      <c r="H19" s="145">
        <v>60</v>
      </c>
      <c r="I19" s="145">
        <v>0</v>
      </c>
      <c r="J19" s="145">
        <v>0</v>
      </c>
      <c r="K19" s="145">
        <v>0</v>
      </c>
      <c r="L19" s="145">
        <v>0</v>
      </c>
      <c r="M19" s="145">
        <v>0</v>
      </c>
      <c r="N19" s="145">
        <v>0</v>
      </c>
      <c r="O19" s="145">
        <v>0</v>
      </c>
      <c r="P19" s="145">
        <v>0</v>
      </c>
      <c r="Q19" s="145">
        <v>0</v>
      </c>
      <c r="R19" s="145">
        <v>0</v>
      </c>
      <c r="S19" s="145">
        <v>0</v>
      </c>
      <c r="T19" s="145">
        <v>0</v>
      </c>
      <c r="U19" s="145">
        <v>0</v>
      </c>
      <c r="V19" s="145">
        <v>0</v>
      </c>
      <c r="W19" s="145">
        <v>0</v>
      </c>
      <c r="X19" s="145">
        <v>0</v>
      </c>
      <c r="Y19" s="145">
        <v>0</v>
      </c>
      <c r="Z19" s="145">
        <v>0</v>
      </c>
      <c r="AA19" s="145">
        <v>0</v>
      </c>
      <c r="AB19" s="145">
        <v>0</v>
      </c>
      <c r="AC19" s="145">
        <v>0</v>
      </c>
      <c r="AD19" s="145">
        <v>0</v>
      </c>
      <c r="AE19" s="145">
        <v>0</v>
      </c>
      <c r="AF19" s="145">
        <v>0</v>
      </c>
      <c r="AG19" s="145">
        <v>0</v>
      </c>
      <c r="AH19" s="145">
        <v>0</v>
      </c>
      <c r="AI19" s="145">
        <v>0</v>
      </c>
      <c r="AJ19" s="145">
        <v>0</v>
      </c>
      <c r="AK19" s="145">
        <v>0</v>
      </c>
      <c r="AL19" s="145">
        <v>0</v>
      </c>
      <c r="AM19" s="145">
        <v>0</v>
      </c>
      <c r="AN19" s="145">
        <v>0</v>
      </c>
      <c r="AO19" s="145">
        <v>0</v>
      </c>
      <c r="AP19" s="145">
        <v>0</v>
      </c>
      <c r="AQ19" s="145">
        <v>0</v>
      </c>
      <c r="AR19" s="145">
        <v>0</v>
      </c>
      <c r="AS19" s="145">
        <v>0</v>
      </c>
      <c r="AT19" s="145">
        <v>0</v>
      </c>
      <c r="AU19" s="145">
        <v>0</v>
      </c>
      <c r="AV19" s="145">
        <v>0</v>
      </c>
      <c r="AW19" s="145">
        <v>0</v>
      </c>
      <c r="AX19" s="145">
        <v>0</v>
      </c>
      <c r="AY19" s="145">
        <v>47</v>
      </c>
      <c r="AZ19" s="145">
        <v>12</v>
      </c>
      <c r="BA19" s="145">
        <v>0</v>
      </c>
      <c r="BB19" s="145">
        <v>0</v>
      </c>
      <c r="BC19" s="145">
        <v>0</v>
      </c>
      <c r="BD19" s="145">
        <v>0</v>
      </c>
      <c r="BE19" s="145">
        <v>0</v>
      </c>
      <c r="BF19" s="145">
        <v>0</v>
      </c>
      <c r="BG19" s="145">
        <v>0</v>
      </c>
      <c r="BH19" s="145">
        <v>0</v>
      </c>
      <c r="BI19" s="145">
        <v>0</v>
      </c>
      <c r="BJ19" s="145">
        <v>0</v>
      </c>
      <c r="BK19" s="145">
        <v>0</v>
      </c>
      <c r="BL19" s="145">
        <v>0</v>
      </c>
      <c r="BM19" s="145">
        <v>0</v>
      </c>
      <c r="BN19" s="145">
        <v>0</v>
      </c>
      <c r="BO19" s="145">
        <v>0</v>
      </c>
      <c r="BP19" s="145">
        <v>0</v>
      </c>
      <c r="BQ19" s="145">
        <v>0</v>
      </c>
      <c r="BR19" s="145">
        <v>0</v>
      </c>
      <c r="BS19" s="145">
        <v>59</v>
      </c>
      <c r="BT19" s="145">
        <v>47</v>
      </c>
      <c r="BU19" s="145">
        <v>10</v>
      </c>
      <c r="BV19" s="145">
        <v>0</v>
      </c>
      <c r="BW19" s="145">
        <v>0</v>
      </c>
      <c r="BX19" s="145">
        <v>57</v>
      </c>
      <c r="BY19" s="145">
        <v>0</v>
      </c>
      <c r="BZ19" s="145">
        <v>0</v>
      </c>
      <c r="CA19" s="145">
        <v>0</v>
      </c>
      <c r="CB19" s="145">
        <v>0</v>
      </c>
      <c r="CC19" s="145">
        <v>8</v>
      </c>
      <c r="CD19" s="145">
        <v>0</v>
      </c>
      <c r="CE19" s="145">
        <v>0</v>
      </c>
      <c r="CF19" s="145">
        <v>0</v>
      </c>
      <c r="CG19" s="145">
        <v>8</v>
      </c>
      <c r="CH19" s="145">
        <v>0</v>
      </c>
      <c r="CI19" s="145">
        <v>0</v>
      </c>
      <c r="CJ19" s="145">
        <v>0</v>
      </c>
      <c r="CK19" s="145">
        <v>8</v>
      </c>
      <c r="CL19" s="145">
        <v>0</v>
      </c>
      <c r="CM19" s="145">
        <v>0</v>
      </c>
      <c r="CN19" s="145">
        <v>0</v>
      </c>
      <c r="CO19" s="145">
        <v>0</v>
      </c>
      <c r="CP19" s="145">
        <v>0</v>
      </c>
      <c r="CQ19" s="145">
        <v>1</v>
      </c>
      <c r="CR19" s="145">
        <v>0</v>
      </c>
      <c r="CS19" s="145">
        <v>0</v>
      </c>
      <c r="CT19" s="145">
        <v>0</v>
      </c>
      <c r="CU19" s="145">
        <v>1</v>
      </c>
      <c r="CV19" s="145">
        <v>0</v>
      </c>
      <c r="CW19" s="145">
        <v>0</v>
      </c>
      <c r="CX19" s="145">
        <v>1</v>
      </c>
      <c r="CY19" s="145">
        <v>0</v>
      </c>
      <c r="CZ19" s="145">
        <v>0</v>
      </c>
      <c r="DA19" s="145">
        <v>0</v>
      </c>
      <c r="DB19" s="145">
        <v>0</v>
      </c>
      <c r="DC19" s="145">
        <v>0</v>
      </c>
      <c r="DD19" s="145">
        <v>0</v>
      </c>
      <c r="DE19" s="145">
        <v>0</v>
      </c>
      <c r="DF19" s="145">
        <v>0</v>
      </c>
      <c r="DG19" s="145">
        <v>0</v>
      </c>
      <c r="DH19" s="145">
        <v>0</v>
      </c>
      <c r="DI19" s="145">
        <v>0</v>
      </c>
      <c r="DJ19" s="145">
        <v>0</v>
      </c>
      <c r="DK19" s="145">
        <v>0</v>
      </c>
      <c r="DL19" s="145">
        <v>0</v>
      </c>
      <c r="DM19" s="145">
        <v>0</v>
      </c>
      <c r="DN19" s="145">
        <v>0</v>
      </c>
      <c r="DO19" s="145">
        <v>0</v>
      </c>
      <c r="DP19" s="145">
        <v>14</v>
      </c>
      <c r="DQ19" s="145">
        <v>2</v>
      </c>
      <c r="DR19" s="145">
        <v>0</v>
      </c>
      <c r="DS19" s="145">
        <v>0</v>
      </c>
      <c r="DT19" s="145">
        <v>14</v>
      </c>
      <c r="DU19" s="145">
        <v>2</v>
      </c>
      <c r="DV19" s="145">
        <v>0</v>
      </c>
      <c r="DW19" s="145">
        <v>0</v>
      </c>
      <c r="DX19" s="145">
        <v>16</v>
      </c>
      <c r="DY19" s="145">
        <v>0</v>
      </c>
      <c r="DZ19" s="145">
        <v>0</v>
      </c>
      <c r="EA19" s="145">
        <v>0</v>
      </c>
      <c r="EB19" s="145">
        <v>0</v>
      </c>
      <c r="EC19" s="145">
        <v>47</v>
      </c>
      <c r="ED19" s="145">
        <v>12</v>
      </c>
      <c r="EE19" s="145">
        <v>0</v>
      </c>
      <c r="EF19" s="145">
        <v>0</v>
      </c>
      <c r="EG19" s="145">
        <v>47</v>
      </c>
      <c r="EH19" s="145">
        <v>12</v>
      </c>
      <c r="EI19" s="145">
        <v>0</v>
      </c>
      <c r="EJ19" s="145">
        <v>0</v>
      </c>
      <c r="EK19" s="145">
        <v>59</v>
      </c>
      <c r="EL19" s="145">
        <v>0</v>
      </c>
      <c r="EM19" s="145">
        <v>134</v>
      </c>
      <c r="EN19" s="145">
        <v>134</v>
      </c>
      <c r="EO19" s="145">
        <v>0</v>
      </c>
      <c r="EP19" s="145">
        <v>121</v>
      </c>
      <c r="EQ19" s="145">
        <v>121</v>
      </c>
      <c r="ER19" s="145">
        <v>0</v>
      </c>
      <c r="ES19" s="145">
        <v>57</v>
      </c>
      <c r="ET19" s="145">
        <v>57</v>
      </c>
      <c r="EU19" s="145">
        <v>0</v>
      </c>
      <c r="EV19" s="145">
        <v>51</v>
      </c>
      <c r="EW19" s="145">
        <v>51</v>
      </c>
      <c r="EX19" s="145">
        <v>0</v>
      </c>
      <c r="EY19" s="145">
        <v>0</v>
      </c>
      <c r="EZ19" s="145">
        <v>0</v>
      </c>
      <c r="FA19" s="145">
        <v>0</v>
      </c>
      <c r="FB19" s="145">
        <v>0</v>
      </c>
      <c r="FC19" s="145">
        <v>0</v>
      </c>
      <c r="FD19" s="145">
        <v>59</v>
      </c>
      <c r="FE19" s="145">
        <v>57</v>
      </c>
      <c r="FF19" s="397">
        <f t="shared" si="0"/>
        <v>0.90298507462686572</v>
      </c>
      <c r="FG19" s="397">
        <f t="shared" si="1"/>
        <v>0.96610169491525422</v>
      </c>
      <c r="FH19" s="397">
        <f t="shared" si="2"/>
        <v>0.98333333333333328</v>
      </c>
      <c r="FI19" s="398">
        <v>1.69</v>
      </c>
    </row>
    <row r="20" spans="1:165" ht="30.75" x14ac:dyDescent="0.3">
      <c r="A20" s="145" t="s">
        <v>989</v>
      </c>
      <c r="B20" s="47" t="s">
        <v>990</v>
      </c>
      <c r="C20" s="396" t="s">
        <v>988</v>
      </c>
      <c r="D20" s="145">
        <v>0</v>
      </c>
      <c r="E20" s="145">
        <v>18</v>
      </c>
      <c r="F20" s="145">
        <v>18</v>
      </c>
      <c r="G20" s="145">
        <v>0</v>
      </c>
      <c r="H20" s="145">
        <v>18</v>
      </c>
      <c r="I20" s="145">
        <v>0</v>
      </c>
      <c r="J20" s="145">
        <v>0</v>
      </c>
      <c r="K20" s="145">
        <v>0</v>
      </c>
      <c r="L20" s="145">
        <v>0</v>
      </c>
      <c r="M20" s="145">
        <v>0</v>
      </c>
      <c r="N20" s="145">
        <v>0</v>
      </c>
      <c r="O20" s="145">
        <v>0</v>
      </c>
      <c r="P20" s="145">
        <v>0</v>
      </c>
      <c r="Q20" s="145">
        <v>0</v>
      </c>
      <c r="R20" s="145">
        <v>0</v>
      </c>
      <c r="S20" s="145">
        <v>0</v>
      </c>
      <c r="T20" s="145">
        <v>0</v>
      </c>
      <c r="U20" s="145">
        <v>0</v>
      </c>
      <c r="V20" s="145">
        <v>0</v>
      </c>
      <c r="W20" s="145">
        <v>0</v>
      </c>
      <c r="X20" s="145">
        <v>0</v>
      </c>
      <c r="Y20" s="145">
        <v>0</v>
      </c>
      <c r="Z20" s="145">
        <v>0</v>
      </c>
      <c r="AA20" s="145">
        <v>0</v>
      </c>
      <c r="AB20" s="145">
        <v>0</v>
      </c>
      <c r="AC20" s="145">
        <v>0</v>
      </c>
      <c r="AD20" s="145">
        <v>0</v>
      </c>
      <c r="AE20" s="145">
        <v>0</v>
      </c>
      <c r="AF20" s="145">
        <v>0</v>
      </c>
      <c r="AG20" s="145">
        <v>0</v>
      </c>
      <c r="AH20" s="145">
        <v>0</v>
      </c>
      <c r="AI20" s="145">
        <v>0</v>
      </c>
      <c r="AJ20" s="145">
        <v>0</v>
      </c>
      <c r="AK20" s="145">
        <v>0</v>
      </c>
      <c r="AL20" s="145">
        <v>0</v>
      </c>
      <c r="AM20" s="145">
        <v>0</v>
      </c>
      <c r="AN20" s="145">
        <v>0</v>
      </c>
      <c r="AO20" s="145">
        <v>0</v>
      </c>
      <c r="AP20" s="145">
        <v>0</v>
      </c>
      <c r="AQ20" s="145">
        <v>0</v>
      </c>
      <c r="AR20" s="145">
        <v>0</v>
      </c>
      <c r="AS20" s="145">
        <v>0</v>
      </c>
      <c r="AT20" s="145">
        <v>0</v>
      </c>
      <c r="AU20" s="145">
        <v>17</v>
      </c>
      <c r="AV20" s="145">
        <v>1</v>
      </c>
      <c r="AW20" s="145">
        <v>0</v>
      </c>
      <c r="AX20" s="145">
        <v>0</v>
      </c>
      <c r="AY20" s="145">
        <v>0</v>
      </c>
      <c r="AZ20" s="145">
        <v>0</v>
      </c>
      <c r="BA20" s="145">
        <v>0</v>
      </c>
      <c r="BB20" s="145">
        <v>0</v>
      </c>
      <c r="BC20" s="145">
        <v>0</v>
      </c>
      <c r="BD20" s="145">
        <v>0</v>
      </c>
      <c r="BE20" s="145">
        <v>0</v>
      </c>
      <c r="BF20" s="145">
        <v>0</v>
      </c>
      <c r="BG20" s="145">
        <v>0</v>
      </c>
      <c r="BH20" s="145">
        <v>0</v>
      </c>
      <c r="BI20" s="145">
        <v>0</v>
      </c>
      <c r="BJ20" s="145">
        <v>0</v>
      </c>
      <c r="BK20" s="145">
        <v>0</v>
      </c>
      <c r="BL20" s="145">
        <v>0</v>
      </c>
      <c r="BM20" s="145">
        <v>0</v>
      </c>
      <c r="BN20" s="145">
        <v>0</v>
      </c>
      <c r="BO20" s="145">
        <v>0</v>
      </c>
      <c r="BP20" s="145">
        <v>0</v>
      </c>
      <c r="BQ20" s="145">
        <v>0</v>
      </c>
      <c r="BR20" s="145">
        <v>0</v>
      </c>
      <c r="BS20" s="145">
        <v>18</v>
      </c>
      <c r="BT20" s="145">
        <v>16</v>
      </c>
      <c r="BU20" s="145">
        <v>1</v>
      </c>
      <c r="BV20" s="145">
        <v>0</v>
      </c>
      <c r="BW20" s="145">
        <v>0</v>
      </c>
      <c r="BX20" s="145">
        <v>17</v>
      </c>
      <c r="BY20" s="145">
        <v>0</v>
      </c>
      <c r="BZ20" s="145">
        <v>0</v>
      </c>
      <c r="CA20" s="145">
        <v>0</v>
      </c>
      <c r="CB20" s="145">
        <v>0</v>
      </c>
      <c r="CC20" s="145">
        <v>4</v>
      </c>
      <c r="CD20" s="145">
        <v>0</v>
      </c>
      <c r="CE20" s="145">
        <v>0</v>
      </c>
      <c r="CF20" s="145">
        <v>0</v>
      </c>
      <c r="CG20" s="145">
        <v>4</v>
      </c>
      <c r="CH20" s="145">
        <v>0</v>
      </c>
      <c r="CI20" s="145">
        <v>0</v>
      </c>
      <c r="CJ20" s="145">
        <v>0</v>
      </c>
      <c r="CK20" s="145">
        <v>4</v>
      </c>
      <c r="CL20" s="145">
        <v>0</v>
      </c>
      <c r="CM20" s="145">
        <v>0</v>
      </c>
      <c r="CN20" s="145">
        <v>0</v>
      </c>
      <c r="CO20" s="145">
        <v>0</v>
      </c>
      <c r="CP20" s="145">
        <v>0</v>
      </c>
      <c r="CQ20" s="145">
        <v>0</v>
      </c>
      <c r="CR20" s="145">
        <v>0</v>
      </c>
      <c r="CS20" s="145">
        <v>0</v>
      </c>
      <c r="CT20" s="145">
        <v>0</v>
      </c>
      <c r="CU20" s="145">
        <v>0</v>
      </c>
      <c r="CV20" s="145">
        <v>0</v>
      </c>
      <c r="CW20" s="145">
        <v>0</v>
      </c>
      <c r="CX20" s="145">
        <v>0</v>
      </c>
      <c r="CY20" s="145">
        <v>0</v>
      </c>
      <c r="CZ20" s="145">
        <v>0</v>
      </c>
      <c r="DA20" s="145">
        <v>0</v>
      </c>
      <c r="DB20" s="145">
        <v>0</v>
      </c>
      <c r="DC20" s="145">
        <v>0</v>
      </c>
      <c r="DD20" s="145">
        <v>0</v>
      </c>
      <c r="DE20" s="145">
        <v>0</v>
      </c>
      <c r="DF20" s="145">
        <v>0</v>
      </c>
      <c r="DG20" s="145">
        <v>0</v>
      </c>
      <c r="DH20" s="145">
        <v>0</v>
      </c>
      <c r="DI20" s="145">
        <v>0</v>
      </c>
      <c r="DJ20" s="145">
        <v>0</v>
      </c>
      <c r="DK20" s="145">
        <v>0</v>
      </c>
      <c r="DL20" s="145">
        <v>0</v>
      </c>
      <c r="DM20" s="145">
        <v>0</v>
      </c>
      <c r="DN20" s="145">
        <v>0</v>
      </c>
      <c r="DO20" s="145">
        <v>0</v>
      </c>
      <c r="DP20" s="145">
        <v>7</v>
      </c>
      <c r="DQ20" s="145">
        <v>0</v>
      </c>
      <c r="DR20" s="145">
        <v>0</v>
      </c>
      <c r="DS20" s="145">
        <v>0</v>
      </c>
      <c r="DT20" s="145">
        <v>7</v>
      </c>
      <c r="DU20" s="145">
        <v>0</v>
      </c>
      <c r="DV20" s="145">
        <v>0</v>
      </c>
      <c r="DW20" s="145">
        <v>0</v>
      </c>
      <c r="DX20" s="145">
        <v>7</v>
      </c>
      <c r="DY20" s="145">
        <v>0</v>
      </c>
      <c r="DZ20" s="145">
        <v>0</v>
      </c>
      <c r="EA20" s="145">
        <v>0</v>
      </c>
      <c r="EB20" s="145">
        <v>0</v>
      </c>
      <c r="EC20" s="145">
        <v>17</v>
      </c>
      <c r="ED20" s="145">
        <v>1</v>
      </c>
      <c r="EE20" s="145">
        <v>0</v>
      </c>
      <c r="EF20" s="145">
        <v>0</v>
      </c>
      <c r="EG20" s="145">
        <v>17</v>
      </c>
      <c r="EH20" s="145">
        <v>1</v>
      </c>
      <c r="EI20" s="145">
        <v>0</v>
      </c>
      <c r="EJ20" s="145">
        <v>0</v>
      </c>
      <c r="EK20" s="145">
        <v>18</v>
      </c>
      <c r="EL20" s="145">
        <v>0</v>
      </c>
      <c r="EM20" s="145">
        <v>34</v>
      </c>
      <c r="EN20" s="145">
        <v>34</v>
      </c>
      <c r="EO20" s="145">
        <v>0</v>
      </c>
      <c r="EP20" s="145">
        <v>33</v>
      </c>
      <c r="EQ20" s="145">
        <v>33</v>
      </c>
      <c r="ER20" s="145">
        <v>0</v>
      </c>
      <c r="ES20" s="145">
        <v>17</v>
      </c>
      <c r="ET20" s="145">
        <v>17</v>
      </c>
      <c r="EU20" s="145">
        <v>0</v>
      </c>
      <c r="EV20" s="145">
        <v>16</v>
      </c>
      <c r="EW20" s="145">
        <v>16</v>
      </c>
      <c r="EX20" s="145">
        <v>0</v>
      </c>
      <c r="EY20" s="145">
        <v>0</v>
      </c>
      <c r="EZ20" s="145">
        <v>0</v>
      </c>
      <c r="FA20" s="145">
        <v>0</v>
      </c>
      <c r="FB20" s="145">
        <v>0</v>
      </c>
      <c r="FC20" s="145">
        <v>0</v>
      </c>
      <c r="FD20" s="145">
        <v>18</v>
      </c>
      <c r="FE20" s="145">
        <v>17</v>
      </c>
      <c r="FF20" s="397">
        <f t="shared" si="0"/>
        <v>0.97058823529411764</v>
      </c>
      <c r="FG20" s="397">
        <f t="shared" si="1"/>
        <v>0.94444444444444442</v>
      </c>
      <c r="FH20" s="397">
        <f t="shared" si="2"/>
        <v>1</v>
      </c>
      <c r="FI20" s="398">
        <v>0</v>
      </c>
    </row>
    <row r="21" spans="1:165" ht="30.75" x14ac:dyDescent="0.3">
      <c r="A21" s="145" t="s">
        <v>991</v>
      </c>
      <c r="B21" s="47" t="s">
        <v>992</v>
      </c>
      <c r="C21" s="396" t="s">
        <v>22</v>
      </c>
      <c r="D21" s="145">
        <v>0</v>
      </c>
      <c r="E21" s="145">
        <v>39</v>
      </c>
      <c r="F21" s="145">
        <v>39</v>
      </c>
      <c r="G21" s="145">
        <v>0</v>
      </c>
      <c r="H21" s="145">
        <v>39</v>
      </c>
      <c r="I21" s="145">
        <v>0</v>
      </c>
      <c r="J21" s="145">
        <v>0</v>
      </c>
      <c r="K21" s="145">
        <v>0</v>
      </c>
      <c r="L21" s="145">
        <v>0</v>
      </c>
      <c r="M21" s="145">
        <v>0</v>
      </c>
      <c r="N21" s="145">
        <v>0</v>
      </c>
      <c r="O21" s="145">
        <v>0</v>
      </c>
      <c r="P21" s="145">
        <v>0</v>
      </c>
      <c r="Q21" s="145">
        <v>0</v>
      </c>
      <c r="R21" s="145">
        <v>0</v>
      </c>
      <c r="S21" s="145">
        <v>0</v>
      </c>
      <c r="T21" s="145">
        <v>0</v>
      </c>
      <c r="U21" s="145">
        <v>0</v>
      </c>
      <c r="V21" s="145">
        <v>0</v>
      </c>
      <c r="W21" s="145">
        <v>0</v>
      </c>
      <c r="X21" s="145">
        <v>0</v>
      </c>
      <c r="Y21" s="145">
        <v>0</v>
      </c>
      <c r="Z21" s="145">
        <v>0</v>
      </c>
      <c r="AA21" s="145">
        <v>0</v>
      </c>
      <c r="AB21" s="145">
        <v>0</v>
      </c>
      <c r="AC21" s="145">
        <v>0</v>
      </c>
      <c r="AD21" s="145">
        <v>0</v>
      </c>
      <c r="AE21" s="145">
        <v>0</v>
      </c>
      <c r="AF21" s="145">
        <v>0</v>
      </c>
      <c r="AG21" s="145">
        <v>0</v>
      </c>
      <c r="AH21" s="145">
        <v>0</v>
      </c>
      <c r="AI21" s="145">
        <v>0</v>
      </c>
      <c r="AJ21" s="145">
        <v>0</v>
      </c>
      <c r="AK21" s="145">
        <v>0</v>
      </c>
      <c r="AL21" s="145">
        <v>0</v>
      </c>
      <c r="AM21" s="145">
        <v>0</v>
      </c>
      <c r="AN21" s="145">
        <v>0</v>
      </c>
      <c r="AO21" s="145">
        <v>0</v>
      </c>
      <c r="AP21" s="145">
        <v>0</v>
      </c>
      <c r="AQ21" s="145">
        <v>0</v>
      </c>
      <c r="AR21" s="145">
        <v>0</v>
      </c>
      <c r="AS21" s="145">
        <v>0</v>
      </c>
      <c r="AT21" s="145">
        <v>0</v>
      </c>
      <c r="AU21" s="145">
        <v>2</v>
      </c>
      <c r="AV21" s="145">
        <v>2</v>
      </c>
      <c r="AW21" s="145">
        <v>0</v>
      </c>
      <c r="AX21" s="145">
        <v>0</v>
      </c>
      <c r="AY21" s="145">
        <v>13</v>
      </c>
      <c r="AZ21" s="145">
        <v>12</v>
      </c>
      <c r="BA21" s="145">
        <v>0</v>
      </c>
      <c r="BB21" s="145">
        <v>0</v>
      </c>
      <c r="BC21" s="145">
        <v>2</v>
      </c>
      <c r="BD21" s="145">
        <v>0</v>
      </c>
      <c r="BE21" s="145">
        <v>0</v>
      </c>
      <c r="BF21" s="145">
        <v>0</v>
      </c>
      <c r="BG21" s="145">
        <v>1</v>
      </c>
      <c r="BH21" s="145">
        <v>0</v>
      </c>
      <c r="BI21" s="145">
        <v>0</v>
      </c>
      <c r="BJ21" s="145">
        <v>0</v>
      </c>
      <c r="BK21" s="145">
        <v>0</v>
      </c>
      <c r="BL21" s="145">
        <v>0</v>
      </c>
      <c r="BM21" s="145">
        <v>0</v>
      </c>
      <c r="BN21" s="145">
        <v>0</v>
      </c>
      <c r="BO21" s="145">
        <v>0</v>
      </c>
      <c r="BP21" s="145">
        <v>0</v>
      </c>
      <c r="BQ21" s="145">
        <v>0</v>
      </c>
      <c r="BR21" s="145">
        <v>0</v>
      </c>
      <c r="BS21" s="145">
        <v>32</v>
      </c>
      <c r="BT21" s="145">
        <v>15</v>
      </c>
      <c r="BU21" s="145">
        <v>14</v>
      </c>
      <c r="BV21" s="145">
        <v>0</v>
      </c>
      <c r="BW21" s="145">
        <v>0</v>
      </c>
      <c r="BX21" s="145">
        <v>29</v>
      </c>
      <c r="BY21" s="145">
        <v>0</v>
      </c>
      <c r="BZ21" s="145">
        <v>0</v>
      </c>
      <c r="CA21" s="145">
        <v>0</v>
      </c>
      <c r="CB21" s="145">
        <v>0</v>
      </c>
      <c r="CC21" s="145">
        <v>11</v>
      </c>
      <c r="CD21" s="145">
        <v>4</v>
      </c>
      <c r="CE21" s="145">
        <v>0</v>
      </c>
      <c r="CF21" s="145">
        <v>0</v>
      </c>
      <c r="CG21" s="145">
        <v>11</v>
      </c>
      <c r="CH21" s="145">
        <v>4</v>
      </c>
      <c r="CI21" s="145">
        <v>0</v>
      </c>
      <c r="CJ21" s="145">
        <v>0</v>
      </c>
      <c r="CK21" s="145">
        <v>15</v>
      </c>
      <c r="CL21" s="145">
        <v>0</v>
      </c>
      <c r="CM21" s="145">
        <v>0</v>
      </c>
      <c r="CN21" s="145">
        <v>0</v>
      </c>
      <c r="CO21" s="145">
        <v>0</v>
      </c>
      <c r="CP21" s="145">
        <v>17</v>
      </c>
      <c r="CQ21" s="145">
        <v>14</v>
      </c>
      <c r="CR21" s="145">
        <v>0</v>
      </c>
      <c r="CS21" s="145">
        <v>0</v>
      </c>
      <c r="CT21" s="145">
        <v>17</v>
      </c>
      <c r="CU21" s="145">
        <v>14</v>
      </c>
      <c r="CV21" s="145">
        <v>0</v>
      </c>
      <c r="CW21" s="145">
        <v>0</v>
      </c>
      <c r="CX21" s="145">
        <v>31</v>
      </c>
      <c r="CY21" s="145">
        <v>0</v>
      </c>
      <c r="CZ21" s="145">
        <v>0</v>
      </c>
      <c r="DA21" s="145">
        <v>0</v>
      </c>
      <c r="DB21" s="145">
        <v>0</v>
      </c>
      <c r="DC21" s="145">
        <v>0</v>
      </c>
      <c r="DD21" s="145">
        <v>0</v>
      </c>
      <c r="DE21" s="145">
        <v>0</v>
      </c>
      <c r="DF21" s="145">
        <v>0</v>
      </c>
      <c r="DG21" s="145">
        <v>0</v>
      </c>
      <c r="DH21" s="145">
        <v>0</v>
      </c>
      <c r="DI21" s="145">
        <v>0</v>
      </c>
      <c r="DJ21" s="145">
        <v>0</v>
      </c>
      <c r="DK21" s="145">
        <v>0</v>
      </c>
      <c r="DL21" s="145">
        <v>0</v>
      </c>
      <c r="DM21" s="145">
        <v>0</v>
      </c>
      <c r="DN21" s="145">
        <v>0</v>
      </c>
      <c r="DO21" s="145">
        <v>0</v>
      </c>
      <c r="DP21" s="145">
        <v>3</v>
      </c>
      <c r="DQ21" s="145">
        <v>4</v>
      </c>
      <c r="DR21" s="145">
        <v>0</v>
      </c>
      <c r="DS21" s="145">
        <v>0</v>
      </c>
      <c r="DT21" s="145">
        <v>3</v>
      </c>
      <c r="DU21" s="145">
        <v>4</v>
      </c>
      <c r="DV21" s="145">
        <v>0</v>
      </c>
      <c r="DW21" s="145">
        <v>0</v>
      </c>
      <c r="DX21" s="145">
        <v>7</v>
      </c>
      <c r="DY21" s="145">
        <v>0</v>
      </c>
      <c r="DZ21" s="145">
        <v>0</v>
      </c>
      <c r="EA21" s="145">
        <v>0</v>
      </c>
      <c r="EB21" s="145">
        <v>0</v>
      </c>
      <c r="EC21" s="145">
        <v>1</v>
      </c>
      <c r="ED21" s="145">
        <v>1</v>
      </c>
      <c r="EE21" s="145">
        <v>0</v>
      </c>
      <c r="EF21" s="145">
        <v>0</v>
      </c>
      <c r="EG21" s="145">
        <v>1</v>
      </c>
      <c r="EH21" s="145">
        <v>1</v>
      </c>
      <c r="EI21" s="145">
        <v>0</v>
      </c>
      <c r="EJ21" s="145">
        <v>0</v>
      </c>
      <c r="EK21" s="145">
        <v>2</v>
      </c>
      <c r="EL21" s="145">
        <v>0</v>
      </c>
      <c r="EM21" s="145">
        <v>29</v>
      </c>
      <c r="EN21" s="145">
        <v>29</v>
      </c>
      <c r="EO21" s="145">
        <v>0</v>
      </c>
      <c r="EP21" s="145">
        <v>28</v>
      </c>
      <c r="EQ21" s="145">
        <v>28</v>
      </c>
      <c r="ER21" s="145">
        <v>0</v>
      </c>
      <c r="ES21" s="145">
        <v>29</v>
      </c>
      <c r="ET21" s="145">
        <v>29</v>
      </c>
      <c r="EU21" s="145">
        <v>0</v>
      </c>
      <c r="EV21" s="145">
        <v>24</v>
      </c>
      <c r="EW21" s="145">
        <v>24</v>
      </c>
      <c r="EX21" s="145">
        <v>0</v>
      </c>
      <c r="EY21" s="145">
        <v>0</v>
      </c>
      <c r="EZ21" s="145">
        <v>0</v>
      </c>
      <c r="FA21" s="145">
        <v>0</v>
      </c>
      <c r="FB21" s="145">
        <v>0</v>
      </c>
      <c r="FC21" s="145">
        <v>0</v>
      </c>
      <c r="FD21" s="145">
        <v>32</v>
      </c>
      <c r="FE21" s="145">
        <v>29</v>
      </c>
      <c r="FF21" s="397">
        <f t="shared" si="0"/>
        <v>0.96551724137931039</v>
      </c>
      <c r="FG21" s="397">
        <f t="shared" si="1"/>
        <v>0.90625</v>
      </c>
      <c r="FH21" s="397">
        <f t="shared" si="2"/>
        <v>0.82051282051282048</v>
      </c>
      <c r="FI21" s="398">
        <v>96.88</v>
      </c>
    </row>
    <row r="22" spans="1:165" ht="30.75" x14ac:dyDescent="0.3">
      <c r="A22" s="145" t="s">
        <v>993</v>
      </c>
      <c r="B22" s="47" t="s">
        <v>165</v>
      </c>
      <c r="C22" s="396" t="s">
        <v>22</v>
      </c>
      <c r="D22" s="145">
        <v>0</v>
      </c>
      <c r="E22" s="145">
        <v>15</v>
      </c>
      <c r="F22" s="145">
        <v>15</v>
      </c>
      <c r="G22" s="145">
        <v>15</v>
      </c>
      <c r="H22" s="145">
        <v>0</v>
      </c>
      <c r="I22" s="145">
        <v>11</v>
      </c>
      <c r="J22" s="145">
        <v>4</v>
      </c>
      <c r="K22" s="145">
        <v>0</v>
      </c>
      <c r="L22" s="145">
        <v>0</v>
      </c>
      <c r="M22" s="145">
        <v>2</v>
      </c>
      <c r="N22" s="145">
        <v>2</v>
      </c>
      <c r="O22" s="145">
        <v>0</v>
      </c>
      <c r="P22" s="145">
        <v>0</v>
      </c>
      <c r="Q22" s="145">
        <v>0</v>
      </c>
      <c r="R22" s="145">
        <v>0</v>
      </c>
      <c r="S22" s="145">
        <v>0</v>
      </c>
      <c r="T22" s="145">
        <v>0</v>
      </c>
      <c r="U22" s="145">
        <v>0</v>
      </c>
      <c r="V22" s="145">
        <v>2</v>
      </c>
      <c r="W22" s="145">
        <v>0</v>
      </c>
      <c r="X22" s="145">
        <v>0</v>
      </c>
      <c r="Y22" s="145">
        <v>0</v>
      </c>
      <c r="Z22" s="145">
        <v>0</v>
      </c>
      <c r="AA22" s="145">
        <v>0</v>
      </c>
      <c r="AB22" s="145">
        <v>0</v>
      </c>
      <c r="AC22" s="145">
        <v>0</v>
      </c>
      <c r="AD22" s="145">
        <v>0</v>
      </c>
      <c r="AE22" s="145">
        <v>0</v>
      </c>
      <c r="AF22" s="145">
        <v>0</v>
      </c>
      <c r="AG22" s="145">
        <v>0</v>
      </c>
      <c r="AH22" s="145">
        <v>0</v>
      </c>
      <c r="AI22" s="145">
        <v>0</v>
      </c>
      <c r="AJ22" s="145">
        <v>0</v>
      </c>
      <c r="AK22" s="145">
        <v>21</v>
      </c>
      <c r="AL22" s="145">
        <v>12</v>
      </c>
      <c r="AM22" s="145">
        <v>8</v>
      </c>
      <c r="AN22" s="145">
        <v>0</v>
      </c>
      <c r="AO22" s="145">
        <v>0</v>
      </c>
      <c r="AP22" s="145">
        <v>20</v>
      </c>
      <c r="AQ22" s="145">
        <v>0</v>
      </c>
      <c r="AR22" s="145">
        <v>0</v>
      </c>
      <c r="AS22" s="145">
        <v>0</v>
      </c>
      <c r="AT22" s="145">
        <v>0</v>
      </c>
      <c r="AU22" s="145">
        <v>0</v>
      </c>
      <c r="AV22" s="145">
        <v>0</v>
      </c>
      <c r="AW22" s="145">
        <v>0</v>
      </c>
      <c r="AX22" s="145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0</v>
      </c>
      <c r="BY22" s="145">
        <v>3</v>
      </c>
      <c r="BZ22" s="145">
        <v>2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3</v>
      </c>
      <c r="CH22" s="145">
        <v>2</v>
      </c>
      <c r="CI22" s="145">
        <v>0</v>
      </c>
      <c r="CJ22" s="145">
        <v>0</v>
      </c>
      <c r="CK22" s="145">
        <v>5</v>
      </c>
      <c r="CL22" s="145">
        <v>10</v>
      </c>
      <c r="CM22" s="145">
        <v>7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10</v>
      </c>
      <c r="CU22" s="145">
        <v>7</v>
      </c>
      <c r="CV22" s="145">
        <v>0</v>
      </c>
      <c r="CW22" s="145">
        <v>0</v>
      </c>
      <c r="CX22" s="145">
        <v>17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3</v>
      </c>
      <c r="DM22" s="145">
        <v>0</v>
      </c>
      <c r="DN22" s="145">
        <v>0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3</v>
      </c>
      <c r="DU22" s="145">
        <v>0</v>
      </c>
      <c r="DV22" s="145">
        <v>0</v>
      </c>
      <c r="DW22" s="145">
        <v>0</v>
      </c>
      <c r="DX22" s="145">
        <v>3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L22" s="145">
        <v>20</v>
      </c>
      <c r="EM22" s="145">
        <v>0</v>
      </c>
      <c r="EN22" s="145">
        <v>20</v>
      </c>
      <c r="EO22" s="145">
        <v>18</v>
      </c>
      <c r="EP22" s="145">
        <v>0</v>
      </c>
      <c r="EQ22" s="145">
        <v>18</v>
      </c>
      <c r="ER22" s="145">
        <v>20</v>
      </c>
      <c r="ES22" s="145">
        <v>0</v>
      </c>
      <c r="ET22" s="145">
        <v>20</v>
      </c>
      <c r="EU22" s="145">
        <v>20</v>
      </c>
      <c r="EV22" s="145">
        <v>0</v>
      </c>
      <c r="EW22" s="145">
        <v>20</v>
      </c>
      <c r="EX22" s="145">
        <v>0</v>
      </c>
      <c r="EY22" s="145">
        <v>0</v>
      </c>
      <c r="EZ22" s="145">
        <v>0</v>
      </c>
      <c r="FA22" s="145">
        <v>0</v>
      </c>
      <c r="FB22" s="145">
        <v>0</v>
      </c>
      <c r="FC22" s="145">
        <v>0</v>
      </c>
      <c r="FD22" s="145">
        <v>21</v>
      </c>
      <c r="FE22" s="145">
        <v>20</v>
      </c>
      <c r="FF22" s="397">
        <f t="shared" si="0"/>
        <v>0.9</v>
      </c>
      <c r="FG22" s="397">
        <f t="shared" si="1"/>
        <v>0.95238095238095233</v>
      </c>
      <c r="FH22" s="397">
        <f t="shared" si="2"/>
        <v>1.4</v>
      </c>
      <c r="FI22" s="398">
        <v>80.95</v>
      </c>
    </row>
    <row r="23" spans="1:165" ht="45.75" x14ac:dyDescent="0.3">
      <c r="A23" s="145" t="s">
        <v>994</v>
      </c>
      <c r="B23" s="47" t="s">
        <v>995</v>
      </c>
      <c r="C23" s="396" t="s">
        <v>22</v>
      </c>
      <c r="D23" s="145">
        <v>0</v>
      </c>
      <c r="E23" s="145">
        <v>146</v>
      </c>
      <c r="F23" s="145">
        <v>146</v>
      </c>
      <c r="G23" s="145">
        <v>42</v>
      </c>
      <c r="H23" s="145">
        <v>104</v>
      </c>
      <c r="I23" s="145">
        <v>18</v>
      </c>
      <c r="J23" s="145">
        <v>15</v>
      </c>
      <c r="K23" s="145">
        <v>0</v>
      </c>
      <c r="L23" s="145">
        <v>0</v>
      </c>
      <c r="M23" s="145">
        <v>6</v>
      </c>
      <c r="N23" s="145">
        <v>0</v>
      </c>
      <c r="O23" s="145">
        <v>0</v>
      </c>
      <c r="P23" s="145">
        <v>0</v>
      </c>
      <c r="Q23" s="145">
        <v>0</v>
      </c>
      <c r="R23" s="145">
        <v>1</v>
      </c>
      <c r="S23" s="145">
        <v>0</v>
      </c>
      <c r="T23" s="145">
        <v>0</v>
      </c>
      <c r="U23" s="145">
        <v>0</v>
      </c>
      <c r="V23" s="145">
        <v>0</v>
      </c>
      <c r="W23" s="145">
        <v>0</v>
      </c>
      <c r="X23" s="145">
        <v>0</v>
      </c>
      <c r="Y23" s="145">
        <v>0</v>
      </c>
      <c r="Z23" s="145">
        <v>0</v>
      </c>
      <c r="AA23" s="145">
        <v>0</v>
      </c>
      <c r="AB23" s="145">
        <v>0</v>
      </c>
      <c r="AC23" s="145">
        <v>0</v>
      </c>
      <c r="AD23" s="145">
        <v>0</v>
      </c>
      <c r="AE23" s="145">
        <v>0</v>
      </c>
      <c r="AF23" s="145">
        <v>0</v>
      </c>
      <c r="AG23" s="145">
        <v>0</v>
      </c>
      <c r="AH23" s="145">
        <v>0</v>
      </c>
      <c r="AI23" s="145">
        <v>0</v>
      </c>
      <c r="AJ23" s="145">
        <v>0</v>
      </c>
      <c r="AK23" s="145">
        <v>40</v>
      </c>
      <c r="AL23" s="145">
        <v>23</v>
      </c>
      <c r="AM23" s="145">
        <v>15</v>
      </c>
      <c r="AN23" s="145">
        <v>0</v>
      </c>
      <c r="AO23" s="145">
        <v>0</v>
      </c>
      <c r="AP23" s="145">
        <v>38</v>
      </c>
      <c r="AQ23" s="145">
        <v>20</v>
      </c>
      <c r="AR23" s="145">
        <v>9</v>
      </c>
      <c r="AS23" s="145">
        <v>0</v>
      </c>
      <c r="AT23" s="145">
        <v>0</v>
      </c>
      <c r="AU23" s="145">
        <v>23</v>
      </c>
      <c r="AV23" s="145">
        <v>18</v>
      </c>
      <c r="AW23" s="145">
        <v>0</v>
      </c>
      <c r="AX23" s="145">
        <v>0</v>
      </c>
      <c r="AY23" s="145">
        <v>10</v>
      </c>
      <c r="AZ23" s="145">
        <v>11</v>
      </c>
      <c r="BA23" s="145">
        <v>0</v>
      </c>
      <c r="BB23" s="145">
        <v>0</v>
      </c>
      <c r="BC23" s="145">
        <v>1</v>
      </c>
      <c r="BD23" s="145">
        <v>0</v>
      </c>
      <c r="BE23" s="145">
        <v>0</v>
      </c>
      <c r="BF23" s="145">
        <v>0</v>
      </c>
      <c r="BG23" s="145">
        <v>0</v>
      </c>
      <c r="BH23" s="145">
        <v>0</v>
      </c>
      <c r="BI23" s="145">
        <v>0</v>
      </c>
      <c r="BJ23" s="145">
        <v>0</v>
      </c>
      <c r="BK23" s="145">
        <v>0</v>
      </c>
      <c r="BL23" s="145">
        <v>0</v>
      </c>
      <c r="BM23" s="145">
        <v>0</v>
      </c>
      <c r="BN23" s="145">
        <v>0</v>
      </c>
      <c r="BO23" s="145">
        <v>0</v>
      </c>
      <c r="BP23" s="145">
        <v>0</v>
      </c>
      <c r="BQ23" s="145">
        <v>0</v>
      </c>
      <c r="BR23" s="145">
        <v>0</v>
      </c>
      <c r="BS23" s="145">
        <v>92</v>
      </c>
      <c r="BT23" s="145">
        <v>52</v>
      </c>
      <c r="BU23" s="145">
        <v>35</v>
      </c>
      <c r="BV23" s="145">
        <v>0</v>
      </c>
      <c r="BW23" s="145">
        <v>0</v>
      </c>
      <c r="BX23" s="145">
        <v>87</v>
      </c>
      <c r="BY23" s="145">
        <v>3</v>
      </c>
      <c r="BZ23" s="145">
        <v>4</v>
      </c>
      <c r="CA23" s="145">
        <v>0</v>
      </c>
      <c r="CB23" s="145">
        <v>0</v>
      </c>
      <c r="CC23" s="145">
        <v>13</v>
      </c>
      <c r="CD23" s="145">
        <v>6</v>
      </c>
      <c r="CE23" s="145">
        <v>0</v>
      </c>
      <c r="CF23" s="145">
        <v>0</v>
      </c>
      <c r="CG23" s="145">
        <v>16</v>
      </c>
      <c r="CH23" s="145">
        <v>10</v>
      </c>
      <c r="CI23" s="145">
        <v>0</v>
      </c>
      <c r="CJ23" s="145">
        <v>0</v>
      </c>
      <c r="CK23" s="145">
        <v>26</v>
      </c>
      <c r="CL23" s="145">
        <v>20</v>
      </c>
      <c r="CM23" s="145">
        <v>12</v>
      </c>
      <c r="CN23" s="145">
        <v>0</v>
      </c>
      <c r="CO23" s="145">
        <v>0</v>
      </c>
      <c r="CP23" s="145">
        <v>46</v>
      </c>
      <c r="CQ23" s="145">
        <v>22</v>
      </c>
      <c r="CR23" s="145">
        <v>0</v>
      </c>
      <c r="CS23" s="145">
        <v>0</v>
      </c>
      <c r="CT23" s="145">
        <v>66</v>
      </c>
      <c r="CU23" s="145">
        <v>34</v>
      </c>
      <c r="CV23" s="145">
        <v>0</v>
      </c>
      <c r="CW23" s="145">
        <v>0</v>
      </c>
      <c r="CX23" s="145">
        <v>100</v>
      </c>
      <c r="CY23" s="145">
        <v>0</v>
      </c>
      <c r="CZ23" s="145">
        <v>0</v>
      </c>
      <c r="DA23" s="145">
        <v>0</v>
      </c>
      <c r="DB23" s="145">
        <v>0</v>
      </c>
      <c r="DC23" s="145">
        <v>0</v>
      </c>
      <c r="DD23" s="145">
        <v>0</v>
      </c>
      <c r="DE23" s="145">
        <v>0</v>
      </c>
      <c r="DF23" s="145">
        <v>0</v>
      </c>
      <c r="DG23" s="145">
        <v>0</v>
      </c>
      <c r="DH23" s="145">
        <v>0</v>
      </c>
      <c r="DI23" s="145">
        <v>0</v>
      </c>
      <c r="DJ23" s="145">
        <v>0</v>
      </c>
      <c r="DK23" s="145">
        <v>0</v>
      </c>
      <c r="DL23" s="145">
        <v>6</v>
      </c>
      <c r="DM23" s="145">
        <v>3</v>
      </c>
      <c r="DN23" s="145">
        <v>0</v>
      </c>
      <c r="DO23" s="145">
        <v>0</v>
      </c>
      <c r="DP23" s="145">
        <v>3</v>
      </c>
      <c r="DQ23" s="145">
        <v>3</v>
      </c>
      <c r="DR23" s="145">
        <v>0</v>
      </c>
      <c r="DS23" s="145">
        <v>0</v>
      </c>
      <c r="DT23" s="145">
        <v>9</v>
      </c>
      <c r="DU23" s="145">
        <v>6</v>
      </c>
      <c r="DV23" s="145">
        <v>0</v>
      </c>
      <c r="DW23" s="145">
        <v>0</v>
      </c>
      <c r="DX23" s="145">
        <v>15</v>
      </c>
      <c r="DY23" s="145">
        <v>4</v>
      </c>
      <c r="DZ23" s="145">
        <v>1</v>
      </c>
      <c r="EA23" s="145">
        <v>0</v>
      </c>
      <c r="EB23" s="145">
        <v>0</v>
      </c>
      <c r="EC23" s="145">
        <v>0</v>
      </c>
      <c r="ED23" s="145">
        <v>0</v>
      </c>
      <c r="EE23" s="145">
        <v>0</v>
      </c>
      <c r="EF23" s="145">
        <v>0</v>
      </c>
      <c r="EG23" s="145">
        <v>4</v>
      </c>
      <c r="EH23" s="145">
        <v>1</v>
      </c>
      <c r="EI23" s="145">
        <v>0</v>
      </c>
      <c r="EJ23" s="145">
        <v>0</v>
      </c>
      <c r="EK23" s="145">
        <v>5</v>
      </c>
      <c r="EL23" s="145">
        <v>38</v>
      </c>
      <c r="EM23" s="145">
        <v>87</v>
      </c>
      <c r="EN23" s="145">
        <v>125</v>
      </c>
      <c r="EO23" s="145">
        <v>37</v>
      </c>
      <c r="EP23" s="145">
        <v>87</v>
      </c>
      <c r="EQ23" s="145">
        <v>124</v>
      </c>
      <c r="ER23" s="145">
        <v>38</v>
      </c>
      <c r="ES23" s="145">
        <v>87</v>
      </c>
      <c r="ET23" s="145">
        <v>125</v>
      </c>
      <c r="EU23" s="145">
        <v>36</v>
      </c>
      <c r="EV23" s="145">
        <v>86</v>
      </c>
      <c r="EW23" s="145">
        <v>122</v>
      </c>
      <c r="EX23" s="145">
        <v>0</v>
      </c>
      <c r="EY23" s="145">
        <v>0</v>
      </c>
      <c r="EZ23" s="145">
        <v>0</v>
      </c>
      <c r="FA23" s="145">
        <v>0</v>
      </c>
      <c r="FB23" s="145">
        <v>0</v>
      </c>
      <c r="FC23" s="145">
        <v>0</v>
      </c>
      <c r="FD23" s="145">
        <v>132</v>
      </c>
      <c r="FE23" s="145">
        <v>125</v>
      </c>
      <c r="FF23" s="397">
        <f t="shared" si="0"/>
        <v>0.99199999999999999</v>
      </c>
      <c r="FG23" s="397">
        <f t="shared" si="1"/>
        <v>0.94696969696969702</v>
      </c>
      <c r="FH23" s="397">
        <f t="shared" si="2"/>
        <v>0.90410958904109584</v>
      </c>
      <c r="FI23" s="398">
        <v>75.760000000000005</v>
      </c>
    </row>
    <row r="24" spans="1:165" ht="45.75" x14ac:dyDescent="0.3">
      <c r="A24" s="145" t="s">
        <v>996</v>
      </c>
      <c r="B24" s="47" t="s">
        <v>997</v>
      </c>
      <c r="C24" s="396" t="s">
        <v>22</v>
      </c>
      <c r="D24" s="145">
        <v>0</v>
      </c>
      <c r="E24" s="145">
        <v>344</v>
      </c>
      <c r="F24" s="145">
        <v>344</v>
      </c>
      <c r="G24" s="145">
        <v>136</v>
      </c>
      <c r="H24" s="145">
        <v>208</v>
      </c>
      <c r="I24" s="145">
        <v>32</v>
      </c>
      <c r="J24" s="145">
        <v>25</v>
      </c>
      <c r="K24" s="145">
        <v>0</v>
      </c>
      <c r="L24" s="145">
        <v>0</v>
      </c>
      <c r="M24" s="145">
        <v>55</v>
      </c>
      <c r="N24" s="145">
        <v>23</v>
      </c>
      <c r="O24" s="145">
        <v>0</v>
      </c>
      <c r="P24" s="145">
        <v>0</v>
      </c>
      <c r="Q24" s="145">
        <v>8</v>
      </c>
      <c r="R24" s="145">
        <v>4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5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45">
        <v>0</v>
      </c>
      <c r="AH24" s="145">
        <v>0</v>
      </c>
      <c r="AI24" s="145">
        <v>0</v>
      </c>
      <c r="AJ24" s="145">
        <v>0</v>
      </c>
      <c r="AK24" s="145">
        <v>147</v>
      </c>
      <c r="AL24" s="145">
        <v>90</v>
      </c>
      <c r="AM24" s="145">
        <v>51</v>
      </c>
      <c r="AN24" s="145">
        <v>0</v>
      </c>
      <c r="AO24" s="145">
        <v>0</v>
      </c>
      <c r="AP24" s="145">
        <v>141</v>
      </c>
      <c r="AQ24" s="145">
        <v>1</v>
      </c>
      <c r="AR24" s="145">
        <v>3</v>
      </c>
      <c r="AS24" s="145">
        <v>0</v>
      </c>
      <c r="AT24" s="145">
        <v>0</v>
      </c>
      <c r="AU24" s="145">
        <v>93</v>
      </c>
      <c r="AV24" s="145">
        <v>59</v>
      </c>
      <c r="AW24" s="145">
        <v>0</v>
      </c>
      <c r="AX24" s="145">
        <v>0</v>
      </c>
      <c r="AY24" s="145">
        <v>60</v>
      </c>
      <c r="AZ24" s="145">
        <v>43</v>
      </c>
      <c r="BA24" s="145">
        <v>0</v>
      </c>
      <c r="BB24" s="145">
        <v>0</v>
      </c>
      <c r="BC24" s="145">
        <v>6</v>
      </c>
      <c r="BD24" s="145">
        <v>1</v>
      </c>
      <c r="BE24" s="145">
        <v>0</v>
      </c>
      <c r="BF24" s="145">
        <v>0</v>
      </c>
      <c r="BG24" s="145">
        <v>0</v>
      </c>
      <c r="BH24" s="145">
        <v>2</v>
      </c>
      <c r="BI24" s="145">
        <v>0</v>
      </c>
      <c r="BJ24" s="145">
        <v>0</v>
      </c>
      <c r="BK24" s="145">
        <v>0</v>
      </c>
      <c r="BL24" s="145">
        <v>0</v>
      </c>
      <c r="BM24" s="145">
        <v>0</v>
      </c>
      <c r="BN24" s="145">
        <v>0</v>
      </c>
      <c r="BO24" s="145">
        <v>0</v>
      </c>
      <c r="BP24" s="145">
        <v>0</v>
      </c>
      <c r="BQ24" s="145">
        <v>0</v>
      </c>
      <c r="BR24" s="145">
        <v>0</v>
      </c>
      <c r="BS24" s="145">
        <v>268</v>
      </c>
      <c r="BT24" s="145">
        <v>146</v>
      </c>
      <c r="BU24" s="145">
        <v>103</v>
      </c>
      <c r="BV24" s="145">
        <v>0</v>
      </c>
      <c r="BW24" s="145">
        <v>0</v>
      </c>
      <c r="BX24" s="145">
        <v>249</v>
      </c>
      <c r="BY24" s="145">
        <v>29</v>
      </c>
      <c r="BZ24" s="145">
        <v>12</v>
      </c>
      <c r="CA24" s="145">
        <v>0</v>
      </c>
      <c r="CB24" s="145">
        <v>0</v>
      </c>
      <c r="CC24" s="145">
        <v>35</v>
      </c>
      <c r="CD24" s="145">
        <v>18</v>
      </c>
      <c r="CE24" s="145">
        <v>0</v>
      </c>
      <c r="CF24" s="145">
        <v>0</v>
      </c>
      <c r="CG24" s="145">
        <v>64</v>
      </c>
      <c r="CH24" s="145">
        <v>30</v>
      </c>
      <c r="CI24" s="145">
        <v>0</v>
      </c>
      <c r="CJ24" s="145">
        <v>0</v>
      </c>
      <c r="CK24" s="145">
        <v>94</v>
      </c>
      <c r="CL24" s="145">
        <v>91</v>
      </c>
      <c r="CM24" s="145">
        <v>49</v>
      </c>
      <c r="CN24" s="145">
        <v>0</v>
      </c>
      <c r="CO24" s="145">
        <v>0</v>
      </c>
      <c r="CP24" s="145">
        <v>111</v>
      </c>
      <c r="CQ24" s="145">
        <v>67</v>
      </c>
      <c r="CR24" s="145">
        <v>0</v>
      </c>
      <c r="CS24" s="145">
        <v>0</v>
      </c>
      <c r="CT24" s="145">
        <v>202</v>
      </c>
      <c r="CU24" s="145">
        <v>116</v>
      </c>
      <c r="CV24" s="145">
        <v>0</v>
      </c>
      <c r="CW24" s="145">
        <v>0</v>
      </c>
      <c r="CX24" s="145">
        <v>318</v>
      </c>
      <c r="CY24" s="145">
        <v>0</v>
      </c>
      <c r="CZ24" s="145">
        <v>0</v>
      </c>
      <c r="DA24" s="145">
        <v>0</v>
      </c>
      <c r="DB24" s="145">
        <v>0</v>
      </c>
      <c r="DC24" s="145">
        <v>0</v>
      </c>
      <c r="DD24" s="145">
        <v>0</v>
      </c>
      <c r="DE24" s="145">
        <v>0</v>
      </c>
      <c r="DF24" s="145">
        <v>0</v>
      </c>
      <c r="DG24" s="145">
        <v>0</v>
      </c>
      <c r="DH24" s="145">
        <v>0</v>
      </c>
      <c r="DI24" s="145">
        <v>0</v>
      </c>
      <c r="DJ24" s="145">
        <v>0</v>
      </c>
      <c r="DK24" s="145">
        <v>0</v>
      </c>
      <c r="DL24" s="145">
        <v>4</v>
      </c>
      <c r="DM24" s="145">
        <v>2</v>
      </c>
      <c r="DN24" s="145">
        <v>0</v>
      </c>
      <c r="DO24" s="145">
        <v>0</v>
      </c>
      <c r="DP24" s="145">
        <v>29</v>
      </c>
      <c r="DQ24" s="145">
        <v>22</v>
      </c>
      <c r="DR24" s="145">
        <v>0</v>
      </c>
      <c r="DS24" s="145">
        <v>0</v>
      </c>
      <c r="DT24" s="145">
        <v>33</v>
      </c>
      <c r="DU24" s="145">
        <v>24</v>
      </c>
      <c r="DV24" s="145">
        <v>0</v>
      </c>
      <c r="DW24" s="145">
        <v>0</v>
      </c>
      <c r="DX24" s="145">
        <v>57</v>
      </c>
      <c r="DY24" s="145">
        <v>5</v>
      </c>
      <c r="DZ24" s="145">
        <v>1</v>
      </c>
      <c r="EA24" s="145">
        <v>0</v>
      </c>
      <c r="EB24" s="145">
        <v>0</v>
      </c>
      <c r="EC24" s="145">
        <v>0</v>
      </c>
      <c r="ED24" s="145">
        <v>0</v>
      </c>
      <c r="EE24" s="145">
        <v>0</v>
      </c>
      <c r="EF24" s="145">
        <v>0</v>
      </c>
      <c r="EG24" s="145">
        <v>5</v>
      </c>
      <c r="EH24" s="145">
        <v>1</v>
      </c>
      <c r="EI24" s="145">
        <v>0</v>
      </c>
      <c r="EJ24" s="145">
        <v>0</v>
      </c>
      <c r="EK24" s="145">
        <v>6</v>
      </c>
      <c r="EL24" s="145">
        <v>141</v>
      </c>
      <c r="EM24" s="145">
        <v>249</v>
      </c>
      <c r="EN24" s="145">
        <v>390</v>
      </c>
      <c r="EO24" s="145">
        <v>134</v>
      </c>
      <c r="EP24" s="145">
        <v>239</v>
      </c>
      <c r="EQ24" s="145">
        <v>373</v>
      </c>
      <c r="ER24" s="145">
        <v>141</v>
      </c>
      <c r="ES24" s="145">
        <v>249</v>
      </c>
      <c r="ET24" s="145">
        <v>390</v>
      </c>
      <c r="EU24" s="145">
        <v>126</v>
      </c>
      <c r="EV24" s="145">
        <v>206</v>
      </c>
      <c r="EW24" s="145">
        <v>332</v>
      </c>
      <c r="EX24" s="145">
        <v>0</v>
      </c>
      <c r="EY24" s="145">
        <v>0</v>
      </c>
      <c r="EZ24" s="145">
        <v>0</v>
      </c>
      <c r="FA24" s="145">
        <v>0</v>
      </c>
      <c r="FB24" s="145">
        <v>0</v>
      </c>
      <c r="FC24" s="145">
        <v>0</v>
      </c>
      <c r="FD24" s="145">
        <v>415</v>
      </c>
      <c r="FE24" s="145">
        <v>390</v>
      </c>
      <c r="FF24" s="397">
        <f t="shared" si="0"/>
        <v>0.95641025641025645</v>
      </c>
      <c r="FG24" s="397">
        <f t="shared" si="1"/>
        <v>0.93975903614457834</v>
      </c>
      <c r="FH24" s="397">
        <f t="shared" si="2"/>
        <v>1.2063953488372092</v>
      </c>
      <c r="FI24" s="398">
        <v>76.63</v>
      </c>
    </row>
    <row r="25" spans="1:165" ht="30.75" x14ac:dyDescent="0.3">
      <c r="A25" s="145" t="s">
        <v>998</v>
      </c>
      <c r="B25" s="47" t="s">
        <v>999</v>
      </c>
      <c r="C25" s="396" t="s">
        <v>22</v>
      </c>
      <c r="D25" s="145">
        <v>0</v>
      </c>
      <c r="E25" s="145">
        <v>18</v>
      </c>
      <c r="F25" s="145">
        <v>18</v>
      </c>
      <c r="G25" s="145">
        <v>0</v>
      </c>
      <c r="H25" s="145">
        <v>18</v>
      </c>
      <c r="I25" s="145">
        <v>0</v>
      </c>
      <c r="J25" s="145">
        <v>0</v>
      </c>
      <c r="K25" s="145">
        <v>0</v>
      </c>
      <c r="L25" s="145">
        <v>0</v>
      </c>
      <c r="M25" s="145">
        <v>0</v>
      </c>
      <c r="N25" s="145">
        <v>0</v>
      </c>
      <c r="O25" s="145">
        <v>0</v>
      </c>
      <c r="P25" s="145">
        <v>0</v>
      </c>
      <c r="Q25" s="145">
        <v>0</v>
      </c>
      <c r="R25" s="145">
        <v>0</v>
      </c>
      <c r="S25" s="145">
        <v>0</v>
      </c>
      <c r="T25" s="145">
        <v>0</v>
      </c>
      <c r="U25" s="145">
        <v>0</v>
      </c>
      <c r="V25" s="145">
        <v>0</v>
      </c>
      <c r="W25" s="145">
        <v>0</v>
      </c>
      <c r="X25" s="145">
        <v>0</v>
      </c>
      <c r="Y25" s="145">
        <v>0</v>
      </c>
      <c r="Z25" s="145">
        <v>0</v>
      </c>
      <c r="AA25" s="145">
        <v>0</v>
      </c>
      <c r="AB25" s="145">
        <v>0</v>
      </c>
      <c r="AC25" s="145">
        <v>0</v>
      </c>
      <c r="AD25" s="145">
        <v>0</v>
      </c>
      <c r="AE25" s="145">
        <v>0</v>
      </c>
      <c r="AF25" s="145">
        <v>0</v>
      </c>
      <c r="AG25" s="145">
        <v>0</v>
      </c>
      <c r="AH25" s="145">
        <v>0</v>
      </c>
      <c r="AI25" s="145">
        <v>0</v>
      </c>
      <c r="AJ25" s="145">
        <v>0</v>
      </c>
      <c r="AK25" s="145">
        <v>0</v>
      </c>
      <c r="AL25" s="145">
        <v>0</v>
      </c>
      <c r="AM25" s="145">
        <v>0</v>
      </c>
      <c r="AN25" s="145">
        <v>0</v>
      </c>
      <c r="AO25" s="145">
        <v>0</v>
      </c>
      <c r="AP25" s="145">
        <v>0</v>
      </c>
      <c r="AQ25" s="145">
        <v>0</v>
      </c>
      <c r="AR25" s="145">
        <v>0</v>
      </c>
      <c r="AS25" s="145">
        <v>0</v>
      </c>
      <c r="AT25" s="145">
        <v>0</v>
      </c>
      <c r="AU25" s="145">
        <v>12</v>
      </c>
      <c r="AV25" s="145">
        <v>8</v>
      </c>
      <c r="AW25" s="145">
        <v>0</v>
      </c>
      <c r="AX25" s="145">
        <v>0</v>
      </c>
      <c r="AY25" s="145">
        <v>2</v>
      </c>
      <c r="AZ25" s="145">
        <v>1</v>
      </c>
      <c r="BA25" s="145">
        <v>0</v>
      </c>
      <c r="BB25" s="145">
        <v>0</v>
      </c>
      <c r="BC25" s="145">
        <v>0</v>
      </c>
      <c r="BD25" s="145">
        <v>0</v>
      </c>
      <c r="BE25" s="145">
        <v>0</v>
      </c>
      <c r="BF25" s="145">
        <v>0</v>
      </c>
      <c r="BG25" s="145">
        <v>0</v>
      </c>
      <c r="BH25" s="145">
        <v>0</v>
      </c>
      <c r="BI25" s="145">
        <v>0</v>
      </c>
      <c r="BJ25" s="145">
        <v>0</v>
      </c>
      <c r="BK25" s="145">
        <v>0</v>
      </c>
      <c r="BL25" s="145">
        <v>0</v>
      </c>
      <c r="BM25" s="145">
        <v>0</v>
      </c>
      <c r="BN25" s="145">
        <v>0</v>
      </c>
      <c r="BO25" s="145">
        <v>0</v>
      </c>
      <c r="BP25" s="145">
        <v>0</v>
      </c>
      <c r="BQ25" s="145">
        <v>0</v>
      </c>
      <c r="BR25" s="145">
        <v>0</v>
      </c>
      <c r="BS25" s="145">
        <v>23</v>
      </c>
      <c r="BT25" s="145">
        <v>14</v>
      </c>
      <c r="BU25" s="145">
        <v>9</v>
      </c>
      <c r="BV25" s="145">
        <v>0</v>
      </c>
      <c r="BW25" s="145">
        <v>0</v>
      </c>
      <c r="BX25" s="145">
        <v>23</v>
      </c>
      <c r="BY25" s="145">
        <v>0</v>
      </c>
      <c r="BZ25" s="145">
        <v>0</v>
      </c>
      <c r="CA25" s="145">
        <v>0</v>
      </c>
      <c r="CB25" s="145">
        <v>0</v>
      </c>
      <c r="CC25" s="145">
        <v>4</v>
      </c>
      <c r="CD25" s="145">
        <v>0</v>
      </c>
      <c r="CE25" s="145">
        <v>0</v>
      </c>
      <c r="CF25" s="145">
        <v>0</v>
      </c>
      <c r="CG25" s="145">
        <v>4</v>
      </c>
      <c r="CH25" s="145">
        <v>0</v>
      </c>
      <c r="CI25" s="145">
        <v>0</v>
      </c>
      <c r="CJ25" s="145">
        <v>0</v>
      </c>
      <c r="CK25" s="145">
        <v>4</v>
      </c>
      <c r="CL25" s="145">
        <v>0</v>
      </c>
      <c r="CM25" s="145">
        <v>0</v>
      </c>
      <c r="CN25" s="145">
        <v>0</v>
      </c>
      <c r="CO25" s="145">
        <v>0</v>
      </c>
      <c r="CP25" s="145">
        <v>14</v>
      </c>
      <c r="CQ25" s="145">
        <v>9</v>
      </c>
      <c r="CR25" s="145">
        <v>0</v>
      </c>
      <c r="CS25" s="145">
        <v>0</v>
      </c>
      <c r="CT25" s="145">
        <v>14</v>
      </c>
      <c r="CU25" s="145">
        <v>9</v>
      </c>
      <c r="CV25" s="145">
        <v>0</v>
      </c>
      <c r="CW25" s="145">
        <v>0</v>
      </c>
      <c r="CX25" s="145">
        <v>23</v>
      </c>
      <c r="CY25" s="145">
        <v>0</v>
      </c>
      <c r="CZ25" s="145">
        <v>0</v>
      </c>
      <c r="DA25" s="145">
        <v>0</v>
      </c>
      <c r="DB25" s="145">
        <v>0</v>
      </c>
      <c r="DC25" s="145">
        <v>0</v>
      </c>
      <c r="DD25" s="145">
        <v>0</v>
      </c>
      <c r="DE25" s="145">
        <v>0</v>
      </c>
      <c r="DF25" s="145">
        <v>0</v>
      </c>
      <c r="DG25" s="145">
        <v>0</v>
      </c>
      <c r="DH25" s="145">
        <v>0</v>
      </c>
      <c r="DI25" s="145">
        <v>0</v>
      </c>
      <c r="DJ25" s="145">
        <v>0</v>
      </c>
      <c r="DK25" s="145">
        <v>0</v>
      </c>
      <c r="DL25" s="145">
        <v>0</v>
      </c>
      <c r="DM25" s="145">
        <v>0</v>
      </c>
      <c r="DN25" s="145">
        <v>0</v>
      </c>
      <c r="DO25" s="145">
        <v>0</v>
      </c>
      <c r="DP25" s="145">
        <v>7</v>
      </c>
      <c r="DQ25" s="145">
        <v>4</v>
      </c>
      <c r="DR25" s="145">
        <v>0</v>
      </c>
      <c r="DS25" s="145">
        <v>0</v>
      </c>
      <c r="DT25" s="145">
        <v>7</v>
      </c>
      <c r="DU25" s="145">
        <v>4</v>
      </c>
      <c r="DV25" s="145">
        <v>0</v>
      </c>
      <c r="DW25" s="145">
        <v>0</v>
      </c>
      <c r="DX25" s="145">
        <v>11</v>
      </c>
      <c r="DY25" s="145">
        <v>0</v>
      </c>
      <c r="DZ25" s="145">
        <v>0</v>
      </c>
      <c r="EA25" s="145">
        <v>0</v>
      </c>
      <c r="EB25" s="145">
        <v>0</v>
      </c>
      <c r="EC25" s="145">
        <v>0</v>
      </c>
      <c r="ED25" s="145">
        <v>0</v>
      </c>
      <c r="EE25" s="145">
        <v>0</v>
      </c>
      <c r="EF25" s="145">
        <v>0</v>
      </c>
      <c r="EG25" s="145">
        <v>0</v>
      </c>
      <c r="EH25" s="145">
        <v>0</v>
      </c>
      <c r="EI25" s="145">
        <v>0</v>
      </c>
      <c r="EJ25" s="145">
        <v>0</v>
      </c>
      <c r="EK25" s="145">
        <v>0</v>
      </c>
      <c r="EL25" s="145">
        <v>0</v>
      </c>
      <c r="EM25" s="145">
        <v>23</v>
      </c>
      <c r="EN25" s="145">
        <v>23</v>
      </c>
      <c r="EO25" s="145">
        <v>0</v>
      </c>
      <c r="EP25" s="145">
        <v>23</v>
      </c>
      <c r="EQ25" s="145">
        <v>23</v>
      </c>
      <c r="ER25" s="145">
        <v>0</v>
      </c>
      <c r="ES25" s="145">
        <v>23</v>
      </c>
      <c r="ET25" s="145">
        <v>23</v>
      </c>
      <c r="EU25" s="145">
        <v>0</v>
      </c>
      <c r="EV25" s="145">
        <v>21</v>
      </c>
      <c r="EW25" s="145">
        <v>21</v>
      </c>
      <c r="EX25" s="145">
        <v>0</v>
      </c>
      <c r="EY25" s="145">
        <v>0</v>
      </c>
      <c r="EZ25" s="145">
        <v>0</v>
      </c>
      <c r="FA25" s="145">
        <v>0</v>
      </c>
      <c r="FB25" s="145">
        <v>0</v>
      </c>
      <c r="FC25" s="145">
        <v>0</v>
      </c>
      <c r="FD25" s="145">
        <v>23</v>
      </c>
      <c r="FE25" s="145">
        <v>23</v>
      </c>
      <c r="FF25" s="397">
        <f t="shared" si="0"/>
        <v>1</v>
      </c>
      <c r="FG25" s="397">
        <f t="shared" si="1"/>
        <v>1</v>
      </c>
      <c r="FH25" s="397">
        <f t="shared" si="2"/>
        <v>1.2777777777777777</v>
      </c>
      <c r="FI25" s="398">
        <v>100</v>
      </c>
    </row>
    <row r="26" spans="1:165" ht="30.75" x14ac:dyDescent="0.3">
      <c r="A26" s="145" t="s">
        <v>1000</v>
      </c>
      <c r="B26" s="47" t="s">
        <v>190</v>
      </c>
      <c r="C26" s="396" t="s">
        <v>77</v>
      </c>
      <c r="D26" s="145">
        <v>0</v>
      </c>
      <c r="E26" s="145">
        <v>143</v>
      </c>
      <c r="F26" s="145">
        <v>143</v>
      </c>
      <c r="G26" s="145">
        <v>43</v>
      </c>
      <c r="H26" s="145">
        <v>100</v>
      </c>
      <c r="I26" s="145">
        <v>0</v>
      </c>
      <c r="J26" s="145">
        <v>0</v>
      </c>
      <c r="K26" s="145">
        <v>0</v>
      </c>
      <c r="L26" s="145">
        <v>0</v>
      </c>
      <c r="M26" s="145">
        <v>3</v>
      </c>
      <c r="N26" s="145">
        <v>4</v>
      </c>
      <c r="O26" s="145">
        <v>0</v>
      </c>
      <c r="P26" s="145">
        <v>0</v>
      </c>
      <c r="Q26" s="145">
        <v>19</v>
      </c>
      <c r="R26" s="145">
        <v>18</v>
      </c>
      <c r="S26" s="145">
        <v>0</v>
      </c>
      <c r="T26" s="145">
        <v>0</v>
      </c>
      <c r="U26" s="145">
        <v>6</v>
      </c>
      <c r="V26" s="145">
        <v>13</v>
      </c>
      <c r="W26" s="145">
        <v>0</v>
      </c>
      <c r="X26" s="145">
        <v>0</v>
      </c>
      <c r="Y26" s="145">
        <v>4</v>
      </c>
      <c r="Z26" s="145">
        <v>1</v>
      </c>
      <c r="AA26" s="145">
        <v>0</v>
      </c>
      <c r="AB26" s="145">
        <v>0</v>
      </c>
      <c r="AC26" s="145">
        <v>0</v>
      </c>
      <c r="AD26" s="145">
        <v>0</v>
      </c>
      <c r="AE26" s="145">
        <v>0</v>
      </c>
      <c r="AF26" s="145">
        <v>0</v>
      </c>
      <c r="AG26" s="145">
        <v>0</v>
      </c>
      <c r="AH26" s="145">
        <v>0</v>
      </c>
      <c r="AI26" s="145">
        <v>0</v>
      </c>
      <c r="AJ26" s="145">
        <v>0</v>
      </c>
      <c r="AK26" s="145">
        <v>68</v>
      </c>
      <c r="AL26" s="145">
        <v>27</v>
      </c>
      <c r="AM26" s="145">
        <v>29</v>
      </c>
      <c r="AN26" s="145">
        <v>0</v>
      </c>
      <c r="AO26" s="145">
        <v>0</v>
      </c>
      <c r="AP26" s="145">
        <v>56</v>
      </c>
      <c r="AQ26" s="145">
        <v>0</v>
      </c>
      <c r="AR26" s="145">
        <v>0</v>
      </c>
      <c r="AS26" s="145">
        <v>0</v>
      </c>
      <c r="AT26" s="145">
        <v>0</v>
      </c>
      <c r="AU26" s="145">
        <v>1</v>
      </c>
      <c r="AV26" s="145">
        <v>1</v>
      </c>
      <c r="AW26" s="145">
        <v>0</v>
      </c>
      <c r="AX26" s="145">
        <v>0</v>
      </c>
      <c r="AY26" s="145">
        <v>7</v>
      </c>
      <c r="AZ26" s="145">
        <v>13</v>
      </c>
      <c r="BA26" s="145">
        <v>0</v>
      </c>
      <c r="BB26" s="145">
        <v>0</v>
      </c>
      <c r="BC26" s="145">
        <v>23</v>
      </c>
      <c r="BD26" s="145">
        <v>14</v>
      </c>
      <c r="BE26" s="145">
        <v>0</v>
      </c>
      <c r="BF26" s="145">
        <v>0</v>
      </c>
      <c r="BG26" s="145">
        <v>7</v>
      </c>
      <c r="BH26" s="145">
        <v>7</v>
      </c>
      <c r="BI26" s="145">
        <v>0</v>
      </c>
      <c r="BJ26" s="145">
        <v>0</v>
      </c>
      <c r="BK26" s="145">
        <v>4</v>
      </c>
      <c r="BL26" s="145">
        <v>1</v>
      </c>
      <c r="BM26" s="145">
        <v>0</v>
      </c>
      <c r="BN26" s="145">
        <v>0</v>
      </c>
      <c r="BO26" s="145">
        <v>0</v>
      </c>
      <c r="BP26" s="145">
        <v>0</v>
      </c>
      <c r="BQ26" s="145">
        <v>0</v>
      </c>
      <c r="BR26" s="145">
        <v>0</v>
      </c>
      <c r="BS26" s="145">
        <v>78</v>
      </c>
      <c r="BT26" s="145">
        <v>31</v>
      </c>
      <c r="BU26" s="145">
        <v>29</v>
      </c>
      <c r="BV26" s="145">
        <v>0</v>
      </c>
      <c r="BW26" s="145">
        <v>0</v>
      </c>
      <c r="BX26" s="145">
        <v>60</v>
      </c>
      <c r="BY26" s="145">
        <v>15</v>
      </c>
      <c r="BZ26" s="145">
        <v>17</v>
      </c>
      <c r="CA26" s="145">
        <v>0</v>
      </c>
      <c r="CB26" s="145">
        <v>0</v>
      </c>
      <c r="CC26" s="145">
        <v>21</v>
      </c>
      <c r="CD26" s="145">
        <v>13</v>
      </c>
      <c r="CE26" s="145">
        <v>0</v>
      </c>
      <c r="CF26" s="145">
        <v>0</v>
      </c>
      <c r="CG26" s="145">
        <v>36</v>
      </c>
      <c r="CH26" s="145">
        <v>30</v>
      </c>
      <c r="CI26" s="145">
        <v>0</v>
      </c>
      <c r="CJ26" s="145">
        <v>0</v>
      </c>
      <c r="CK26" s="145">
        <v>66</v>
      </c>
      <c r="CL26" s="145">
        <v>32</v>
      </c>
      <c r="CM26" s="145">
        <v>35</v>
      </c>
      <c r="CN26" s="145">
        <v>0</v>
      </c>
      <c r="CO26" s="145">
        <v>0</v>
      </c>
      <c r="CP26" s="145">
        <v>40</v>
      </c>
      <c r="CQ26" s="145">
        <v>33</v>
      </c>
      <c r="CR26" s="145">
        <v>0</v>
      </c>
      <c r="CS26" s="145">
        <v>0</v>
      </c>
      <c r="CT26" s="145">
        <v>72</v>
      </c>
      <c r="CU26" s="145">
        <v>68</v>
      </c>
      <c r="CV26" s="145">
        <v>0</v>
      </c>
      <c r="CW26" s="145">
        <v>0</v>
      </c>
      <c r="CX26" s="145">
        <v>140</v>
      </c>
      <c r="CY26" s="145">
        <v>22</v>
      </c>
      <c r="CZ26" s="145">
        <v>35</v>
      </c>
      <c r="DA26" s="145">
        <v>0</v>
      </c>
      <c r="DB26" s="145">
        <v>0</v>
      </c>
      <c r="DC26" s="145">
        <v>23</v>
      </c>
      <c r="DD26" s="145">
        <v>29</v>
      </c>
      <c r="DE26" s="145">
        <v>0</v>
      </c>
      <c r="DF26" s="145">
        <v>0</v>
      </c>
      <c r="DG26" s="145">
        <v>45</v>
      </c>
      <c r="DH26" s="145">
        <v>64</v>
      </c>
      <c r="DI26" s="145">
        <v>0</v>
      </c>
      <c r="DJ26" s="145">
        <v>0</v>
      </c>
      <c r="DK26" s="145">
        <v>109</v>
      </c>
      <c r="DL26" s="145">
        <v>0</v>
      </c>
      <c r="DM26" s="145">
        <v>9</v>
      </c>
      <c r="DN26" s="145">
        <v>0</v>
      </c>
      <c r="DO26" s="145">
        <v>0</v>
      </c>
      <c r="DP26" s="145">
        <v>0</v>
      </c>
      <c r="DQ26" s="145">
        <v>7</v>
      </c>
      <c r="DR26" s="145">
        <v>0</v>
      </c>
      <c r="DS26" s="145">
        <v>0</v>
      </c>
      <c r="DT26" s="145">
        <v>0</v>
      </c>
      <c r="DU26" s="145">
        <v>16</v>
      </c>
      <c r="DV26" s="145">
        <v>0</v>
      </c>
      <c r="DW26" s="145">
        <v>0</v>
      </c>
      <c r="DX26" s="145">
        <v>16</v>
      </c>
      <c r="DY26" s="145">
        <v>0</v>
      </c>
      <c r="DZ26" s="145">
        <v>0</v>
      </c>
      <c r="EA26" s="145">
        <v>0</v>
      </c>
      <c r="EB26" s="145">
        <v>0</v>
      </c>
      <c r="EC26" s="145">
        <v>0</v>
      </c>
      <c r="ED26" s="145">
        <v>0</v>
      </c>
      <c r="EE26" s="145">
        <v>0</v>
      </c>
      <c r="EF26" s="145">
        <v>0</v>
      </c>
      <c r="EG26" s="145">
        <v>0</v>
      </c>
      <c r="EH26" s="145">
        <v>0</v>
      </c>
      <c r="EI26" s="145">
        <v>0</v>
      </c>
      <c r="EJ26" s="145">
        <v>0</v>
      </c>
      <c r="EK26" s="145">
        <v>0</v>
      </c>
      <c r="EL26" s="145">
        <v>56</v>
      </c>
      <c r="EM26" s="145">
        <v>60</v>
      </c>
      <c r="EN26" s="145">
        <v>116</v>
      </c>
      <c r="EO26" s="145">
        <v>42</v>
      </c>
      <c r="EP26" s="145">
        <v>45</v>
      </c>
      <c r="EQ26" s="145">
        <v>87</v>
      </c>
      <c r="ER26" s="145">
        <v>56</v>
      </c>
      <c r="ES26" s="145">
        <v>60</v>
      </c>
      <c r="ET26" s="145">
        <v>116</v>
      </c>
      <c r="EU26" s="145">
        <v>42</v>
      </c>
      <c r="EV26" s="145">
        <v>45</v>
      </c>
      <c r="EW26" s="145">
        <v>87</v>
      </c>
      <c r="EX26" s="145">
        <v>0</v>
      </c>
      <c r="EY26" s="145">
        <v>0</v>
      </c>
      <c r="EZ26" s="145">
        <v>0</v>
      </c>
      <c r="FA26" s="145">
        <v>0</v>
      </c>
      <c r="FB26" s="145">
        <v>0</v>
      </c>
      <c r="FC26" s="145">
        <v>0</v>
      </c>
      <c r="FD26" s="145">
        <v>146</v>
      </c>
      <c r="FE26" s="145">
        <v>116</v>
      </c>
      <c r="FF26" s="397">
        <f t="shared" si="0"/>
        <v>0.75</v>
      </c>
      <c r="FG26" s="397">
        <f t="shared" si="1"/>
        <v>0.79452054794520544</v>
      </c>
      <c r="FH26" s="397">
        <f t="shared" si="2"/>
        <v>1.020979020979021</v>
      </c>
      <c r="FI26" s="398">
        <v>95.89</v>
      </c>
    </row>
    <row r="27" spans="1:165" ht="18.75" x14ac:dyDescent="0.3">
      <c r="A27" s="145" t="s">
        <v>1001</v>
      </c>
      <c r="B27" s="47" t="s">
        <v>199</v>
      </c>
      <c r="C27" s="396" t="s">
        <v>77</v>
      </c>
      <c r="D27" s="145">
        <v>0</v>
      </c>
      <c r="E27" s="145">
        <v>15</v>
      </c>
      <c r="F27" s="145">
        <v>15</v>
      </c>
      <c r="G27" s="145">
        <v>7</v>
      </c>
      <c r="H27" s="145">
        <v>8</v>
      </c>
      <c r="I27" s="145">
        <v>0</v>
      </c>
      <c r="J27" s="145">
        <v>0</v>
      </c>
      <c r="K27" s="145">
        <v>0</v>
      </c>
      <c r="L27" s="145">
        <v>0</v>
      </c>
      <c r="M27" s="145">
        <v>0</v>
      </c>
      <c r="N27" s="145">
        <v>3</v>
      </c>
      <c r="O27" s="145">
        <v>0</v>
      </c>
      <c r="P27" s="145">
        <v>0</v>
      </c>
      <c r="Q27" s="145">
        <v>0</v>
      </c>
      <c r="R27" s="145">
        <v>0</v>
      </c>
      <c r="S27" s="145">
        <v>0</v>
      </c>
      <c r="T27" s="145">
        <v>0</v>
      </c>
      <c r="U27" s="145">
        <v>0</v>
      </c>
      <c r="V27" s="145">
        <v>1</v>
      </c>
      <c r="W27" s="145">
        <v>0</v>
      </c>
      <c r="X27" s="145">
        <v>0</v>
      </c>
      <c r="Y27" s="145">
        <v>0</v>
      </c>
      <c r="Z27" s="145">
        <v>2</v>
      </c>
      <c r="AA27" s="145">
        <v>0</v>
      </c>
      <c r="AB27" s="145">
        <v>0</v>
      </c>
      <c r="AC27" s="145">
        <v>0</v>
      </c>
      <c r="AD27" s="145">
        <v>0</v>
      </c>
      <c r="AE27" s="145">
        <v>0</v>
      </c>
      <c r="AF27" s="145">
        <v>0</v>
      </c>
      <c r="AG27" s="145">
        <v>0</v>
      </c>
      <c r="AH27" s="145">
        <v>0</v>
      </c>
      <c r="AI27" s="145">
        <v>0</v>
      </c>
      <c r="AJ27" s="145">
        <v>0</v>
      </c>
      <c r="AK27" s="145">
        <v>6</v>
      </c>
      <c r="AL27" s="145">
        <v>0</v>
      </c>
      <c r="AM27" s="145">
        <v>4</v>
      </c>
      <c r="AN27" s="145">
        <v>0</v>
      </c>
      <c r="AO27" s="145">
        <v>0</v>
      </c>
      <c r="AP27" s="145">
        <v>4</v>
      </c>
      <c r="AQ27" s="145">
        <v>0</v>
      </c>
      <c r="AR27" s="145">
        <v>0</v>
      </c>
      <c r="AS27" s="145">
        <v>0</v>
      </c>
      <c r="AT27" s="145">
        <v>0</v>
      </c>
      <c r="AU27" s="145">
        <v>0</v>
      </c>
      <c r="AV27" s="145">
        <v>0</v>
      </c>
      <c r="AW27" s="145">
        <v>0</v>
      </c>
      <c r="AX27" s="145">
        <v>0</v>
      </c>
      <c r="AY27" s="145">
        <v>0</v>
      </c>
      <c r="AZ27" s="145">
        <v>2</v>
      </c>
      <c r="BA27" s="145">
        <v>0</v>
      </c>
      <c r="BB27" s="145">
        <v>0</v>
      </c>
      <c r="BC27" s="145">
        <v>0</v>
      </c>
      <c r="BD27" s="145">
        <v>0</v>
      </c>
      <c r="BE27" s="145">
        <v>0</v>
      </c>
      <c r="BF27" s="145">
        <v>0</v>
      </c>
      <c r="BG27" s="145">
        <v>0</v>
      </c>
      <c r="BH27" s="145">
        <v>0</v>
      </c>
      <c r="BI27" s="145">
        <v>0</v>
      </c>
      <c r="BJ27" s="145">
        <v>0</v>
      </c>
      <c r="BK27" s="145">
        <v>0</v>
      </c>
      <c r="BL27" s="145">
        <v>0</v>
      </c>
      <c r="BM27" s="145">
        <v>0</v>
      </c>
      <c r="BN27" s="145">
        <v>0</v>
      </c>
      <c r="BO27" s="145">
        <v>0</v>
      </c>
      <c r="BP27" s="145">
        <v>0</v>
      </c>
      <c r="BQ27" s="145">
        <v>0</v>
      </c>
      <c r="BR27" s="145">
        <v>0</v>
      </c>
      <c r="BS27" s="145">
        <v>2</v>
      </c>
      <c r="BT27" s="145">
        <v>0</v>
      </c>
      <c r="BU27" s="145">
        <v>2</v>
      </c>
      <c r="BV27" s="145">
        <v>0</v>
      </c>
      <c r="BW27" s="145">
        <v>0</v>
      </c>
      <c r="BX27" s="145">
        <v>2</v>
      </c>
      <c r="BY27" s="145">
        <v>0</v>
      </c>
      <c r="BZ27" s="145">
        <v>0</v>
      </c>
      <c r="CA27" s="145">
        <v>0</v>
      </c>
      <c r="CB27" s="145">
        <v>0</v>
      </c>
      <c r="CC27" s="145">
        <v>0</v>
      </c>
      <c r="CD27" s="145">
        <v>0</v>
      </c>
      <c r="CE27" s="145">
        <v>0</v>
      </c>
      <c r="CF27" s="145">
        <v>0</v>
      </c>
      <c r="CG27" s="145">
        <v>0</v>
      </c>
      <c r="CH27" s="145">
        <v>0</v>
      </c>
      <c r="CI27" s="145">
        <v>0</v>
      </c>
      <c r="CJ27" s="145">
        <v>0</v>
      </c>
      <c r="CK27" s="145">
        <v>0</v>
      </c>
      <c r="CL27" s="145">
        <v>0</v>
      </c>
      <c r="CM27" s="145">
        <v>6</v>
      </c>
      <c r="CN27" s="145">
        <v>0</v>
      </c>
      <c r="CO27" s="145">
        <v>0</v>
      </c>
      <c r="CP27" s="145">
        <v>0</v>
      </c>
      <c r="CQ27" s="145">
        <v>2</v>
      </c>
      <c r="CR27" s="145">
        <v>0</v>
      </c>
      <c r="CS27" s="145">
        <v>0</v>
      </c>
      <c r="CT27" s="145">
        <v>0</v>
      </c>
      <c r="CU27" s="145">
        <v>8</v>
      </c>
      <c r="CV27" s="145">
        <v>0</v>
      </c>
      <c r="CW27" s="145">
        <v>0</v>
      </c>
      <c r="CX27" s="145">
        <v>8</v>
      </c>
      <c r="CY27" s="145">
        <v>0</v>
      </c>
      <c r="CZ27" s="145">
        <v>3</v>
      </c>
      <c r="DA27" s="145">
        <v>0</v>
      </c>
      <c r="DB27" s="145">
        <v>0</v>
      </c>
      <c r="DC27" s="145">
        <v>0</v>
      </c>
      <c r="DD27" s="145">
        <v>0</v>
      </c>
      <c r="DE27" s="145">
        <v>0</v>
      </c>
      <c r="DF27" s="145">
        <v>0</v>
      </c>
      <c r="DG27" s="145">
        <v>0</v>
      </c>
      <c r="DH27" s="145">
        <v>3</v>
      </c>
      <c r="DI27" s="145">
        <v>0</v>
      </c>
      <c r="DJ27" s="145">
        <v>0</v>
      </c>
      <c r="DK27" s="145">
        <v>3</v>
      </c>
      <c r="DL27" s="145">
        <v>0</v>
      </c>
      <c r="DM27" s="145">
        <v>0</v>
      </c>
      <c r="DN27" s="145">
        <v>0</v>
      </c>
      <c r="DO27" s="145">
        <v>0</v>
      </c>
      <c r="DP27" s="145">
        <v>0</v>
      </c>
      <c r="DQ27" s="145">
        <v>0</v>
      </c>
      <c r="DR27" s="145">
        <v>0</v>
      </c>
      <c r="DS27" s="145">
        <v>0</v>
      </c>
      <c r="DT27" s="145">
        <v>0</v>
      </c>
      <c r="DU27" s="145">
        <v>0</v>
      </c>
      <c r="DV27" s="145">
        <v>0</v>
      </c>
      <c r="DW27" s="145">
        <v>0</v>
      </c>
      <c r="DX27" s="145">
        <v>0</v>
      </c>
      <c r="DY27" s="145">
        <v>0</v>
      </c>
      <c r="DZ27" s="145">
        <v>0</v>
      </c>
      <c r="EA27" s="145">
        <v>0</v>
      </c>
      <c r="EB27" s="145">
        <v>0</v>
      </c>
      <c r="EC27" s="145">
        <v>0</v>
      </c>
      <c r="ED27" s="145">
        <v>0</v>
      </c>
      <c r="EE27" s="145">
        <v>0</v>
      </c>
      <c r="EF27" s="145">
        <v>0</v>
      </c>
      <c r="EG27" s="145">
        <v>0</v>
      </c>
      <c r="EH27" s="145">
        <v>0</v>
      </c>
      <c r="EI27" s="145">
        <v>0</v>
      </c>
      <c r="EJ27" s="145">
        <v>0</v>
      </c>
      <c r="EK27" s="145">
        <v>0</v>
      </c>
      <c r="EL27" s="145">
        <v>4</v>
      </c>
      <c r="EM27" s="145">
        <v>2</v>
      </c>
      <c r="EN27" s="145">
        <v>6</v>
      </c>
      <c r="EO27" s="145">
        <v>4</v>
      </c>
      <c r="EP27" s="145">
        <v>1</v>
      </c>
      <c r="EQ27" s="145">
        <v>5</v>
      </c>
      <c r="ER27" s="145">
        <v>4</v>
      </c>
      <c r="ES27" s="145">
        <v>2</v>
      </c>
      <c r="ET27" s="145">
        <v>6</v>
      </c>
      <c r="EU27" s="145">
        <v>4</v>
      </c>
      <c r="EV27" s="145">
        <v>1</v>
      </c>
      <c r="EW27" s="145">
        <v>5</v>
      </c>
      <c r="EX27" s="145">
        <v>0</v>
      </c>
      <c r="EY27" s="145">
        <v>0</v>
      </c>
      <c r="EZ27" s="145">
        <v>0</v>
      </c>
      <c r="FA27" s="145">
        <v>0</v>
      </c>
      <c r="FB27" s="145">
        <v>0</v>
      </c>
      <c r="FC27" s="145">
        <v>0</v>
      </c>
      <c r="FD27" s="145">
        <v>8</v>
      </c>
      <c r="FE27" s="145">
        <v>6</v>
      </c>
      <c r="FF27" s="397">
        <f t="shared" si="0"/>
        <v>0.83333333333333337</v>
      </c>
      <c r="FG27" s="397">
        <f t="shared" si="1"/>
        <v>0.75</v>
      </c>
      <c r="FH27" s="397">
        <f t="shared" si="2"/>
        <v>0.53333333333333333</v>
      </c>
      <c r="FI27" s="398">
        <v>100</v>
      </c>
    </row>
    <row r="28" spans="1:165" ht="45.75" x14ac:dyDescent="0.3">
      <c r="A28" s="145" t="s">
        <v>1002</v>
      </c>
      <c r="B28" s="47" t="s">
        <v>1003</v>
      </c>
      <c r="C28" s="396" t="s">
        <v>22</v>
      </c>
      <c r="D28" s="145">
        <v>0</v>
      </c>
      <c r="E28" s="145">
        <v>79</v>
      </c>
      <c r="F28" s="145">
        <v>79</v>
      </c>
      <c r="G28" s="145">
        <v>15</v>
      </c>
      <c r="H28" s="145">
        <v>64</v>
      </c>
      <c r="I28" s="145">
        <v>4</v>
      </c>
      <c r="J28" s="145">
        <v>1</v>
      </c>
      <c r="K28" s="145">
        <v>0</v>
      </c>
      <c r="L28" s="145">
        <v>0</v>
      </c>
      <c r="M28" s="145">
        <v>5</v>
      </c>
      <c r="N28" s="145">
        <v>5</v>
      </c>
      <c r="O28" s="145">
        <v>0</v>
      </c>
      <c r="P28" s="145">
        <v>0</v>
      </c>
      <c r="Q28" s="145">
        <v>1</v>
      </c>
      <c r="R28" s="145">
        <v>0</v>
      </c>
      <c r="S28" s="145">
        <v>0</v>
      </c>
      <c r="T28" s="145">
        <v>0</v>
      </c>
      <c r="U28" s="145">
        <v>1</v>
      </c>
      <c r="V28" s="145">
        <v>0</v>
      </c>
      <c r="W28" s="145">
        <v>0</v>
      </c>
      <c r="X28" s="145">
        <v>0</v>
      </c>
      <c r="Y28" s="145">
        <v>0</v>
      </c>
      <c r="Z28" s="145">
        <v>0</v>
      </c>
      <c r="AA28" s="145">
        <v>0</v>
      </c>
      <c r="AB28" s="145">
        <v>0</v>
      </c>
      <c r="AC28" s="145">
        <v>0</v>
      </c>
      <c r="AD28" s="145">
        <v>0</v>
      </c>
      <c r="AE28" s="145">
        <v>0</v>
      </c>
      <c r="AF28" s="145">
        <v>0</v>
      </c>
      <c r="AG28" s="145">
        <v>0</v>
      </c>
      <c r="AH28" s="145">
        <v>0</v>
      </c>
      <c r="AI28" s="145">
        <v>0</v>
      </c>
      <c r="AJ28" s="145">
        <v>0</v>
      </c>
      <c r="AK28" s="145">
        <v>17</v>
      </c>
      <c r="AL28" s="145">
        <v>8</v>
      </c>
      <c r="AM28" s="145">
        <v>6</v>
      </c>
      <c r="AN28" s="145">
        <v>0</v>
      </c>
      <c r="AO28" s="145">
        <v>0</v>
      </c>
      <c r="AP28" s="145">
        <v>14</v>
      </c>
      <c r="AQ28" s="145">
        <v>1</v>
      </c>
      <c r="AR28" s="145">
        <v>1</v>
      </c>
      <c r="AS28" s="145">
        <v>0</v>
      </c>
      <c r="AT28" s="145">
        <v>0</v>
      </c>
      <c r="AU28" s="145">
        <v>12</v>
      </c>
      <c r="AV28" s="145">
        <v>24</v>
      </c>
      <c r="AW28" s="145">
        <v>0</v>
      </c>
      <c r="AX28" s="145">
        <v>0</v>
      </c>
      <c r="AY28" s="145">
        <v>3</v>
      </c>
      <c r="AZ28" s="145">
        <v>6</v>
      </c>
      <c r="BA28" s="145">
        <v>0</v>
      </c>
      <c r="BB28" s="145">
        <v>0</v>
      </c>
      <c r="BC28" s="145">
        <v>0</v>
      </c>
      <c r="BD28" s="145">
        <v>0</v>
      </c>
      <c r="BE28" s="145">
        <v>0</v>
      </c>
      <c r="BF28" s="145">
        <v>0</v>
      </c>
      <c r="BG28" s="145">
        <v>0</v>
      </c>
      <c r="BH28" s="145">
        <v>0</v>
      </c>
      <c r="BI28" s="145">
        <v>0</v>
      </c>
      <c r="BJ28" s="145">
        <v>0</v>
      </c>
      <c r="BK28" s="145">
        <v>0</v>
      </c>
      <c r="BL28" s="145">
        <v>0</v>
      </c>
      <c r="BM28" s="145">
        <v>0</v>
      </c>
      <c r="BN28" s="145">
        <v>0</v>
      </c>
      <c r="BO28" s="145">
        <v>0</v>
      </c>
      <c r="BP28" s="145">
        <v>0</v>
      </c>
      <c r="BQ28" s="145">
        <v>0</v>
      </c>
      <c r="BR28" s="145">
        <v>0</v>
      </c>
      <c r="BS28" s="145">
        <v>47</v>
      </c>
      <c r="BT28" s="145">
        <v>13</v>
      </c>
      <c r="BU28" s="145">
        <v>27</v>
      </c>
      <c r="BV28" s="145">
        <v>0</v>
      </c>
      <c r="BW28" s="145">
        <v>0</v>
      </c>
      <c r="BX28" s="145">
        <v>40</v>
      </c>
      <c r="BY28" s="145">
        <v>4</v>
      </c>
      <c r="BZ28" s="145">
        <v>0</v>
      </c>
      <c r="CA28" s="145">
        <v>0</v>
      </c>
      <c r="CB28" s="145">
        <v>0</v>
      </c>
      <c r="CC28" s="145">
        <v>5</v>
      </c>
      <c r="CD28" s="145">
        <v>8</v>
      </c>
      <c r="CE28" s="145">
        <v>0</v>
      </c>
      <c r="CF28" s="145">
        <v>0</v>
      </c>
      <c r="CG28" s="145">
        <v>9</v>
      </c>
      <c r="CH28" s="145">
        <v>8</v>
      </c>
      <c r="CI28" s="145">
        <v>0</v>
      </c>
      <c r="CJ28" s="145">
        <v>0</v>
      </c>
      <c r="CK28" s="145">
        <v>17</v>
      </c>
      <c r="CL28" s="145">
        <v>9</v>
      </c>
      <c r="CM28" s="145">
        <v>6</v>
      </c>
      <c r="CN28" s="145">
        <v>0</v>
      </c>
      <c r="CO28" s="145">
        <v>0</v>
      </c>
      <c r="CP28" s="145">
        <v>12</v>
      </c>
      <c r="CQ28" s="145">
        <v>24</v>
      </c>
      <c r="CR28" s="145">
        <v>0</v>
      </c>
      <c r="CS28" s="145">
        <v>0</v>
      </c>
      <c r="CT28" s="145">
        <v>21</v>
      </c>
      <c r="CU28" s="145">
        <v>30</v>
      </c>
      <c r="CV28" s="145">
        <v>0</v>
      </c>
      <c r="CW28" s="145">
        <v>0</v>
      </c>
      <c r="CX28" s="145">
        <v>51</v>
      </c>
      <c r="CY28" s="145">
        <v>0</v>
      </c>
      <c r="CZ28" s="145">
        <v>0</v>
      </c>
      <c r="DA28" s="145">
        <v>0</v>
      </c>
      <c r="DB28" s="145">
        <v>0</v>
      </c>
      <c r="DC28" s="145">
        <v>0</v>
      </c>
      <c r="DD28" s="145">
        <v>0</v>
      </c>
      <c r="DE28" s="145">
        <v>0</v>
      </c>
      <c r="DF28" s="145">
        <v>0</v>
      </c>
      <c r="DG28" s="145">
        <v>0</v>
      </c>
      <c r="DH28" s="145">
        <v>0</v>
      </c>
      <c r="DI28" s="145">
        <v>0</v>
      </c>
      <c r="DJ28" s="145">
        <v>0</v>
      </c>
      <c r="DK28" s="145">
        <v>0</v>
      </c>
      <c r="DL28" s="145">
        <v>0</v>
      </c>
      <c r="DM28" s="145">
        <v>0</v>
      </c>
      <c r="DN28" s="145">
        <v>0</v>
      </c>
      <c r="DO28" s="145">
        <v>0</v>
      </c>
      <c r="DP28" s="145">
        <v>1</v>
      </c>
      <c r="DQ28" s="145">
        <v>1</v>
      </c>
      <c r="DR28" s="145">
        <v>0</v>
      </c>
      <c r="DS28" s="145">
        <v>0</v>
      </c>
      <c r="DT28" s="145">
        <v>1</v>
      </c>
      <c r="DU28" s="145">
        <v>1</v>
      </c>
      <c r="DV28" s="145">
        <v>0</v>
      </c>
      <c r="DW28" s="145">
        <v>0</v>
      </c>
      <c r="DX28" s="145">
        <v>2</v>
      </c>
      <c r="DY28" s="145">
        <v>0</v>
      </c>
      <c r="DZ28" s="145">
        <v>0</v>
      </c>
      <c r="EA28" s="145">
        <v>0</v>
      </c>
      <c r="EB28" s="145">
        <v>0</v>
      </c>
      <c r="EC28" s="145">
        <v>2</v>
      </c>
      <c r="ED28" s="145">
        <v>4</v>
      </c>
      <c r="EE28" s="145">
        <v>0</v>
      </c>
      <c r="EF28" s="145">
        <v>0</v>
      </c>
      <c r="EG28" s="145">
        <v>2</v>
      </c>
      <c r="EH28" s="145">
        <v>4</v>
      </c>
      <c r="EI28" s="145">
        <v>0</v>
      </c>
      <c r="EJ28" s="145">
        <v>0</v>
      </c>
      <c r="EK28" s="145">
        <v>6</v>
      </c>
      <c r="EL28" s="145">
        <v>14</v>
      </c>
      <c r="EM28" s="145">
        <v>40</v>
      </c>
      <c r="EN28" s="145">
        <v>54</v>
      </c>
      <c r="EO28" s="145">
        <v>13</v>
      </c>
      <c r="EP28" s="145">
        <v>38</v>
      </c>
      <c r="EQ28" s="145">
        <v>51</v>
      </c>
      <c r="ER28" s="145">
        <v>14</v>
      </c>
      <c r="ES28" s="145">
        <v>40</v>
      </c>
      <c r="ET28" s="145">
        <v>54</v>
      </c>
      <c r="EU28" s="145">
        <v>13</v>
      </c>
      <c r="EV28" s="145">
        <v>38</v>
      </c>
      <c r="EW28" s="145">
        <v>51</v>
      </c>
      <c r="EX28" s="145">
        <v>0</v>
      </c>
      <c r="EY28" s="145">
        <v>0</v>
      </c>
      <c r="EZ28" s="145">
        <v>0</v>
      </c>
      <c r="FA28" s="145">
        <v>0</v>
      </c>
      <c r="FB28" s="145">
        <v>0</v>
      </c>
      <c r="FC28" s="145">
        <v>0</v>
      </c>
      <c r="FD28" s="145">
        <v>64</v>
      </c>
      <c r="FE28" s="145">
        <v>54</v>
      </c>
      <c r="FF28" s="397">
        <f t="shared" si="0"/>
        <v>0.94444444444444442</v>
      </c>
      <c r="FG28" s="397">
        <f t="shared" si="1"/>
        <v>0.84375</v>
      </c>
      <c r="FH28" s="397">
        <f t="shared" si="2"/>
        <v>0.810126582278481</v>
      </c>
      <c r="FI28" s="398">
        <v>79.69</v>
      </c>
    </row>
    <row r="29" spans="1:165" ht="45.75" x14ac:dyDescent="0.3">
      <c r="A29" s="145" t="s">
        <v>1004</v>
      </c>
      <c r="B29" s="47" t="s">
        <v>1005</v>
      </c>
      <c r="C29" s="396" t="s">
        <v>22</v>
      </c>
      <c r="D29" s="145">
        <v>0</v>
      </c>
      <c r="E29" s="145">
        <v>389</v>
      </c>
      <c r="F29" s="145">
        <v>389</v>
      </c>
      <c r="G29" s="145">
        <v>163</v>
      </c>
      <c r="H29" s="145">
        <v>226</v>
      </c>
      <c r="I29" s="145">
        <v>92</v>
      </c>
      <c r="J29" s="145">
        <v>6</v>
      </c>
      <c r="K29" s="145">
        <v>0</v>
      </c>
      <c r="L29" s="145">
        <v>0</v>
      </c>
      <c r="M29" s="145">
        <v>64</v>
      </c>
      <c r="N29" s="145">
        <v>5</v>
      </c>
      <c r="O29" s="145">
        <v>0</v>
      </c>
      <c r="P29" s="145">
        <v>0</v>
      </c>
      <c r="Q29" s="145">
        <v>1</v>
      </c>
      <c r="R29" s="145">
        <v>0</v>
      </c>
      <c r="S29" s="145">
        <v>0</v>
      </c>
      <c r="T29" s="145">
        <v>0</v>
      </c>
      <c r="U29" s="145">
        <v>0</v>
      </c>
      <c r="V29" s="145">
        <v>0</v>
      </c>
      <c r="W29" s="145">
        <v>0</v>
      </c>
      <c r="X29" s="145">
        <v>0</v>
      </c>
      <c r="Y29" s="145">
        <v>0</v>
      </c>
      <c r="Z29" s="145">
        <v>0</v>
      </c>
      <c r="AA29" s="145">
        <v>0</v>
      </c>
      <c r="AB29" s="145">
        <v>0</v>
      </c>
      <c r="AC29" s="145">
        <v>0</v>
      </c>
      <c r="AD29" s="145">
        <v>0</v>
      </c>
      <c r="AE29" s="145">
        <v>0</v>
      </c>
      <c r="AF29" s="145">
        <v>0</v>
      </c>
      <c r="AG29" s="145">
        <v>0</v>
      </c>
      <c r="AH29" s="145">
        <v>0</v>
      </c>
      <c r="AI29" s="145">
        <v>0</v>
      </c>
      <c r="AJ29" s="145">
        <v>0</v>
      </c>
      <c r="AK29" s="145">
        <v>168</v>
      </c>
      <c r="AL29" s="145">
        <v>157</v>
      </c>
      <c r="AM29" s="145">
        <v>11</v>
      </c>
      <c r="AN29" s="145">
        <v>0</v>
      </c>
      <c r="AO29" s="145">
        <v>0</v>
      </c>
      <c r="AP29" s="145">
        <v>168</v>
      </c>
      <c r="AQ29" s="145">
        <v>0</v>
      </c>
      <c r="AR29" s="145">
        <v>0</v>
      </c>
      <c r="AS29" s="145">
        <v>0</v>
      </c>
      <c r="AT29" s="145">
        <v>0</v>
      </c>
      <c r="AU29" s="145">
        <v>75</v>
      </c>
      <c r="AV29" s="145">
        <v>5</v>
      </c>
      <c r="AW29" s="145">
        <v>0</v>
      </c>
      <c r="AX29" s="145">
        <v>0</v>
      </c>
      <c r="AY29" s="145">
        <v>86</v>
      </c>
      <c r="AZ29" s="145">
        <v>4</v>
      </c>
      <c r="BA29" s="145">
        <v>0</v>
      </c>
      <c r="BB29" s="145">
        <v>0</v>
      </c>
      <c r="BC29" s="145">
        <v>5</v>
      </c>
      <c r="BD29" s="145">
        <v>0</v>
      </c>
      <c r="BE29" s="145">
        <v>0</v>
      </c>
      <c r="BF29" s="145">
        <v>0</v>
      </c>
      <c r="BG29" s="145">
        <v>0</v>
      </c>
      <c r="BH29" s="145">
        <v>0</v>
      </c>
      <c r="BI29" s="145">
        <v>0</v>
      </c>
      <c r="BJ29" s="145">
        <v>0</v>
      </c>
      <c r="BK29" s="145">
        <v>0</v>
      </c>
      <c r="BL29" s="145">
        <v>0</v>
      </c>
      <c r="BM29" s="145">
        <v>0</v>
      </c>
      <c r="BN29" s="145">
        <v>0</v>
      </c>
      <c r="BO29" s="145">
        <v>0</v>
      </c>
      <c r="BP29" s="145">
        <v>0</v>
      </c>
      <c r="BQ29" s="145">
        <v>0</v>
      </c>
      <c r="BR29" s="145">
        <v>0</v>
      </c>
      <c r="BS29" s="145">
        <v>175</v>
      </c>
      <c r="BT29" s="145">
        <v>163</v>
      </c>
      <c r="BU29" s="145">
        <v>9</v>
      </c>
      <c r="BV29" s="145">
        <v>0</v>
      </c>
      <c r="BW29" s="145">
        <v>0</v>
      </c>
      <c r="BX29" s="145">
        <v>172</v>
      </c>
      <c r="BY29" s="145">
        <v>56</v>
      </c>
      <c r="BZ29" s="145">
        <v>3</v>
      </c>
      <c r="CA29" s="145">
        <v>0</v>
      </c>
      <c r="CB29" s="145">
        <v>0</v>
      </c>
      <c r="CC29" s="145">
        <v>75</v>
      </c>
      <c r="CD29" s="145">
        <v>4</v>
      </c>
      <c r="CE29" s="145">
        <v>0</v>
      </c>
      <c r="CF29" s="145">
        <v>0</v>
      </c>
      <c r="CG29" s="145">
        <v>131</v>
      </c>
      <c r="CH29" s="145">
        <v>7</v>
      </c>
      <c r="CI29" s="145">
        <v>0</v>
      </c>
      <c r="CJ29" s="145">
        <v>0</v>
      </c>
      <c r="CK29" s="145">
        <v>138</v>
      </c>
      <c r="CL29" s="145">
        <v>119</v>
      </c>
      <c r="CM29" s="145">
        <v>7</v>
      </c>
      <c r="CN29" s="145">
        <v>0</v>
      </c>
      <c r="CO29" s="145">
        <v>0</v>
      </c>
      <c r="CP29" s="145">
        <v>144</v>
      </c>
      <c r="CQ29" s="145">
        <v>7</v>
      </c>
      <c r="CR29" s="145">
        <v>0</v>
      </c>
      <c r="CS29" s="145">
        <v>0</v>
      </c>
      <c r="CT29" s="145">
        <v>263</v>
      </c>
      <c r="CU29" s="145">
        <v>14</v>
      </c>
      <c r="CV29" s="145">
        <v>0</v>
      </c>
      <c r="CW29" s="145">
        <v>0</v>
      </c>
      <c r="CX29" s="145">
        <v>277</v>
      </c>
      <c r="CY29" s="145">
        <v>0</v>
      </c>
      <c r="CZ29" s="145">
        <v>0</v>
      </c>
      <c r="DA29" s="145">
        <v>0</v>
      </c>
      <c r="DB29" s="145">
        <v>0</v>
      </c>
      <c r="DC29" s="145">
        <v>0</v>
      </c>
      <c r="DD29" s="145">
        <v>0</v>
      </c>
      <c r="DE29" s="145">
        <v>0</v>
      </c>
      <c r="DF29" s="145">
        <v>0</v>
      </c>
      <c r="DG29" s="145">
        <v>0</v>
      </c>
      <c r="DH29" s="145">
        <v>0</v>
      </c>
      <c r="DI29" s="145">
        <v>0</v>
      </c>
      <c r="DJ29" s="145">
        <v>0</v>
      </c>
      <c r="DK29" s="145">
        <v>0</v>
      </c>
      <c r="DL29" s="145">
        <v>75</v>
      </c>
      <c r="DM29" s="145">
        <v>5</v>
      </c>
      <c r="DN29" s="145">
        <v>0</v>
      </c>
      <c r="DO29" s="145">
        <v>0</v>
      </c>
      <c r="DP29" s="145">
        <v>16</v>
      </c>
      <c r="DQ29" s="145">
        <v>83</v>
      </c>
      <c r="DR29" s="145">
        <v>5</v>
      </c>
      <c r="DS29" s="145">
        <v>0</v>
      </c>
      <c r="DT29" s="145">
        <v>91</v>
      </c>
      <c r="DU29" s="145">
        <v>88</v>
      </c>
      <c r="DV29" s="145">
        <v>5</v>
      </c>
      <c r="DW29" s="145">
        <v>0</v>
      </c>
      <c r="DX29" s="145">
        <v>184</v>
      </c>
      <c r="DY29" s="145">
        <v>46</v>
      </c>
      <c r="DZ29" s="145">
        <v>4</v>
      </c>
      <c r="EA29" s="145">
        <v>0</v>
      </c>
      <c r="EB29" s="145">
        <v>0</v>
      </c>
      <c r="EC29" s="145">
        <v>0</v>
      </c>
      <c r="ED29" s="145">
        <v>74</v>
      </c>
      <c r="EE29" s="145">
        <v>4</v>
      </c>
      <c r="EF29" s="145">
        <v>0</v>
      </c>
      <c r="EG29" s="145">
        <v>46</v>
      </c>
      <c r="EH29" s="145">
        <v>78</v>
      </c>
      <c r="EI29" s="145">
        <v>4</v>
      </c>
      <c r="EJ29" s="145">
        <v>0</v>
      </c>
      <c r="EK29" s="145">
        <v>128</v>
      </c>
      <c r="EL29" s="145">
        <v>168</v>
      </c>
      <c r="EM29" s="145">
        <v>172</v>
      </c>
      <c r="EN29" s="145">
        <v>340</v>
      </c>
      <c r="EO29" s="145">
        <v>166</v>
      </c>
      <c r="EP29" s="145">
        <v>168</v>
      </c>
      <c r="EQ29" s="145">
        <v>334</v>
      </c>
      <c r="ER29" s="145">
        <v>168</v>
      </c>
      <c r="ES29" s="145">
        <v>172</v>
      </c>
      <c r="ET29" s="145">
        <v>340</v>
      </c>
      <c r="EU29" s="145">
        <v>165</v>
      </c>
      <c r="EV29" s="145">
        <v>167</v>
      </c>
      <c r="EW29" s="145">
        <v>332</v>
      </c>
      <c r="EX29" s="145">
        <v>0</v>
      </c>
      <c r="EY29" s="145">
        <v>0</v>
      </c>
      <c r="EZ29" s="145">
        <v>0</v>
      </c>
      <c r="FA29" s="145">
        <v>0</v>
      </c>
      <c r="FB29" s="145">
        <v>0</v>
      </c>
      <c r="FC29" s="145">
        <v>0</v>
      </c>
      <c r="FD29" s="145">
        <v>343</v>
      </c>
      <c r="FE29" s="145">
        <v>340</v>
      </c>
      <c r="FF29" s="397">
        <f t="shared" si="0"/>
        <v>0.98235294117647054</v>
      </c>
      <c r="FG29" s="397">
        <f t="shared" si="1"/>
        <v>0.99125364431486884</v>
      </c>
      <c r="FH29" s="397">
        <f t="shared" si="2"/>
        <v>0.8817480719794345</v>
      </c>
      <c r="FI29" s="398">
        <v>80.760000000000005</v>
      </c>
    </row>
    <row r="30" spans="1:165" ht="30.75" x14ac:dyDescent="0.3">
      <c r="A30" s="145" t="s">
        <v>1006</v>
      </c>
      <c r="B30" s="47" t="s">
        <v>1007</v>
      </c>
      <c r="C30" s="396" t="s">
        <v>22</v>
      </c>
      <c r="D30" s="145">
        <v>0</v>
      </c>
      <c r="E30" s="145">
        <v>36</v>
      </c>
      <c r="F30" s="145">
        <v>36</v>
      </c>
      <c r="G30" s="145">
        <v>36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21</v>
      </c>
      <c r="N30" s="145">
        <v>2</v>
      </c>
      <c r="O30" s="145">
        <v>0</v>
      </c>
      <c r="P30" s="145">
        <v>0</v>
      </c>
      <c r="Q30" s="145">
        <v>1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5">
        <v>0</v>
      </c>
      <c r="AA30" s="145">
        <v>0</v>
      </c>
      <c r="AB30" s="145">
        <v>0</v>
      </c>
      <c r="AC30" s="145">
        <v>0</v>
      </c>
      <c r="AD30" s="145">
        <v>0</v>
      </c>
      <c r="AE30" s="145">
        <v>0</v>
      </c>
      <c r="AF30" s="145">
        <v>0</v>
      </c>
      <c r="AG30" s="145">
        <v>0</v>
      </c>
      <c r="AH30" s="145">
        <v>0</v>
      </c>
      <c r="AI30" s="145">
        <v>0</v>
      </c>
      <c r="AJ30" s="145">
        <v>0</v>
      </c>
      <c r="AK30" s="145">
        <v>24</v>
      </c>
      <c r="AL30" s="145">
        <v>21</v>
      </c>
      <c r="AM30" s="145">
        <v>2</v>
      </c>
      <c r="AN30" s="145">
        <v>0</v>
      </c>
      <c r="AO30" s="145">
        <v>0</v>
      </c>
      <c r="AP30" s="145">
        <v>23</v>
      </c>
      <c r="AQ30" s="145">
        <v>0</v>
      </c>
      <c r="AR30" s="145">
        <v>0</v>
      </c>
      <c r="AS30" s="145">
        <v>0</v>
      </c>
      <c r="AT30" s="145">
        <v>0</v>
      </c>
      <c r="AU30" s="145">
        <v>0</v>
      </c>
      <c r="AV30" s="145">
        <v>0</v>
      </c>
      <c r="AW30" s="145">
        <v>0</v>
      </c>
      <c r="AX30" s="145">
        <v>0</v>
      </c>
      <c r="AY30" s="145">
        <v>0</v>
      </c>
      <c r="AZ30" s="145">
        <v>0</v>
      </c>
      <c r="BA30" s="145">
        <v>0</v>
      </c>
      <c r="BB30" s="145">
        <v>0</v>
      </c>
      <c r="BC30" s="145">
        <v>0</v>
      </c>
      <c r="BD30" s="145">
        <v>0</v>
      </c>
      <c r="BE30" s="145">
        <v>0</v>
      </c>
      <c r="BF30" s="145">
        <v>0</v>
      </c>
      <c r="BG30" s="145">
        <v>0</v>
      </c>
      <c r="BH30" s="145">
        <v>0</v>
      </c>
      <c r="BI30" s="145">
        <v>0</v>
      </c>
      <c r="BJ30" s="145">
        <v>0</v>
      </c>
      <c r="BK30" s="145">
        <v>0</v>
      </c>
      <c r="BL30" s="145">
        <v>0</v>
      </c>
      <c r="BM30" s="145">
        <v>0</v>
      </c>
      <c r="BN30" s="145">
        <v>0</v>
      </c>
      <c r="BO30" s="145">
        <v>0</v>
      </c>
      <c r="BP30" s="145">
        <v>0</v>
      </c>
      <c r="BQ30" s="145">
        <v>0</v>
      </c>
      <c r="BR30" s="145">
        <v>0</v>
      </c>
      <c r="BS30" s="145">
        <v>0</v>
      </c>
      <c r="BT30" s="145">
        <v>0</v>
      </c>
      <c r="BU30" s="145">
        <v>0</v>
      </c>
      <c r="BV30" s="145">
        <v>0</v>
      </c>
      <c r="BW30" s="145">
        <v>0</v>
      </c>
      <c r="BX30" s="145">
        <v>0</v>
      </c>
      <c r="BY30" s="145">
        <v>11</v>
      </c>
      <c r="BZ30" s="145">
        <v>1</v>
      </c>
      <c r="CA30" s="145">
        <v>0</v>
      </c>
      <c r="CB30" s="145">
        <v>0</v>
      </c>
      <c r="CC30" s="145">
        <v>0</v>
      </c>
      <c r="CD30" s="145">
        <v>0</v>
      </c>
      <c r="CE30" s="145">
        <v>0</v>
      </c>
      <c r="CF30" s="145">
        <v>0</v>
      </c>
      <c r="CG30" s="145">
        <v>11</v>
      </c>
      <c r="CH30" s="145">
        <v>1</v>
      </c>
      <c r="CI30" s="145">
        <v>0</v>
      </c>
      <c r="CJ30" s="145">
        <v>0</v>
      </c>
      <c r="CK30" s="145">
        <v>12</v>
      </c>
      <c r="CL30" s="145">
        <v>22</v>
      </c>
      <c r="CM30" s="145">
        <v>1</v>
      </c>
      <c r="CN30" s="145">
        <v>0</v>
      </c>
      <c r="CO30" s="145">
        <v>0</v>
      </c>
      <c r="CP30" s="145">
        <v>0</v>
      </c>
      <c r="CQ30" s="145">
        <v>0</v>
      </c>
      <c r="CR30" s="145">
        <v>0</v>
      </c>
      <c r="CS30" s="145">
        <v>0</v>
      </c>
      <c r="CT30" s="145">
        <v>22</v>
      </c>
      <c r="CU30" s="145">
        <v>1</v>
      </c>
      <c r="CV30" s="145">
        <v>0</v>
      </c>
      <c r="CW30" s="145">
        <v>0</v>
      </c>
      <c r="CX30" s="145">
        <v>23</v>
      </c>
      <c r="CY30" s="145">
        <v>0</v>
      </c>
      <c r="CZ30" s="145">
        <v>0</v>
      </c>
      <c r="DA30" s="145">
        <v>0</v>
      </c>
      <c r="DB30" s="145">
        <v>0</v>
      </c>
      <c r="DC30" s="145">
        <v>0</v>
      </c>
      <c r="DD30" s="145">
        <v>0</v>
      </c>
      <c r="DE30" s="145">
        <v>0</v>
      </c>
      <c r="DF30" s="145">
        <v>0</v>
      </c>
      <c r="DG30" s="145">
        <v>0</v>
      </c>
      <c r="DH30" s="145">
        <v>0</v>
      </c>
      <c r="DI30" s="145">
        <v>0</v>
      </c>
      <c r="DJ30" s="145">
        <v>0</v>
      </c>
      <c r="DK30" s="145">
        <v>0</v>
      </c>
      <c r="DL30" s="145">
        <v>13</v>
      </c>
      <c r="DM30" s="145">
        <v>1</v>
      </c>
      <c r="DN30" s="145">
        <v>0</v>
      </c>
      <c r="DO30" s="145">
        <v>0</v>
      </c>
      <c r="DP30" s="145">
        <v>0</v>
      </c>
      <c r="DQ30" s="145">
        <v>0</v>
      </c>
      <c r="DR30" s="145">
        <v>0</v>
      </c>
      <c r="DS30" s="145">
        <v>0</v>
      </c>
      <c r="DT30" s="145">
        <v>13</v>
      </c>
      <c r="DU30" s="145">
        <v>1</v>
      </c>
      <c r="DV30" s="145">
        <v>0</v>
      </c>
      <c r="DW30" s="145">
        <v>0</v>
      </c>
      <c r="DX30" s="145">
        <v>14</v>
      </c>
      <c r="DY30" s="145">
        <v>2</v>
      </c>
      <c r="DZ30" s="145">
        <v>0</v>
      </c>
      <c r="EA30" s="145">
        <v>0</v>
      </c>
      <c r="EB30" s="145">
        <v>0</v>
      </c>
      <c r="EC30" s="145">
        <v>0</v>
      </c>
      <c r="ED30" s="145">
        <v>0</v>
      </c>
      <c r="EE30" s="145">
        <v>0</v>
      </c>
      <c r="EF30" s="145">
        <v>0</v>
      </c>
      <c r="EG30" s="145">
        <v>2</v>
      </c>
      <c r="EH30" s="145">
        <v>0</v>
      </c>
      <c r="EI30" s="145">
        <v>0</v>
      </c>
      <c r="EJ30" s="145">
        <v>0</v>
      </c>
      <c r="EK30" s="145">
        <v>2</v>
      </c>
      <c r="EL30" s="145">
        <v>23</v>
      </c>
      <c r="EM30" s="145">
        <v>0</v>
      </c>
      <c r="EN30" s="145">
        <v>23</v>
      </c>
      <c r="EO30" s="145">
        <v>23</v>
      </c>
      <c r="EP30" s="145">
        <v>0</v>
      </c>
      <c r="EQ30" s="145">
        <v>23</v>
      </c>
      <c r="ER30" s="145">
        <v>23</v>
      </c>
      <c r="ES30" s="145">
        <v>0</v>
      </c>
      <c r="ET30" s="145">
        <v>23</v>
      </c>
      <c r="EU30" s="145">
        <v>23</v>
      </c>
      <c r="EV30" s="145">
        <v>0</v>
      </c>
      <c r="EW30" s="145">
        <v>23</v>
      </c>
      <c r="EX30" s="145">
        <v>0</v>
      </c>
      <c r="EY30" s="145">
        <v>0</v>
      </c>
      <c r="EZ30" s="145">
        <v>0</v>
      </c>
      <c r="FA30" s="145">
        <v>0</v>
      </c>
      <c r="FB30" s="145">
        <v>0</v>
      </c>
      <c r="FC30" s="145">
        <v>0</v>
      </c>
      <c r="FD30" s="145">
        <v>24</v>
      </c>
      <c r="FE30" s="145">
        <v>23</v>
      </c>
      <c r="FF30" s="397">
        <f t="shared" si="0"/>
        <v>1</v>
      </c>
      <c r="FG30" s="397">
        <f t="shared" si="1"/>
        <v>0.95833333333333337</v>
      </c>
      <c r="FH30" s="397">
        <f t="shared" si="2"/>
        <v>0.66666666666666663</v>
      </c>
      <c r="FI30" s="398">
        <v>95.83</v>
      </c>
    </row>
    <row r="31" spans="1:165" ht="30.75" x14ac:dyDescent="0.3">
      <c r="A31" s="145" t="s">
        <v>1008</v>
      </c>
      <c r="B31" s="47" t="s">
        <v>1009</v>
      </c>
      <c r="C31" s="396" t="s">
        <v>77</v>
      </c>
      <c r="D31" s="145">
        <v>0</v>
      </c>
      <c r="E31" s="145">
        <v>104</v>
      </c>
      <c r="F31" s="145">
        <v>104</v>
      </c>
      <c r="G31" s="145">
        <v>48</v>
      </c>
      <c r="H31" s="145">
        <v>56</v>
      </c>
      <c r="I31" s="145">
        <v>0</v>
      </c>
      <c r="J31" s="145">
        <v>10</v>
      </c>
      <c r="K31" s="145">
        <v>0</v>
      </c>
      <c r="L31" s="145">
        <v>0</v>
      </c>
      <c r="M31" s="145">
        <v>1</v>
      </c>
      <c r="N31" s="145">
        <v>26</v>
      </c>
      <c r="O31" s="145">
        <v>0</v>
      </c>
      <c r="P31" s="145">
        <v>0</v>
      </c>
      <c r="Q31" s="145">
        <v>0</v>
      </c>
      <c r="R31" s="145">
        <v>3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40</v>
      </c>
      <c r="AL31" s="145">
        <v>1</v>
      </c>
      <c r="AM31" s="145">
        <v>39</v>
      </c>
      <c r="AN31" s="145">
        <v>0</v>
      </c>
      <c r="AO31" s="145">
        <v>0</v>
      </c>
      <c r="AP31" s="145">
        <v>40</v>
      </c>
      <c r="AQ31" s="145">
        <v>0</v>
      </c>
      <c r="AR31" s="145">
        <v>4</v>
      </c>
      <c r="AS31" s="145">
        <v>0</v>
      </c>
      <c r="AT31" s="145">
        <v>0</v>
      </c>
      <c r="AU31" s="145">
        <v>3</v>
      </c>
      <c r="AV31" s="145">
        <v>30</v>
      </c>
      <c r="AW31" s="145">
        <v>0</v>
      </c>
      <c r="AX31" s="145">
        <v>0</v>
      </c>
      <c r="AY31" s="145">
        <v>0</v>
      </c>
      <c r="AZ31" s="145">
        <v>5</v>
      </c>
      <c r="BA31" s="145">
        <v>0</v>
      </c>
      <c r="BB31" s="145">
        <v>0</v>
      </c>
      <c r="BC31" s="145">
        <v>0</v>
      </c>
      <c r="BD31" s="145">
        <v>0</v>
      </c>
      <c r="BE31" s="145">
        <v>0</v>
      </c>
      <c r="BF31" s="145">
        <v>0</v>
      </c>
      <c r="BG31" s="145">
        <v>0</v>
      </c>
      <c r="BH31" s="145">
        <v>0</v>
      </c>
      <c r="BI31" s="145">
        <v>0</v>
      </c>
      <c r="BJ31" s="145">
        <v>0</v>
      </c>
      <c r="BK31" s="145">
        <v>0</v>
      </c>
      <c r="BL31" s="145">
        <v>0</v>
      </c>
      <c r="BM31" s="145">
        <v>0</v>
      </c>
      <c r="BN31" s="145">
        <v>0</v>
      </c>
      <c r="BO31" s="145">
        <v>0</v>
      </c>
      <c r="BP31" s="145">
        <v>0</v>
      </c>
      <c r="BQ31" s="145">
        <v>0</v>
      </c>
      <c r="BR31" s="145">
        <v>0</v>
      </c>
      <c r="BS31" s="145">
        <v>42</v>
      </c>
      <c r="BT31" s="145">
        <v>2</v>
      </c>
      <c r="BU31" s="145">
        <v>39</v>
      </c>
      <c r="BV31" s="145">
        <v>0</v>
      </c>
      <c r="BW31" s="145">
        <v>0</v>
      </c>
      <c r="BX31" s="145">
        <v>41</v>
      </c>
      <c r="BY31" s="145">
        <v>0</v>
      </c>
      <c r="BZ31" s="145">
        <v>21</v>
      </c>
      <c r="CA31" s="145">
        <v>0</v>
      </c>
      <c r="CB31" s="145">
        <v>0</v>
      </c>
      <c r="CC31" s="145">
        <v>1</v>
      </c>
      <c r="CD31" s="145">
        <v>8</v>
      </c>
      <c r="CE31" s="145">
        <v>0</v>
      </c>
      <c r="CF31" s="145">
        <v>0</v>
      </c>
      <c r="CG31" s="145">
        <v>1</v>
      </c>
      <c r="CH31" s="145">
        <v>29</v>
      </c>
      <c r="CI31" s="145">
        <v>0</v>
      </c>
      <c r="CJ31" s="145">
        <v>0</v>
      </c>
      <c r="CK31" s="145">
        <v>30</v>
      </c>
      <c r="CL31" s="145">
        <v>0</v>
      </c>
      <c r="CM31" s="145">
        <v>36</v>
      </c>
      <c r="CN31" s="145">
        <v>0</v>
      </c>
      <c r="CO31" s="145">
        <v>0</v>
      </c>
      <c r="CP31" s="145">
        <v>3</v>
      </c>
      <c r="CQ31" s="145">
        <v>30</v>
      </c>
      <c r="CR31" s="145">
        <v>0</v>
      </c>
      <c r="CS31" s="145">
        <v>0</v>
      </c>
      <c r="CT31" s="145">
        <v>3</v>
      </c>
      <c r="CU31" s="145">
        <v>66</v>
      </c>
      <c r="CV31" s="145">
        <v>0</v>
      </c>
      <c r="CW31" s="145">
        <v>0</v>
      </c>
      <c r="CX31" s="145">
        <v>69</v>
      </c>
      <c r="CY31" s="145">
        <v>0</v>
      </c>
      <c r="CZ31" s="145">
        <v>0</v>
      </c>
      <c r="DA31" s="145">
        <v>0</v>
      </c>
      <c r="DB31" s="145">
        <v>0</v>
      </c>
      <c r="DC31" s="145">
        <v>0</v>
      </c>
      <c r="DD31" s="145">
        <v>0</v>
      </c>
      <c r="DE31" s="145">
        <v>0</v>
      </c>
      <c r="DF31" s="145">
        <v>0</v>
      </c>
      <c r="DG31" s="145">
        <v>0</v>
      </c>
      <c r="DH31" s="145">
        <v>0</v>
      </c>
      <c r="DI31" s="145">
        <v>0</v>
      </c>
      <c r="DJ31" s="145">
        <v>0</v>
      </c>
      <c r="DK31" s="145">
        <v>0</v>
      </c>
      <c r="DL31" s="145">
        <v>1</v>
      </c>
      <c r="DM31" s="145">
        <v>12</v>
      </c>
      <c r="DN31" s="145">
        <v>0</v>
      </c>
      <c r="DO31" s="145">
        <v>0</v>
      </c>
      <c r="DP31" s="145">
        <v>1</v>
      </c>
      <c r="DQ31" s="145">
        <v>6</v>
      </c>
      <c r="DR31" s="145">
        <v>0</v>
      </c>
      <c r="DS31" s="145">
        <v>0</v>
      </c>
      <c r="DT31" s="145">
        <v>2</v>
      </c>
      <c r="DU31" s="145">
        <v>18</v>
      </c>
      <c r="DV31" s="145">
        <v>0</v>
      </c>
      <c r="DW31" s="145">
        <v>0</v>
      </c>
      <c r="DX31" s="145">
        <v>20</v>
      </c>
      <c r="DY31" s="145">
        <v>1</v>
      </c>
      <c r="DZ31" s="145">
        <v>2</v>
      </c>
      <c r="EA31" s="145">
        <v>0</v>
      </c>
      <c r="EB31" s="145">
        <v>0</v>
      </c>
      <c r="EC31" s="145">
        <v>0</v>
      </c>
      <c r="ED31" s="145">
        <v>0</v>
      </c>
      <c r="EE31" s="145">
        <v>0</v>
      </c>
      <c r="EF31" s="145">
        <v>0</v>
      </c>
      <c r="EG31" s="145">
        <v>1</v>
      </c>
      <c r="EH31" s="145">
        <v>2</v>
      </c>
      <c r="EI31" s="145">
        <v>0</v>
      </c>
      <c r="EJ31" s="145">
        <v>0</v>
      </c>
      <c r="EK31" s="145">
        <v>3</v>
      </c>
      <c r="EL31" s="145">
        <v>15</v>
      </c>
      <c r="EM31" s="145">
        <v>41</v>
      </c>
      <c r="EN31" s="145">
        <v>56</v>
      </c>
      <c r="EO31" s="145">
        <v>15</v>
      </c>
      <c r="EP31" s="145">
        <v>41</v>
      </c>
      <c r="EQ31" s="145">
        <v>56</v>
      </c>
      <c r="ER31" s="145">
        <v>15</v>
      </c>
      <c r="ES31" s="145">
        <v>41</v>
      </c>
      <c r="ET31" s="145">
        <v>56</v>
      </c>
      <c r="EU31" s="145">
        <v>13</v>
      </c>
      <c r="EV31" s="145">
        <v>41</v>
      </c>
      <c r="EW31" s="145">
        <v>54</v>
      </c>
      <c r="EX31" s="145">
        <v>0</v>
      </c>
      <c r="EY31" s="145">
        <v>0</v>
      </c>
      <c r="EZ31" s="145">
        <v>0</v>
      </c>
      <c r="FA31" s="145">
        <v>0</v>
      </c>
      <c r="FB31" s="145">
        <v>0</v>
      </c>
      <c r="FC31" s="145">
        <v>0</v>
      </c>
      <c r="FD31" s="145">
        <v>82</v>
      </c>
      <c r="FE31" s="145">
        <v>81</v>
      </c>
      <c r="FF31" s="397">
        <f t="shared" si="0"/>
        <v>1</v>
      </c>
      <c r="FG31" s="397">
        <f t="shared" si="1"/>
        <v>0.98780487804878048</v>
      </c>
      <c r="FH31" s="397">
        <f t="shared" si="2"/>
        <v>0.78846153846153844</v>
      </c>
      <c r="FI31" s="398">
        <v>84.15</v>
      </c>
    </row>
    <row r="32" spans="1:165" ht="45.75" x14ac:dyDescent="0.3">
      <c r="A32" s="145" t="s">
        <v>1010</v>
      </c>
      <c r="B32" s="47" t="s">
        <v>1011</v>
      </c>
      <c r="C32" s="396" t="s">
        <v>38</v>
      </c>
      <c r="D32" s="145">
        <v>0</v>
      </c>
      <c r="E32" s="145">
        <v>212</v>
      </c>
      <c r="F32" s="145">
        <v>212</v>
      </c>
      <c r="G32" s="145">
        <v>114</v>
      </c>
      <c r="H32" s="145">
        <v>98</v>
      </c>
      <c r="I32" s="145">
        <v>54</v>
      </c>
      <c r="J32" s="145">
        <v>6</v>
      </c>
      <c r="K32" s="145">
        <v>0</v>
      </c>
      <c r="L32" s="145">
        <v>0</v>
      </c>
      <c r="M32" s="145">
        <v>39</v>
      </c>
      <c r="N32" s="145">
        <v>4</v>
      </c>
      <c r="O32" s="145">
        <v>0</v>
      </c>
      <c r="P32" s="145">
        <v>0</v>
      </c>
      <c r="Q32" s="145">
        <v>2</v>
      </c>
      <c r="R32" s="145">
        <v>1</v>
      </c>
      <c r="S32" s="145">
        <v>0</v>
      </c>
      <c r="T32" s="145">
        <v>0</v>
      </c>
      <c r="U32" s="145">
        <v>0</v>
      </c>
      <c r="V32" s="145">
        <v>0</v>
      </c>
      <c r="W32" s="145">
        <v>0</v>
      </c>
      <c r="X32" s="145">
        <v>0</v>
      </c>
      <c r="Y32" s="145">
        <v>0</v>
      </c>
      <c r="Z32" s="145">
        <v>0</v>
      </c>
      <c r="AA32" s="145">
        <v>0</v>
      </c>
      <c r="AB32" s="145">
        <v>0</v>
      </c>
      <c r="AC32" s="145">
        <v>0</v>
      </c>
      <c r="AD32" s="145">
        <v>0</v>
      </c>
      <c r="AE32" s="145">
        <v>0</v>
      </c>
      <c r="AF32" s="145">
        <v>0</v>
      </c>
      <c r="AG32" s="145">
        <v>0</v>
      </c>
      <c r="AH32" s="145">
        <v>0</v>
      </c>
      <c r="AI32" s="145">
        <v>0</v>
      </c>
      <c r="AJ32" s="145">
        <v>0</v>
      </c>
      <c r="AK32" s="145">
        <v>106</v>
      </c>
      <c r="AL32" s="145">
        <v>94</v>
      </c>
      <c r="AM32" s="145">
        <v>10</v>
      </c>
      <c r="AN32" s="145">
        <v>0</v>
      </c>
      <c r="AO32" s="145">
        <v>0</v>
      </c>
      <c r="AP32" s="145">
        <v>104</v>
      </c>
      <c r="AQ32" s="145">
        <v>29</v>
      </c>
      <c r="AR32" s="145">
        <v>3</v>
      </c>
      <c r="AS32" s="145">
        <v>0</v>
      </c>
      <c r="AT32" s="145">
        <v>0</v>
      </c>
      <c r="AU32" s="145">
        <v>39</v>
      </c>
      <c r="AV32" s="145">
        <v>8</v>
      </c>
      <c r="AW32" s="145">
        <v>0</v>
      </c>
      <c r="AX32" s="145">
        <v>0</v>
      </c>
      <c r="AY32" s="145">
        <v>4</v>
      </c>
      <c r="AZ32" s="145">
        <v>2</v>
      </c>
      <c r="BA32" s="145">
        <v>0</v>
      </c>
      <c r="BB32" s="145">
        <v>0</v>
      </c>
      <c r="BC32" s="145">
        <v>1</v>
      </c>
      <c r="BD32" s="145">
        <v>0</v>
      </c>
      <c r="BE32" s="145">
        <v>0</v>
      </c>
      <c r="BF32" s="145">
        <v>0</v>
      </c>
      <c r="BG32" s="145">
        <v>0</v>
      </c>
      <c r="BH32" s="145">
        <v>0</v>
      </c>
      <c r="BI32" s="145">
        <v>0</v>
      </c>
      <c r="BJ32" s="145">
        <v>0</v>
      </c>
      <c r="BK32" s="145">
        <v>0</v>
      </c>
      <c r="BL32" s="145">
        <v>0</v>
      </c>
      <c r="BM32" s="145">
        <v>0</v>
      </c>
      <c r="BN32" s="145">
        <v>0</v>
      </c>
      <c r="BO32" s="145">
        <v>0</v>
      </c>
      <c r="BP32" s="145">
        <v>0</v>
      </c>
      <c r="BQ32" s="145">
        <v>0</v>
      </c>
      <c r="BR32" s="145">
        <v>0</v>
      </c>
      <c r="BS32" s="145">
        <v>86</v>
      </c>
      <c r="BT32" s="145">
        <v>69</v>
      </c>
      <c r="BU32" s="145">
        <v>10</v>
      </c>
      <c r="BV32" s="145">
        <v>0</v>
      </c>
      <c r="BW32" s="145">
        <v>0</v>
      </c>
      <c r="BX32" s="145">
        <v>79</v>
      </c>
      <c r="BY32" s="145">
        <v>47</v>
      </c>
      <c r="BZ32" s="145">
        <v>4</v>
      </c>
      <c r="CA32" s="145">
        <v>0</v>
      </c>
      <c r="CB32" s="145">
        <v>0</v>
      </c>
      <c r="CC32" s="145">
        <v>24</v>
      </c>
      <c r="CD32" s="145">
        <v>6</v>
      </c>
      <c r="CE32" s="145">
        <v>0</v>
      </c>
      <c r="CF32" s="145">
        <v>0</v>
      </c>
      <c r="CG32" s="145">
        <v>71</v>
      </c>
      <c r="CH32" s="145">
        <v>10</v>
      </c>
      <c r="CI32" s="145">
        <v>0</v>
      </c>
      <c r="CJ32" s="145">
        <v>0</v>
      </c>
      <c r="CK32" s="145">
        <v>81</v>
      </c>
      <c r="CL32" s="145">
        <v>81</v>
      </c>
      <c r="CM32" s="145">
        <v>10</v>
      </c>
      <c r="CN32" s="145">
        <v>0</v>
      </c>
      <c r="CO32" s="145">
        <v>0</v>
      </c>
      <c r="CP32" s="145">
        <v>48</v>
      </c>
      <c r="CQ32" s="145">
        <v>11</v>
      </c>
      <c r="CR32" s="145">
        <v>0</v>
      </c>
      <c r="CS32" s="145">
        <v>0</v>
      </c>
      <c r="CT32" s="145">
        <v>129</v>
      </c>
      <c r="CU32" s="145">
        <v>21</v>
      </c>
      <c r="CV32" s="145">
        <v>0</v>
      </c>
      <c r="CW32" s="145">
        <v>0</v>
      </c>
      <c r="CX32" s="145">
        <v>150</v>
      </c>
      <c r="CY32" s="145">
        <v>0</v>
      </c>
      <c r="CZ32" s="145">
        <v>0</v>
      </c>
      <c r="DA32" s="145">
        <v>0</v>
      </c>
      <c r="DB32" s="145">
        <v>0</v>
      </c>
      <c r="DC32" s="145">
        <v>0</v>
      </c>
      <c r="DD32" s="145">
        <v>0</v>
      </c>
      <c r="DE32" s="145">
        <v>0</v>
      </c>
      <c r="DF32" s="145">
        <v>0</v>
      </c>
      <c r="DG32" s="145">
        <v>0</v>
      </c>
      <c r="DH32" s="145">
        <v>0</v>
      </c>
      <c r="DI32" s="145">
        <v>0</v>
      </c>
      <c r="DJ32" s="145">
        <v>0</v>
      </c>
      <c r="DK32" s="145">
        <v>0</v>
      </c>
      <c r="DL32" s="145">
        <v>42</v>
      </c>
      <c r="DM32" s="145">
        <v>5</v>
      </c>
      <c r="DN32" s="145">
        <v>0</v>
      </c>
      <c r="DO32" s="145">
        <v>0</v>
      </c>
      <c r="DP32" s="145">
        <v>16</v>
      </c>
      <c r="DQ32" s="145">
        <v>6</v>
      </c>
      <c r="DR32" s="145">
        <v>0</v>
      </c>
      <c r="DS32" s="145">
        <v>0</v>
      </c>
      <c r="DT32" s="145">
        <v>58</v>
      </c>
      <c r="DU32" s="145">
        <v>11</v>
      </c>
      <c r="DV32" s="145">
        <v>0</v>
      </c>
      <c r="DW32" s="145">
        <v>0</v>
      </c>
      <c r="DX32" s="145">
        <v>69</v>
      </c>
      <c r="DY32" s="145">
        <v>21</v>
      </c>
      <c r="DZ32" s="145">
        <v>1</v>
      </c>
      <c r="EA32" s="145">
        <v>0</v>
      </c>
      <c r="EB32" s="145">
        <v>0</v>
      </c>
      <c r="EC32" s="145">
        <v>11</v>
      </c>
      <c r="ED32" s="145">
        <v>5</v>
      </c>
      <c r="EE32" s="145">
        <v>0</v>
      </c>
      <c r="EF32" s="145">
        <v>0</v>
      </c>
      <c r="EG32" s="145">
        <v>32</v>
      </c>
      <c r="EH32" s="145">
        <v>6</v>
      </c>
      <c r="EI32" s="145">
        <v>0</v>
      </c>
      <c r="EJ32" s="145">
        <v>0</v>
      </c>
      <c r="EK32" s="145">
        <v>38</v>
      </c>
      <c r="EL32" s="145">
        <v>104</v>
      </c>
      <c r="EM32" s="145">
        <v>79</v>
      </c>
      <c r="EN32" s="145">
        <v>183</v>
      </c>
      <c r="EO32" s="145">
        <v>100</v>
      </c>
      <c r="EP32" s="145">
        <v>76</v>
      </c>
      <c r="EQ32" s="145">
        <v>176</v>
      </c>
      <c r="ER32" s="145">
        <v>104</v>
      </c>
      <c r="ES32" s="145">
        <v>79</v>
      </c>
      <c r="ET32" s="145">
        <v>183</v>
      </c>
      <c r="EU32" s="145">
        <v>92</v>
      </c>
      <c r="EV32" s="145">
        <v>76</v>
      </c>
      <c r="EW32" s="145">
        <v>168</v>
      </c>
      <c r="EX32" s="145">
        <v>0</v>
      </c>
      <c r="EY32" s="145">
        <v>0</v>
      </c>
      <c r="EZ32" s="145">
        <v>0</v>
      </c>
      <c r="FA32" s="145">
        <v>0</v>
      </c>
      <c r="FB32" s="145">
        <v>0</v>
      </c>
      <c r="FC32" s="145">
        <v>0</v>
      </c>
      <c r="FD32" s="145">
        <v>192</v>
      </c>
      <c r="FE32" s="145">
        <v>183</v>
      </c>
      <c r="FF32" s="397">
        <f t="shared" si="0"/>
        <v>0.96174863387978138</v>
      </c>
      <c r="FG32" s="397">
        <f t="shared" si="1"/>
        <v>0.953125</v>
      </c>
      <c r="FH32" s="397">
        <f t="shared" si="2"/>
        <v>0.90566037735849059</v>
      </c>
      <c r="FI32" s="398">
        <v>78.13</v>
      </c>
    </row>
    <row r="33" spans="1:165" ht="30.75" x14ac:dyDescent="0.3">
      <c r="A33" s="145" t="s">
        <v>1012</v>
      </c>
      <c r="B33" s="47" t="s">
        <v>1013</v>
      </c>
      <c r="C33" s="396" t="s">
        <v>38</v>
      </c>
      <c r="D33" s="145">
        <v>0</v>
      </c>
      <c r="E33" s="145">
        <v>24</v>
      </c>
      <c r="F33" s="145">
        <v>24</v>
      </c>
      <c r="G33" s="145">
        <v>0</v>
      </c>
      <c r="H33" s="145">
        <v>24</v>
      </c>
      <c r="I33" s="145">
        <v>0</v>
      </c>
      <c r="J33" s="145">
        <v>0</v>
      </c>
      <c r="K33" s="145">
        <v>0</v>
      </c>
      <c r="L33" s="145">
        <v>0</v>
      </c>
      <c r="M33" s="145">
        <v>0</v>
      </c>
      <c r="N33" s="145">
        <v>0</v>
      </c>
      <c r="O33" s="145">
        <v>0</v>
      </c>
      <c r="P33" s="145">
        <v>0</v>
      </c>
      <c r="Q33" s="145">
        <v>0</v>
      </c>
      <c r="R33" s="145">
        <v>0</v>
      </c>
      <c r="S33" s="145">
        <v>0</v>
      </c>
      <c r="T33" s="145">
        <v>0</v>
      </c>
      <c r="U33" s="145">
        <v>0</v>
      </c>
      <c r="V33" s="145">
        <v>0</v>
      </c>
      <c r="W33" s="145">
        <v>0</v>
      </c>
      <c r="X33" s="145">
        <v>0</v>
      </c>
      <c r="Y33" s="145">
        <v>0</v>
      </c>
      <c r="Z33" s="145">
        <v>0</v>
      </c>
      <c r="AA33" s="145">
        <v>0</v>
      </c>
      <c r="AB33" s="145">
        <v>0</v>
      </c>
      <c r="AC33" s="145">
        <v>0</v>
      </c>
      <c r="AD33" s="145">
        <v>0</v>
      </c>
      <c r="AE33" s="145">
        <v>0</v>
      </c>
      <c r="AF33" s="145">
        <v>0</v>
      </c>
      <c r="AG33" s="145">
        <v>0</v>
      </c>
      <c r="AH33" s="145">
        <v>0</v>
      </c>
      <c r="AI33" s="145">
        <v>0</v>
      </c>
      <c r="AJ33" s="145">
        <v>0</v>
      </c>
      <c r="AK33" s="145">
        <v>0</v>
      </c>
      <c r="AL33" s="145">
        <v>0</v>
      </c>
      <c r="AM33" s="145">
        <v>0</v>
      </c>
      <c r="AN33" s="145">
        <v>0</v>
      </c>
      <c r="AO33" s="145">
        <v>0</v>
      </c>
      <c r="AP33" s="145">
        <v>0</v>
      </c>
      <c r="AQ33" s="145">
        <v>0</v>
      </c>
      <c r="AR33" s="145">
        <v>0</v>
      </c>
      <c r="AS33" s="145">
        <v>0</v>
      </c>
      <c r="AT33" s="145">
        <v>0</v>
      </c>
      <c r="AU33" s="145">
        <v>0</v>
      </c>
      <c r="AV33" s="145">
        <v>0</v>
      </c>
      <c r="AW33" s="145">
        <v>0</v>
      </c>
      <c r="AX33" s="145">
        <v>0</v>
      </c>
      <c r="AY33" s="145">
        <v>1</v>
      </c>
      <c r="AZ33" s="145">
        <v>0</v>
      </c>
      <c r="BA33" s="145">
        <v>0</v>
      </c>
      <c r="BB33" s="145">
        <v>0</v>
      </c>
      <c r="BC33" s="145">
        <v>0</v>
      </c>
      <c r="BD33" s="145">
        <v>0</v>
      </c>
      <c r="BE33" s="145">
        <v>0</v>
      </c>
      <c r="BF33" s="145">
        <v>0</v>
      </c>
      <c r="BG33" s="145">
        <v>2</v>
      </c>
      <c r="BH33" s="145">
        <v>1</v>
      </c>
      <c r="BI33" s="145">
        <v>0</v>
      </c>
      <c r="BJ33" s="145">
        <v>0</v>
      </c>
      <c r="BK33" s="145">
        <v>2</v>
      </c>
      <c r="BL33" s="145">
        <v>1</v>
      </c>
      <c r="BM33" s="145">
        <v>0</v>
      </c>
      <c r="BN33" s="145">
        <v>0</v>
      </c>
      <c r="BO33" s="145">
        <v>0</v>
      </c>
      <c r="BP33" s="145">
        <v>0</v>
      </c>
      <c r="BQ33" s="145">
        <v>0</v>
      </c>
      <c r="BR33" s="145">
        <v>0</v>
      </c>
      <c r="BS33" s="145">
        <v>7</v>
      </c>
      <c r="BT33" s="145">
        <v>4</v>
      </c>
      <c r="BU33" s="145">
        <v>2</v>
      </c>
      <c r="BV33" s="145">
        <v>0</v>
      </c>
      <c r="BW33" s="145">
        <v>0</v>
      </c>
      <c r="BX33" s="145">
        <v>6</v>
      </c>
      <c r="BY33" s="145">
        <v>0</v>
      </c>
      <c r="BZ33" s="145">
        <v>0</v>
      </c>
      <c r="CA33" s="145">
        <v>0</v>
      </c>
      <c r="CB33" s="145">
        <v>0</v>
      </c>
      <c r="CC33" s="145">
        <v>1</v>
      </c>
      <c r="CD33" s="145">
        <v>0</v>
      </c>
      <c r="CE33" s="145">
        <v>0</v>
      </c>
      <c r="CF33" s="145">
        <v>0</v>
      </c>
      <c r="CG33" s="145">
        <v>1</v>
      </c>
      <c r="CH33" s="145">
        <v>0</v>
      </c>
      <c r="CI33" s="145">
        <v>0</v>
      </c>
      <c r="CJ33" s="145">
        <v>0</v>
      </c>
      <c r="CK33" s="145">
        <v>1</v>
      </c>
      <c r="CL33" s="145">
        <v>0</v>
      </c>
      <c r="CM33" s="145">
        <v>0</v>
      </c>
      <c r="CN33" s="145">
        <v>0</v>
      </c>
      <c r="CO33" s="145">
        <v>0</v>
      </c>
      <c r="CP33" s="145">
        <v>4</v>
      </c>
      <c r="CQ33" s="145">
        <v>2</v>
      </c>
      <c r="CR33" s="145">
        <v>0</v>
      </c>
      <c r="CS33" s="145">
        <v>0</v>
      </c>
      <c r="CT33" s="145">
        <v>4</v>
      </c>
      <c r="CU33" s="145">
        <v>2</v>
      </c>
      <c r="CV33" s="145">
        <v>0</v>
      </c>
      <c r="CW33" s="145">
        <v>0</v>
      </c>
      <c r="CX33" s="145">
        <v>6</v>
      </c>
      <c r="CY33" s="145">
        <v>0</v>
      </c>
      <c r="CZ33" s="145">
        <v>0</v>
      </c>
      <c r="DA33" s="145">
        <v>0</v>
      </c>
      <c r="DB33" s="145">
        <v>0</v>
      </c>
      <c r="DC33" s="145">
        <v>4</v>
      </c>
      <c r="DD33" s="145">
        <v>2</v>
      </c>
      <c r="DE33" s="145">
        <v>0</v>
      </c>
      <c r="DF33" s="145">
        <v>0</v>
      </c>
      <c r="DG33" s="145">
        <v>4</v>
      </c>
      <c r="DH33" s="145">
        <v>2</v>
      </c>
      <c r="DI33" s="145">
        <v>0</v>
      </c>
      <c r="DJ33" s="145">
        <v>0</v>
      </c>
      <c r="DK33" s="145">
        <v>6</v>
      </c>
      <c r="DL33" s="145">
        <v>0</v>
      </c>
      <c r="DM33" s="145">
        <v>0</v>
      </c>
      <c r="DN33" s="145">
        <v>0</v>
      </c>
      <c r="DO33" s="145">
        <v>0</v>
      </c>
      <c r="DP33" s="145">
        <v>0</v>
      </c>
      <c r="DQ33" s="145">
        <v>0</v>
      </c>
      <c r="DR33" s="145">
        <v>0</v>
      </c>
      <c r="DS33" s="145">
        <v>0</v>
      </c>
      <c r="DT33" s="145">
        <v>0</v>
      </c>
      <c r="DU33" s="145">
        <v>0</v>
      </c>
      <c r="DV33" s="145">
        <v>0</v>
      </c>
      <c r="DW33" s="145">
        <v>0</v>
      </c>
      <c r="DX33" s="145">
        <v>0</v>
      </c>
      <c r="DY33" s="145">
        <v>0</v>
      </c>
      <c r="DZ33" s="145">
        <v>0</v>
      </c>
      <c r="EA33" s="145">
        <v>0</v>
      </c>
      <c r="EB33" s="145">
        <v>0</v>
      </c>
      <c r="EC33" s="145">
        <v>0</v>
      </c>
      <c r="ED33" s="145">
        <v>0</v>
      </c>
      <c r="EE33" s="145">
        <v>0</v>
      </c>
      <c r="EF33" s="145">
        <v>0</v>
      </c>
      <c r="EG33" s="145">
        <v>0</v>
      </c>
      <c r="EH33" s="145">
        <v>0</v>
      </c>
      <c r="EI33" s="145">
        <v>0</v>
      </c>
      <c r="EJ33" s="145">
        <v>0</v>
      </c>
      <c r="EK33" s="145">
        <v>0</v>
      </c>
      <c r="EL33" s="145">
        <v>0</v>
      </c>
      <c r="EM33" s="145">
        <v>6</v>
      </c>
      <c r="EN33" s="145">
        <v>6</v>
      </c>
      <c r="EO33" s="145">
        <v>0</v>
      </c>
      <c r="EP33" s="145">
        <v>6</v>
      </c>
      <c r="EQ33" s="145">
        <v>6</v>
      </c>
      <c r="ER33" s="145">
        <v>0</v>
      </c>
      <c r="ES33" s="145">
        <v>6</v>
      </c>
      <c r="ET33" s="145">
        <v>6</v>
      </c>
      <c r="EU33" s="145">
        <v>0</v>
      </c>
      <c r="EV33" s="145">
        <v>5</v>
      </c>
      <c r="EW33" s="145">
        <v>5</v>
      </c>
      <c r="EX33" s="145">
        <v>0</v>
      </c>
      <c r="EY33" s="145">
        <v>0</v>
      </c>
      <c r="EZ33" s="145">
        <v>0</v>
      </c>
      <c r="FA33" s="145">
        <v>0</v>
      </c>
      <c r="FB33" s="145">
        <v>0</v>
      </c>
      <c r="FC33" s="145">
        <v>0</v>
      </c>
      <c r="FD33" s="145">
        <v>7</v>
      </c>
      <c r="FE33" s="145">
        <v>6</v>
      </c>
      <c r="FF33" s="397">
        <f t="shared" si="0"/>
        <v>1</v>
      </c>
      <c r="FG33" s="397">
        <f t="shared" si="1"/>
        <v>0.8571428571428571</v>
      </c>
      <c r="FH33" s="397">
        <f t="shared" si="2"/>
        <v>0.29166666666666669</v>
      </c>
      <c r="FI33" s="398">
        <v>85.71</v>
      </c>
    </row>
    <row r="34" spans="1:165" ht="45.75" x14ac:dyDescent="0.3">
      <c r="A34" s="145" t="s">
        <v>1014</v>
      </c>
      <c r="B34" s="47" t="s">
        <v>232</v>
      </c>
      <c r="C34" s="396" t="s">
        <v>77</v>
      </c>
      <c r="D34" s="145">
        <v>0</v>
      </c>
      <c r="E34" s="145">
        <v>8</v>
      </c>
      <c r="F34" s="145">
        <v>8</v>
      </c>
      <c r="G34" s="145">
        <v>8</v>
      </c>
      <c r="H34" s="145">
        <v>0</v>
      </c>
      <c r="I34" s="145">
        <v>0</v>
      </c>
      <c r="J34" s="145">
        <v>0</v>
      </c>
      <c r="K34" s="145">
        <v>0</v>
      </c>
      <c r="L34" s="145">
        <v>0</v>
      </c>
      <c r="M34" s="145">
        <v>2</v>
      </c>
      <c r="N34" s="145">
        <v>2</v>
      </c>
      <c r="O34" s="145">
        <v>0</v>
      </c>
      <c r="P34" s="145">
        <v>0</v>
      </c>
      <c r="Q34" s="145">
        <v>0</v>
      </c>
      <c r="R34" s="145">
        <v>3</v>
      </c>
      <c r="S34" s="145">
        <v>0</v>
      </c>
      <c r="T34" s="145">
        <v>0</v>
      </c>
      <c r="U34" s="145">
        <v>0</v>
      </c>
      <c r="V34" s="145">
        <v>0</v>
      </c>
      <c r="W34" s="145">
        <v>0</v>
      </c>
      <c r="X34" s="145">
        <v>0</v>
      </c>
      <c r="Y34" s="145">
        <v>0</v>
      </c>
      <c r="Z34" s="145">
        <v>0</v>
      </c>
      <c r="AA34" s="145">
        <v>0</v>
      </c>
      <c r="AB34" s="145">
        <v>0</v>
      </c>
      <c r="AC34" s="145">
        <v>0</v>
      </c>
      <c r="AD34" s="145">
        <v>0</v>
      </c>
      <c r="AE34" s="145">
        <v>0</v>
      </c>
      <c r="AF34" s="145">
        <v>0</v>
      </c>
      <c r="AG34" s="145">
        <v>0</v>
      </c>
      <c r="AH34" s="145">
        <v>0</v>
      </c>
      <c r="AI34" s="145">
        <v>0</v>
      </c>
      <c r="AJ34" s="145">
        <v>0</v>
      </c>
      <c r="AK34" s="145">
        <v>7</v>
      </c>
      <c r="AL34" s="145">
        <v>2</v>
      </c>
      <c r="AM34" s="145">
        <v>4</v>
      </c>
      <c r="AN34" s="145">
        <v>0</v>
      </c>
      <c r="AO34" s="145">
        <v>0</v>
      </c>
      <c r="AP34" s="145">
        <v>6</v>
      </c>
      <c r="AQ34" s="145">
        <v>0</v>
      </c>
      <c r="AR34" s="145">
        <v>0</v>
      </c>
      <c r="AS34" s="145">
        <v>0</v>
      </c>
      <c r="AT34" s="145">
        <v>0</v>
      </c>
      <c r="AU34" s="145">
        <v>0</v>
      </c>
      <c r="AV34" s="145">
        <v>0</v>
      </c>
      <c r="AW34" s="145">
        <v>0</v>
      </c>
      <c r="AX34" s="145">
        <v>0</v>
      </c>
      <c r="AY34" s="145">
        <v>0</v>
      </c>
      <c r="AZ34" s="145">
        <v>0</v>
      </c>
      <c r="BA34" s="145">
        <v>0</v>
      </c>
      <c r="BB34" s="145">
        <v>0</v>
      </c>
      <c r="BC34" s="145">
        <v>0</v>
      </c>
      <c r="BD34" s="145">
        <v>0</v>
      </c>
      <c r="BE34" s="145">
        <v>0</v>
      </c>
      <c r="BF34" s="145">
        <v>0</v>
      </c>
      <c r="BG34" s="145">
        <v>0</v>
      </c>
      <c r="BH34" s="145">
        <v>0</v>
      </c>
      <c r="BI34" s="145">
        <v>0</v>
      </c>
      <c r="BJ34" s="145">
        <v>0</v>
      </c>
      <c r="BK34" s="145">
        <v>0</v>
      </c>
      <c r="BL34" s="145">
        <v>0</v>
      </c>
      <c r="BM34" s="145">
        <v>0</v>
      </c>
      <c r="BN34" s="145">
        <v>0</v>
      </c>
      <c r="BO34" s="145">
        <v>0</v>
      </c>
      <c r="BP34" s="145">
        <v>0</v>
      </c>
      <c r="BQ34" s="145">
        <v>0</v>
      </c>
      <c r="BR34" s="145">
        <v>0</v>
      </c>
      <c r="BS34" s="145">
        <v>0</v>
      </c>
      <c r="BT34" s="145">
        <v>0</v>
      </c>
      <c r="BU34" s="145">
        <v>0</v>
      </c>
      <c r="BV34" s="145">
        <v>0</v>
      </c>
      <c r="BW34" s="145">
        <v>0</v>
      </c>
      <c r="BX34" s="145">
        <v>0</v>
      </c>
      <c r="BY34" s="145">
        <v>1</v>
      </c>
      <c r="BZ34" s="145">
        <v>2</v>
      </c>
      <c r="CA34" s="145">
        <v>0</v>
      </c>
      <c r="CB34" s="145">
        <v>0</v>
      </c>
      <c r="CC34" s="145">
        <v>0</v>
      </c>
      <c r="CD34" s="145">
        <v>0</v>
      </c>
      <c r="CE34" s="145">
        <v>0</v>
      </c>
      <c r="CF34" s="145">
        <v>0</v>
      </c>
      <c r="CG34" s="145">
        <v>1</v>
      </c>
      <c r="CH34" s="145">
        <v>2</v>
      </c>
      <c r="CI34" s="145">
        <v>0</v>
      </c>
      <c r="CJ34" s="145">
        <v>0</v>
      </c>
      <c r="CK34" s="145">
        <v>3</v>
      </c>
      <c r="CL34" s="145">
        <v>2</v>
      </c>
      <c r="CM34" s="145">
        <v>4</v>
      </c>
      <c r="CN34" s="145">
        <v>0</v>
      </c>
      <c r="CO34" s="145">
        <v>0</v>
      </c>
      <c r="CP34" s="145">
        <v>0</v>
      </c>
      <c r="CQ34" s="145">
        <v>0</v>
      </c>
      <c r="CR34" s="145">
        <v>0</v>
      </c>
      <c r="CS34" s="145">
        <v>0</v>
      </c>
      <c r="CT34" s="145">
        <v>2</v>
      </c>
      <c r="CU34" s="145">
        <v>4</v>
      </c>
      <c r="CV34" s="145">
        <v>0</v>
      </c>
      <c r="CW34" s="145">
        <v>0</v>
      </c>
      <c r="CX34" s="145">
        <v>6</v>
      </c>
      <c r="CY34" s="145">
        <v>0</v>
      </c>
      <c r="CZ34" s="145">
        <v>0</v>
      </c>
      <c r="DA34" s="145">
        <v>0</v>
      </c>
      <c r="DB34" s="145">
        <v>0</v>
      </c>
      <c r="DC34" s="145">
        <v>0</v>
      </c>
      <c r="DD34" s="145">
        <v>0</v>
      </c>
      <c r="DE34" s="145">
        <v>0</v>
      </c>
      <c r="DF34" s="145">
        <v>0</v>
      </c>
      <c r="DG34" s="145">
        <v>0</v>
      </c>
      <c r="DH34" s="145">
        <v>0</v>
      </c>
      <c r="DI34" s="145">
        <v>0</v>
      </c>
      <c r="DJ34" s="145">
        <v>0</v>
      </c>
      <c r="DK34" s="145">
        <v>0</v>
      </c>
      <c r="DL34" s="145">
        <v>0</v>
      </c>
      <c r="DM34" s="145">
        <v>1</v>
      </c>
      <c r="DN34" s="145">
        <v>0</v>
      </c>
      <c r="DO34" s="145">
        <v>0</v>
      </c>
      <c r="DP34" s="145">
        <v>0</v>
      </c>
      <c r="DQ34" s="145">
        <v>0</v>
      </c>
      <c r="DR34" s="145">
        <v>0</v>
      </c>
      <c r="DS34" s="145">
        <v>0</v>
      </c>
      <c r="DT34" s="145">
        <v>0</v>
      </c>
      <c r="DU34" s="145">
        <v>1</v>
      </c>
      <c r="DV34" s="145">
        <v>0</v>
      </c>
      <c r="DW34" s="145">
        <v>0</v>
      </c>
      <c r="DX34" s="145">
        <v>1</v>
      </c>
      <c r="DY34" s="145">
        <v>0</v>
      </c>
      <c r="DZ34" s="145">
        <v>0</v>
      </c>
      <c r="EA34" s="145">
        <v>0</v>
      </c>
      <c r="EB34" s="145">
        <v>0</v>
      </c>
      <c r="EC34" s="145">
        <v>0</v>
      </c>
      <c r="ED34" s="145">
        <v>0</v>
      </c>
      <c r="EE34" s="145">
        <v>0</v>
      </c>
      <c r="EF34" s="145">
        <v>0</v>
      </c>
      <c r="EG34" s="145">
        <v>0</v>
      </c>
      <c r="EH34" s="145">
        <v>0</v>
      </c>
      <c r="EI34" s="145">
        <v>0</v>
      </c>
      <c r="EJ34" s="145">
        <v>0</v>
      </c>
      <c r="EK34" s="145">
        <v>0</v>
      </c>
      <c r="EL34" s="145">
        <v>6</v>
      </c>
      <c r="EM34" s="145">
        <v>0</v>
      </c>
      <c r="EN34" s="145">
        <v>6</v>
      </c>
      <c r="EO34" s="145">
        <v>6</v>
      </c>
      <c r="EP34" s="145">
        <v>0</v>
      </c>
      <c r="EQ34" s="145">
        <v>6</v>
      </c>
      <c r="ER34" s="145">
        <v>6</v>
      </c>
      <c r="ES34" s="145">
        <v>0</v>
      </c>
      <c r="ET34" s="145">
        <v>6</v>
      </c>
      <c r="EU34" s="145">
        <v>6</v>
      </c>
      <c r="EV34" s="145">
        <v>0</v>
      </c>
      <c r="EW34" s="145">
        <v>6</v>
      </c>
      <c r="EX34" s="145">
        <v>0</v>
      </c>
      <c r="EY34" s="145">
        <v>0</v>
      </c>
      <c r="EZ34" s="145">
        <v>0</v>
      </c>
      <c r="FA34" s="145">
        <v>0</v>
      </c>
      <c r="FB34" s="145">
        <v>0</v>
      </c>
      <c r="FC34" s="145">
        <v>0</v>
      </c>
      <c r="FD34" s="145">
        <v>7</v>
      </c>
      <c r="FE34" s="145">
        <v>6</v>
      </c>
      <c r="FF34" s="397">
        <f t="shared" si="0"/>
        <v>1</v>
      </c>
      <c r="FG34" s="397">
        <f t="shared" si="1"/>
        <v>0.8571428571428571</v>
      </c>
      <c r="FH34" s="397">
        <f t="shared" si="2"/>
        <v>0.875</v>
      </c>
      <c r="FI34" s="398">
        <v>85.71</v>
      </c>
    </row>
    <row r="35" spans="1:165" ht="18.75" x14ac:dyDescent="0.3">
      <c r="A35" s="145" t="s">
        <v>1015</v>
      </c>
      <c r="B35" s="47" t="s">
        <v>235</v>
      </c>
      <c r="C35" s="396" t="s">
        <v>115</v>
      </c>
      <c r="D35" s="145">
        <v>0</v>
      </c>
      <c r="E35" s="145">
        <v>22</v>
      </c>
      <c r="F35" s="145">
        <v>22</v>
      </c>
      <c r="G35" s="145">
        <v>0</v>
      </c>
      <c r="H35" s="145">
        <v>22</v>
      </c>
      <c r="I35" s="145">
        <v>0</v>
      </c>
      <c r="J35" s="145">
        <v>0</v>
      </c>
      <c r="K35" s="145">
        <v>0</v>
      </c>
      <c r="L35" s="145">
        <v>0</v>
      </c>
      <c r="M35" s="145">
        <v>0</v>
      </c>
      <c r="N35" s="145">
        <v>0</v>
      </c>
      <c r="O35" s="145">
        <v>0</v>
      </c>
      <c r="P35" s="145">
        <v>0</v>
      </c>
      <c r="Q35" s="145">
        <v>0</v>
      </c>
      <c r="R35" s="145">
        <v>0</v>
      </c>
      <c r="S35" s="145">
        <v>0</v>
      </c>
      <c r="T35" s="145">
        <v>0</v>
      </c>
      <c r="U35" s="145">
        <v>0</v>
      </c>
      <c r="V35" s="145">
        <v>0</v>
      </c>
      <c r="W35" s="145">
        <v>0</v>
      </c>
      <c r="X35" s="145">
        <v>0</v>
      </c>
      <c r="Y35" s="145">
        <v>0</v>
      </c>
      <c r="Z35" s="145">
        <v>0</v>
      </c>
      <c r="AA35" s="145">
        <v>0</v>
      </c>
      <c r="AB35" s="145">
        <v>0</v>
      </c>
      <c r="AC35" s="145">
        <v>0</v>
      </c>
      <c r="AD35" s="145">
        <v>0</v>
      </c>
      <c r="AE35" s="145">
        <v>0</v>
      </c>
      <c r="AF35" s="145">
        <v>0</v>
      </c>
      <c r="AG35" s="145">
        <v>0</v>
      </c>
      <c r="AH35" s="145">
        <v>0</v>
      </c>
      <c r="AI35" s="145">
        <v>0</v>
      </c>
      <c r="AJ35" s="145">
        <v>0</v>
      </c>
      <c r="AK35" s="145">
        <v>0</v>
      </c>
      <c r="AL35" s="145">
        <v>0</v>
      </c>
      <c r="AM35" s="145">
        <v>0</v>
      </c>
      <c r="AN35" s="145">
        <v>0</v>
      </c>
      <c r="AO35" s="145">
        <v>0</v>
      </c>
      <c r="AP35" s="145">
        <v>0</v>
      </c>
      <c r="AQ35" s="145">
        <v>0</v>
      </c>
      <c r="AR35" s="145">
        <v>0</v>
      </c>
      <c r="AS35" s="145">
        <v>0</v>
      </c>
      <c r="AT35" s="145">
        <v>0</v>
      </c>
      <c r="AU35" s="145">
        <v>0</v>
      </c>
      <c r="AV35" s="145">
        <v>0</v>
      </c>
      <c r="AW35" s="145">
        <v>0</v>
      </c>
      <c r="AX35" s="145">
        <v>0</v>
      </c>
      <c r="AY35" s="145">
        <v>11</v>
      </c>
      <c r="AZ35" s="145">
        <v>3</v>
      </c>
      <c r="BA35" s="145">
        <v>0</v>
      </c>
      <c r="BB35" s="145">
        <v>0</v>
      </c>
      <c r="BC35" s="145">
        <v>2</v>
      </c>
      <c r="BD35" s="145">
        <v>1</v>
      </c>
      <c r="BE35" s="145">
        <v>0</v>
      </c>
      <c r="BF35" s="145">
        <v>0</v>
      </c>
      <c r="BG35" s="145">
        <v>0</v>
      </c>
      <c r="BH35" s="145">
        <v>0</v>
      </c>
      <c r="BI35" s="145">
        <v>0</v>
      </c>
      <c r="BJ35" s="145">
        <v>0</v>
      </c>
      <c r="BK35" s="145">
        <v>0</v>
      </c>
      <c r="BL35" s="145">
        <v>0</v>
      </c>
      <c r="BM35" s="145">
        <v>0</v>
      </c>
      <c r="BN35" s="145">
        <v>0</v>
      </c>
      <c r="BO35" s="145">
        <v>0</v>
      </c>
      <c r="BP35" s="145">
        <v>0</v>
      </c>
      <c r="BQ35" s="145">
        <v>0</v>
      </c>
      <c r="BR35" s="145">
        <v>0</v>
      </c>
      <c r="BS35" s="145">
        <v>17</v>
      </c>
      <c r="BT35" s="145">
        <v>12</v>
      </c>
      <c r="BU35" s="145">
        <v>4</v>
      </c>
      <c r="BV35" s="145">
        <v>0</v>
      </c>
      <c r="BW35" s="145">
        <v>0</v>
      </c>
      <c r="BX35" s="145">
        <v>16</v>
      </c>
      <c r="BY35" s="145">
        <v>0</v>
      </c>
      <c r="BZ35" s="145">
        <v>0</v>
      </c>
      <c r="CA35" s="145">
        <v>0</v>
      </c>
      <c r="CB35" s="145">
        <v>0</v>
      </c>
      <c r="CC35" s="145">
        <v>6</v>
      </c>
      <c r="CD35" s="145">
        <v>1</v>
      </c>
      <c r="CE35" s="145">
        <v>0</v>
      </c>
      <c r="CF35" s="145">
        <v>0</v>
      </c>
      <c r="CG35" s="145">
        <v>6</v>
      </c>
      <c r="CH35" s="145">
        <v>1</v>
      </c>
      <c r="CI35" s="145">
        <v>0</v>
      </c>
      <c r="CJ35" s="145">
        <v>0</v>
      </c>
      <c r="CK35" s="145">
        <v>7</v>
      </c>
      <c r="CL35" s="145">
        <v>0</v>
      </c>
      <c r="CM35" s="145">
        <v>0</v>
      </c>
      <c r="CN35" s="145">
        <v>0</v>
      </c>
      <c r="CO35" s="145">
        <v>0</v>
      </c>
      <c r="CP35" s="145">
        <v>13</v>
      </c>
      <c r="CQ35" s="145">
        <v>4</v>
      </c>
      <c r="CR35" s="145">
        <v>0</v>
      </c>
      <c r="CS35" s="145">
        <v>0</v>
      </c>
      <c r="CT35" s="145">
        <v>13</v>
      </c>
      <c r="CU35" s="145">
        <v>4</v>
      </c>
      <c r="CV35" s="145">
        <v>0</v>
      </c>
      <c r="CW35" s="145">
        <v>0</v>
      </c>
      <c r="CX35" s="145">
        <v>17</v>
      </c>
      <c r="CY35" s="145">
        <v>0</v>
      </c>
      <c r="CZ35" s="145">
        <v>0</v>
      </c>
      <c r="DA35" s="145">
        <v>0</v>
      </c>
      <c r="DB35" s="145">
        <v>0</v>
      </c>
      <c r="DC35" s="145">
        <v>1</v>
      </c>
      <c r="DD35" s="145">
        <v>1</v>
      </c>
      <c r="DE35" s="145">
        <v>0</v>
      </c>
      <c r="DF35" s="145">
        <v>0</v>
      </c>
      <c r="DG35" s="145">
        <v>1</v>
      </c>
      <c r="DH35" s="145">
        <v>1</v>
      </c>
      <c r="DI35" s="145">
        <v>0</v>
      </c>
      <c r="DJ35" s="145">
        <v>0</v>
      </c>
      <c r="DK35" s="145">
        <v>2</v>
      </c>
      <c r="DL35" s="145">
        <v>0</v>
      </c>
      <c r="DM35" s="145">
        <v>0</v>
      </c>
      <c r="DN35" s="145">
        <v>0</v>
      </c>
      <c r="DO35" s="145">
        <v>0</v>
      </c>
      <c r="DP35" s="145">
        <v>1</v>
      </c>
      <c r="DQ35" s="145">
        <v>0</v>
      </c>
      <c r="DR35" s="145">
        <v>0</v>
      </c>
      <c r="DS35" s="145">
        <v>0</v>
      </c>
      <c r="DT35" s="145">
        <v>1</v>
      </c>
      <c r="DU35" s="145">
        <v>0</v>
      </c>
      <c r="DV35" s="145">
        <v>0</v>
      </c>
      <c r="DW35" s="145">
        <v>0</v>
      </c>
      <c r="DX35" s="145">
        <v>1</v>
      </c>
      <c r="DY35" s="145">
        <v>0</v>
      </c>
      <c r="DZ35" s="145">
        <v>0</v>
      </c>
      <c r="EA35" s="145">
        <v>0</v>
      </c>
      <c r="EB35" s="145">
        <v>0</v>
      </c>
      <c r="EC35" s="145">
        <v>0</v>
      </c>
      <c r="ED35" s="145">
        <v>0</v>
      </c>
      <c r="EE35" s="145">
        <v>0</v>
      </c>
      <c r="EF35" s="145">
        <v>0</v>
      </c>
      <c r="EG35" s="145">
        <v>0</v>
      </c>
      <c r="EH35" s="145">
        <v>0</v>
      </c>
      <c r="EI35" s="145">
        <v>0</v>
      </c>
      <c r="EJ35" s="145">
        <v>0</v>
      </c>
      <c r="EK35" s="145">
        <v>0</v>
      </c>
      <c r="EL35" s="145">
        <v>0</v>
      </c>
      <c r="EM35" s="145">
        <v>16</v>
      </c>
      <c r="EN35" s="145">
        <v>16</v>
      </c>
      <c r="EO35" s="145">
        <v>0</v>
      </c>
      <c r="EP35" s="145">
        <v>16</v>
      </c>
      <c r="EQ35" s="145">
        <v>16</v>
      </c>
      <c r="ER35" s="145">
        <v>0</v>
      </c>
      <c r="ES35" s="145">
        <v>16</v>
      </c>
      <c r="ET35" s="145">
        <v>16</v>
      </c>
      <c r="EU35" s="145">
        <v>0</v>
      </c>
      <c r="EV35" s="145">
        <v>16</v>
      </c>
      <c r="EW35" s="145">
        <v>16</v>
      </c>
      <c r="EX35" s="145">
        <v>0</v>
      </c>
      <c r="EY35" s="145">
        <v>24</v>
      </c>
      <c r="EZ35" s="145">
        <v>24</v>
      </c>
      <c r="FA35" s="145">
        <v>0</v>
      </c>
      <c r="FB35" s="145">
        <v>24</v>
      </c>
      <c r="FC35" s="145">
        <v>24</v>
      </c>
      <c r="FD35" s="145">
        <v>17</v>
      </c>
      <c r="FE35" s="145">
        <v>16</v>
      </c>
      <c r="FF35" s="397">
        <f t="shared" si="0"/>
        <v>1</v>
      </c>
      <c r="FG35" s="397">
        <f t="shared" si="1"/>
        <v>0.94117647058823528</v>
      </c>
      <c r="FH35" s="397">
        <f t="shared" si="2"/>
        <v>0.77272727272727271</v>
      </c>
      <c r="FI35" s="398">
        <v>100</v>
      </c>
    </row>
    <row r="36" spans="1:165" ht="30.75" x14ac:dyDescent="0.3">
      <c r="A36" s="145" t="s">
        <v>1016</v>
      </c>
      <c r="B36" s="47" t="s">
        <v>238</v>
      </c>
      <c r="C36" s="396" t="s">
        <v>77</v>
      </c>
      <c r="D36" s="145">
        <v>0</v>
      </c>
      <c r="E36" s="145">
        <v>15</v>
      </c>
      <c r="F36" s="145">
        <v>15</v>
      </c>
      <c r="G36" s="145">
        <v>0</v>
      </c>
      <c r="H36" s="145">
        <v>15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  <c r="P36" s="145">
        <v>0</v>
      </c>
      <c r="Q36" s="145">
        <v>0</v>
      </c>
      <c r="R36" s="145">
        <v>0</v>
      </c>
      <c r="S36" s="145">
        <v>0</v>
      </c>
      <c r="T36" s="145">
        <v>0</v>
      </c>
      <c r="U36" s="145">
        <v>0</v>
      </c>
      <c r="V36" s="145">
        <v>0</v>
      </c>
      <c r="W36" s="145">
        <v>0</v>
      </c>
      <c r="X36" s="145">
        <v>0</v>
      </c>
      <c r="Y36" s="145">
        <v>0</v>
      </c>
      <c r="Z36" s="145">
        <v>0</v>
      </c>
      <c r="AA36" s="145">
        <v>0</v>
      </c>
      <c r="AB36" s="145">
        <v>0</v>
      </c>
      <c r="AC36" s="145">
        <v>0</v>
      </c>
      <c r="AD36" s="145">
        <v>0</v>
      </c>
      <c r="AE36" s="145">
        <v>0</v>
      </c>
      <c r="AF36" s="145">
        <v>0</v>
      </c>
      <c r="AG36" s="145">
        <v>0</v>
      </c>
      <c r="AH36" s="145">
        <v>0</v>
      </c>
      <c r="AI36" s="145">
        <v>0</v>
      </c>
      <c r="AJ36" s="145">
        <v>0</v>
      </c>
      <c r="AK36" s="145">
        <v>0</v>
      </c>
      <c r="AL36" s="145">
        <v>0</v>
      </c>
      <c r="AM36" s="145">
        <v>0</v>
      </c>
      <c r="AN36" s="145">
        <v>0</v>
      </c>
      <c r="AO36" s="145">
        <v>0</v>
      </c>
      <c r="AP36" s="145">
        <v>0</v>
      </c>
      <c r="AQ36" s="145">
        <v>2</v>
      </c>
      <c r="AR36" s="145">
        <v>2</v>
      </c>
      <c r="AS36" s="145">
        <v>0</v>
      </c>
      <c r="AT36" s="145">
        <v>0</v>
      </c>
      <c r="AU36" s="145">
        <v>1</v>
      </c>
      <c r="AV36" s="145">
        <v>0</v>
      </c>
      <c r="AW36" s="145">
        <v>0</v>
      </c>
      <c r="AX36" s="145">
        <v>0</v>
      </c>
      <c r="AY36" s="145">
        <v>0</v>
      </c>
      <c r="AZ36" s="145">
        <v>3</v>
      </c>
      <c r="BA36" s="145">
        <v>0</v>
      </c>
      <c r="BB36" s="145">
        <v>0</v>
      </c>
      <c r="BC36" s="145">
        <v>0</v>
      </c>
      <c r="BD36" s="145">
        <v>0</v>
      </c>
      <c r="BE36" s="145">
        <v>0</v>
      </c>
      <c r="BF36" s="145">
        <v>0</v>
      </c>
      <c r="BG36" s="145">
        <v>0</v>
      </c>
      <c r="BH36" s="145">
        <v>0</v>
      </c>
      <c r="BI36" s="145">
        <v>0</v>
      </c>
      <c r="BJ36" s="145">
        <v>0</v>
      </c>
      <c r="BK36" s="145">
        <v>0</v>
      </c>
      <c r="BL36" s="145">
        <v>0</v>
      </c>
      <c r="BM36" s="145">
        <v>0</v>
      </c>
      <c r="BN36" s="145">
        <v>0</v>
      </c>
      <c r="BO36" s="145">
        <v>0</v>
      </c>
      <c r="BP36" s="145">
        <v>0</v>
      </c>
      <c r="BQ36" s="145">
        <v>0</v>
      </c>
      <c r="BR36" s="145">
        <v>0</v>
      </c>
      <c r="BS36" s="145">
        <v>8</v>
      </c>
      <c r="BT36" s="145">
        <v>3</v>
      </c>
      <c r="BU36" s="145">
        <v>5</v>
      </c>
      <c r="BV36" s="145">
        <v>0</v>
      </c>
      <c r="BW36" s="145">
        <v>0</v>
      </c>
      <c r="BX36" s="145">
        <v>8</v>
      </c>
      <c r="BY36" s="145">
        <v>0</v>
      </c>
      <c r="BZ36" s="145">
        <v>0</v>
      </c>
      <c r="CA36" s="145">
        <v>0</v>
      </c>
      <c r="CB36" s="145">
        <v>0</v>
      </c>
      <c r="CC36" s="145">
        <v>3</v>
      </c>
      <c r="CD36" s="145">
        <v>5</v>
      </c>
      <c r="CE36" s="145">
        <v>0</v>
      </c>
      <c r="CF36" s="145">
        <v>0</v>
      </c>
      <c r="CG36" s="145">
        <v>3</v>
      </c>
      <c r="CH36" s="145">
        <v>5</v>
      </c>
      <c r="CI36" s="145">
        <v>0</v>
      </c>
      <c r="CJ36" s="145">
        <v>0</v>
      </c>
      <c r="CK36" s="145">
        <v>8</v>
      </c>
      <c r="CL36" s="145">
        <v>0</v>
      </c>
      <c r="CM36" s="145">
        <v>0</v>
      </c>
      <c r="CN36" s="145">
        <v>0</v>
      </c>
      <c r="CO36" s="145">
        <v>0</v>
      </c>
      <c r="CP36" s="145">
        <v>1</v>
      </c>
      <c r="CQ36" s="145">
        <v>4</v>
      </c>
      <c r="CR36" s="145">
        <v>0</v>
      </c>
      <c r="CS36" s="145">
        <v>0</v>
      </c>
      <c r="CT36" s="145">
        <v>1</v>
      </c>
      <c r="CU36" s="145">
        <v>4</v>
      </c>
      <c r="CV36" s="145">
        <v>0</v>
      </c>
      <c r="CW36" s="145">
        <v>0</v>
      </c>
      <c r="CX36" s="145">
        <v>5</v>
      </c>
      <c r="CY36" s="145">
        <v>0</v>
      </c>
      <c r="CZ36" s="145">
        <v>0</v>
      </c>
      <c r="DA36" s="145">
        <v>0</v>
      </c>
      <c r="DB36" s="145">
        <v>0</v>
      </c>
      <c r="DC36" s="145">
        <v>0</v>
      </c>
      <c r="DD36" s="145">
        <v>0</v>
      </c>
      <c r="DE36" s="145">
        <v>0</v>
      </c>
      <c r="DF36" s="145">
        <v>0</v>
      </c>
      <c r="DG36" s="145">
        <v>0</v>
      </c>
      <c r="DH36" s="145">
        <v>0</v>
      </c>
      <c r="DI36" s="145">
        <v>0</v>
      </c>
      <c r="DJ36" s="145">
        <v>0</v>
      </c>
      <c r="DK36" s="145">
        <v>0</v>
      </c>
      <c r="DL36" s="145">
        <v>0</v>
      </c>
      <c r="DM36" s="145">
        <v>0</v>
      </c>
      <c r="DN36" s="145">
        <v>0</v>
      </c>
      <c r="DO36" s="145">
        <v>0</v>
      </c>
      <c r="DP36" s="145">
        <v>0</v>
      </c>
      <c r="DQ36" s="145">
        <v>0</v>
      </c>
      <c r="DR36" s="145">
        <v>0</v>
      </c>
      <c r="DS36" s="145">
        <v>0</v>
      </c>
      <c r="DT36" s="145">
        <v>0</v>
      </c>
      <c r="DU36" s="145">
        <v>0</v>
      </c>
      <c r="DV36" s="145">
        <v>0</v>
      </c>
      <c r="DW36" s="145">
        <v>0</v>
      </c>
      <c r="DX36" s="145">
        <v>0</v>
      </c>
      <c r="DY36" s="145">
        <v>0</v>
      </c>
      <c r="DZ36" s="145">
        <v>0</v>
      </c>
      <c r="EA36" s="145">
        <v>0</v>
      </c>
      <c r="EB36" s="145">
        <v>0</v>
      </c>
      <c r="EC36" s="145">
        <v>0</v>
      </c>
      <c r="ED36" s="145">
        <v>0</v>
      </c>
      <c r="EE36" s="145">
        <v>0</v>
      </c>
      <c r="EF36" s="145">
        <v>0</v>
      </c>
      <c r="EG36" s="145">
        <v>0</v>
      </c>
      <c r="EH36" s="145">
        <v>0</v>
      </c>
      <c r="EI36" s="145">
        <v>0</v>
      </c>
      <c r="EJ36" s="145">
        <v>0</v>
      </c>
      <c r="EK36" s="145">
        <v>0</v>
      </c>
      <c r="EL36" s="145">
        <v>0</v>
      </c>
      <c r="EM36" s="145">
        <v>8</v>
      </c>
      <c r="EN36" s="145">
        <v>8</v>
      </c>
      <c r="EO36" s="145">
        <v>0</v>
      </c>
      <c r="EP36" s="145">
        <v>5</v>
      </c>
      <c r="EQ36" s="145">
        <v>5</v>
      </c>
      <c r="ER36" s="145">
        <v>0</v>
      </c>
      <c r="ES36" s="145">
        <v>8</v>
      </c>
      <c r="ET36" s="145">
        <v>8</v>
      </c>
      <c r="EU36" s="145">
        <v>0</v>
      </c>
      <c r="EV36" s="145">
        <v>5</v>
      </c>
      <c r="EW36" s="145">
        <v>5</v>
      </c>
      <c r="EX36" s="145">
        <v>0</v>
      </c>
      <c r="EY36" s="145">
        <v>0</v>
      </c>
      <c r="EZ36" s="145">
        <v>0</v>
      </c>
      <c r="FA36" s="145">
        <v>0</v>
      </c>
      <c r="FB36" s="145">
        <v>0</v>
      </c>
      <c r="FC36" s="145">
        <v>0</v>
      </c>
      <c r="FD36" s="145">
        <v>8</v>
      </c>
      <c r="FE36" s="145">
        <v>8</v>
      </c>
      <c r="FF36" s="397">
        <f t="shared" si="0"/>
        <v>0.625</v>
      </c>
      <c r="FG36" s="397">
        <f t="shared" si="1"/>
        <v>1</v>
      </c>
      <c r="FH36" s="397">
        <f t="shared" si="2"/>
        <v>0.53333333333333333</v>
      </c>
      <c r="FI36" s="398">
        <v>62.5</v>
      </c>
    </row>
    <row r="37" spans="1:165" ht="30.75" x14ac:dyDescent="0.3">
      <c r="A37" s="145" t="s">
        <v>1017</v>
      </c>
      <c r="B37" s="47" t="s">
        <v>1018</v>
      </c>
      <c r="C37" s="396" t="s">
        <v>77</v>
      </c>
      <c r="D37" s="145">
        <v>0</v>
      </c>
      <c r="E37" s="145">
        <v>15</v>
      </c>
      <c r="F37" s="145">
        <v>15</v>
      </c>
      <c r="G37" s="145">
        <v>0</v>
      </c>
      <c r="H37" s="145">
        <v>15</v>
      </c>
      <c r="I37" s="145">
        <v>0</v>
      </c>
      <c r="J37" s="145">
        <v>0</v>
      </c>
      <c r="K37" s="145">
        <v>0</v>
      </c>
      <c r="L37" s="145">
        <v>0</v>
      </c>
      <c r="M37" s="145">
        <v>0</v>
      </c>
      <c r="N37" s="145">
        <v>0</v>
      </c>
      <c r="O37" s="145">
        <v>0</v>
      </c>
      <c r="P37" s="145">
        <v>0</v>
      </c>
      <c r="Q37" s="145">
        <v>0</v>
      </c>
      <c r="R37" s="145">
        <v>0</v>
      </c>
      <c r="S37" s="145">
        <v>0</v>
      </c>
      <c r="T37" s="145">
        <v>0</v>
      </c>
      <c r="U37" s="145">
        <v>0</v>
      </c>
      <c r="V37" s="145">
        <v>0</v>
      </c>
      <c r="W37" s="145">
        <v>0</v>
      </c>
      <c r="X37" s="145">
        <v>0</v>
      </c>
      <c r="Y37" s="145">
        <v>0</v>
      </c>
      <c r="Z37" s="145">
        <v>0</v>
      </c>
      <c r="AA37" s="145">
        <v>0</v>
      </c>
      <c r="AB37" s="145">
        <v>0</v>
      </c>
      <c r="AC37" s="145">
        <v>0</v>
      </c>
      <c r="AD37" s="145">
        <v>0</v>
      </c>
      <c r="AE37" s="145">
        <v>0</v>
      </c>
      <c r="AF37" s="145">
        <v>0</v>
      </c>
      <c r="AG37" s="145">
        <v>0</v>
      </c>
      <c r="AH37" s="145">
        <v>0</v>
      </c>
      <c r="AI37" s="145">
        <v>0</v>
      </c>
      <c r="AJ37" s="145">
        <v>0</v>
      </c>
      <c r="AK37" s="145">
        <v>0</v>
      </c>
      <c r="AL37" s="145">
        <v>0</v>
      </c>
      <c r="AM37" s="145">
        <v>0</v>
      </c>
      <c r="AN37" s="145">
        <v>0</v>
      </c>
      <c r="AO37" s="145">
        <v>0</v>
      </c>
      <c r="AP37" s="145">
        <v>0</v>
      </c>
      <c r="AQ37" s="145">
        <v>0</v>
      </c>
      <c r="AR37" s="145">
        <v>0</v>
      </c>
      <c r="AS37" s="145">
        <v>0</v>
      </c>
      <c r="AT37" s="145">
        <v>0</v>
      </c>
      <c r="AU37" s="145">
        <v>0</v>
      </c>
      <c r="AV37" s="145">
        <v>0</v>
      </c>
      <c r="AW37" s="145">
        <v>0</v>
      </c>
      <c r="AX37" s="145">
        <v>0</v>
      </c>
      <c r="AY37" s="145">
        <v>0</v>
      </c>
      <c r="AZ37" s="145">
        <v>0</v>
      </c>
      <c r="BA37" s="145">
        <v>0</v>
      </c>
      <c r="BB37" s="145">
        <v>0</v>
      </c>
      <c r="BC37" s="145">
        <v>0</v>
      </c>
      <c r="BD37" s="145">
        <v>0</v>
      </c>
      <c r="BE37" s="145">
        <v>0</v>
      </c>
      <c r="BF37" s="145">
        <v>0</v>
      </c>
      <c r="BG37" s="145">
        <v>0</v>
      </c>
      <c r="BH37" s="145">
        <v>0</v>
      </c>
      <c r="BI37" s="145">
        <v>0</v>
      </c>
      <c r="BJ37" s="145">
        <v>0</v>
      </c>
      <c r="BK37" s="145">
        <v>6</v>
      </c>
      <c r="BL37" s="145">
        <v>7</v>
      </c>
      <c r="BM37" s="145">
        <v>0</v>
      </c>
      <c r="BN37" s="145">
        <v>0</v>
      </c>
      <c r="BO37" s="145">
        <v>0</v>
      </c>
      <c r="BP37" s="145">
        <v>0</v>
      </c>
      <c r="BQ37" s="145">
        <v>0</v>
      </c>
      <c r="BR37" s="145">
        <v>0</v>
      </c>
      <c r="BS37" s="145">
        <v>13</v>
      </c>
      <c r="BT37" s="145">
        <v>4</v>
      </c>
      <c r="BU37" s="145">
        <v>6</v>
      </c>
      <c r="BV37" s="145">
        <v>0</v>
      </c>
      <c r="BW37" s="145">
        <v>0</v>
      </c>
      <c r="BX37" s="145">
        <v>10</v>
      </c>
      <c r="BY37" s="145">
        <v>0</v>
      </c>
      <c r="BZ37" s="145">
        <v>0</v>
      </c>
      <c r="CA37" s="145">
        <v>0</v>
      </c>
      <c r="CB37" s="145">
        <v>0</v>
      </c>
      <c r="CC37" s="145">
        <v>1</v>
      </c>
      <c r="CD37" s="145">
        <v>3</v>
      </c>
      <c r="CE37" s="145">
        <v>0</v>
      </c>
      <c r="CF37" s="145">
        <v>0</v>
      </c>
      <c r="CG37" s="145">
        <v>1</v>
      </c>
      <c r="CH37" s="145">
        <v>3</v>
      </c>
      <c r="CI37" s="145">
        <v>0</v>
      </c>
      <c r="CJ37" s="145">
        <v>0</v>
      </c>
      <c r="CK37" s="145">
        <v>4</v>
      </c>
      <c r="CL37" s="145">
        <v>0</v>
      </c>
      <c r="CM37" s="145">
        <v>0</v>
      </c>
      <c r="CN37" s="145">
        <v>0</v>
      </c>
      <c r="CO37" s="145">
        <v>0</v>
      </c>
      <c r="CP37" s="145">
        <v>6</v>
      </c>
      <c r="CQ37" s="145">
        <v>7</v>
      </c>
      <c r="CR37" s="145">
        <v>0</v>
      </c>
      <c r="CS37" s="145">
        <v>0</v>
      </c>
      <c r="CT37" s="145">
        <v>6</v>
      </c>
      <c r="CU37" s="145">
        <v>7</v>
      </c>
      <c r="CV37" s="145">
        <v>0</v>
      </c>
      <c r="CW37" s="145">
        <v>0</v>
      </c>
      <c r="CX37" s="145">
        <v>13</v>
      </c>
      <c r="CY37" s="145">
        <v>0</v>
      </c>
      <c r="CZ37" s="145">
        <v>0</v>
      </c>
      <c r="DA37" s="145">
        <v>0</v>
      </c>
      <c r="DB37" s="145">
        <v>0</v>
      </c>
      <c r="DC37" s="145">
        <v>6</v>
      </c>
      <c r="DD37" s="145">
        <v>7</v>
      </c>
      <c r="DE37" s="145">
        <v>0</v>
      </c>
      <c r="DF37" s="145">
        <v>0</v>
      </c>
      <c r="DG37" s="145">
        <v>6</v>
      </c>
      <c r="DH37" s="145">
        <v>7</v>
      </c>
      <c r="DI37" s="145">
        <v>0</v>
      </c>
      <c r="DJ37" s="145">
        <v>0</v>
      </c>
      <c r="DK37" s="145">
        <v>13</v>
      </c>
      <c r="DL37" s="145">
        <v>0</v>
      </c>
      <c r="DM37" s="145">
        <v>0</v>
      </c>
      <c r="DN37" s="145">
        <v>0</v>
      </c>
      <c r="DO37" s="145">
        <v>0</v>
      </c>
      <c r="DP37" s="145">
        <v>0</v>
      </c>
      <c r="DQ37" s="145">
        <v>0</v>
      </c>
      <c r="DR37" s="145">
        <v>0</v>
      </c>
      <c r="DS37" s="145">
        <v>0</v>
      </c>
      <c r="DT37" s="145">
        <v>0</v>
      </c>
      <c r="DU37" s="145">
        <v>0</v>
      </c>
      <c r="DV37" s="145">
        <v>0</v>
      </c>
      <c r="DW37" s="145">
        <v>0</v>
      </c>
      <c r="DX37" s="145">
        <v>0</v>
      </c>
      <c r="DY37" s="145">
        <v>0</v>
      </c>
      <c r="DZ37" s="145">
        <v>0</v>
      </c>
      <c r="EA37" s="145">
        <v>0</v>
      </c>
      <c r="EB37" s="145">
        <v>0</v>
      </c>
      <c r="EC37" s="145">
        <v>0</v>
      </c>
      <c r="ED37" s="145">
        <v>0</v>
      </c>
      <c r="EE37" s="145">
        <v>0</v>
      </c>
      <c r="EF37" s="145">
        <v>0</v>
      </c>
      <c r="EG37" s="145">
        <v>0</v>
      </c>
      <c r="EH37" s="145">
        <v>0</v>
      </c>
      <c r="EI37" s="145">
        <v>0</v>
      </c>
      <c r="EJ37" s="145">
        <v>0</v>
      </c>
      <c r="EK37" s="145">
        <v>0</v>
      </c>
      <c r="EL37" s="145">
        <v>0</v>
      </c>
      <c r="EM37" s="145">
        <v>10</v>
      </c>
      <c r="EN37" s="145">
        <v>10</v>
      </c>
      <c r="EO37" s="145">
        <v>0</v>
      </c>
      <c r="EP37" s="145">
        <v>4</v>
      </c>
      <c r="EQ37" s="145">
        <v>4</v>
      </c>
      <c r="ER37" s="145">
        <v>0</v>
      </c>
      <c r="ES37" s="145">
        <v>10</v>
      </c>
      <c r="ET37" s="145">
        <v>10</v>
      </c>
      <c r="EU37" s="145">
        <v>0</v>
      </c>
      <c r="EV37" s="145">
        <v>4</v>
      </c>
      <c r="EW37" s="145">
        <v>4</v>
      </c>
      <c r="EX37" s="145">
        <v>0</v>
      </c>
      <c r="EY37" s="145">
        <v>0</v>
      </c>
      <c r="EZ37" s="145">
        <v>0</v>
      </c>
      <c r="FA37" s="145">
        <v>0</v>
      </c>
      <c r="FB37" s="145">
        <v>0</v>
      </c>
      <c r="FC37" s="145">
        <v>0</v>
      </c>
      <c r="FD37" s="145">
        <v>13</v>
      </c>
      <c r="FE37" s="145">
        <v>10</v>
      </c>
      <c r="FF37" s="397">
        <f t="shared" si="0"/>
        <v>0.4</v>
      </c>
      <c r="FG37" s="397">
        <f t="shared" si="1"/>
        <v>0.76923076923076927</v>
      </c>
      <c r="FH37" s="397">
        <f t="shared" si="2"/>
        <v>0.8666666666666667</v>
      </c>
      <c r="FI37" s="398">
        <v>100</v>
      </c>
    </row>
    <row r="38" spans="1:165" ht="30.75" x14ac:dyDescent="0.3">
      <c r="A38" s="145" t="s">
        <v>1019</v>
      </c>
      <c r="B38" s="47" t="s">
        <v>1020</v>
      </c>
      <c r="C38" s="396" t="s">
        <v>77</v>
      </c>
      <c r="D38" s="145">
        <v>0</v>
      </c>
      <c r="E38" s="145">
        <v>3</v>
      </c>
      <c r="F38" s="145">
        <v>3</v>
      </c>
      <c r="G38" s="145">
        <v>0</v>
      </c>
      <c r="H38" s="145">
        <v>3</v>
      </c>
      <c r="I38" s="145">
        <v>0</v>
      </c>
      <c r="J38" s="145">
        <v>0</v>
      </c>
      <c r="K38" s="145">
        <v>0</v>
      </c>
      <c r="L38" s="145">
        <v>0</v>
      </c>
      <c r="M38" s="145">
        <v>0</v>
      </c>
      <c r="N38" s="145">
        <v>0</v>
      </c>
      <c r="O38" s="145">
        <v>0</v>
      </c>
      <c r="P38" s="145">
        <v>0</v>
      </c>
      <c r="Q38" s="145">
        <v>0</v>
      </c>
      <c r="R38" s="145">
        <v>0</v>
      </c>
      <c r="S38" s="145">
        <v>0</v>
      </c>
      <c r="T38" s="145">
        <v>0</v>
      </c>
      <c r="U38" s="145">
        <v>0</v>
      </c>
      <c r="V38" s="145">
        <v>0</v>
      </c>
      <c r="W38" s="145">
        <v>0</v>
      </c>
      <c r="X38" s="145">
        <v>0</v>
      </c>
      <c r="Y38" s="145">
        <v>0</v>
      </c>
      <c r="Z38" s="145">
        <v>0</v>
      </c>
      <c r="AA38" s="145">
        <v>0</v>
      </c>
      <c r="AB38" s="145">
        <v>0</v>
      </c>
      <c r="AC38" s="145">
        <v>0</v>
      </c>
      <c r="AD38" s="145">
        <v>0</v>
      </c>
      <c r="AE38" s="145">
        <v>0</v>
      </c>
      <c r="AF38" s="145">
        <v>0</v>
      </c>
      <c r="AG38" s="145">
        <v>0</v>
      </c>
      <c r="AH38" s="145">
        <v>0</v>
      </c>
      <c r="AI38" s="145">
        <v>0</v>
      </c>
      <c r="AJ38" s="145">
        <v>0</v>
      </c>
      <c r="AK38" s="145">
        <v>0</v>
      </c>
      <c r="AL38" s="145">
        <v>0</v>
      </c>
      <c r="AM38" s="145">
        <v>0</v>
      </c>
      <c r="AN38" s="145">
        <v>0</v>
      </c>
      <c r="AO38" s="145">
        <v>0</v>
      </c>
      <c r="AP38" s="145">
        <v>0</v>
      </c>
      <c r="AQ38" s="145">
        <v>0</v>
      </c>
      <c r="AR38" s="145">
        <v>0</v>
      </c>
      <c r="AS38" s="145">
        <v>0</v>
      </c>
      <c r="AT38" s="145">
        <v>0</v>
      </c>
      <c r="AU38" s="145">
        <v>0</v>
      </c>
      <c r="AV38" s="145">
        <v>0</v>
      </c>
      <c r="AW38" s="145">
        <v>0</v>
      </c>
      <c r="AX38" s="145">
        <v>0</v>
      </c>
      <c r="AY38" s="145">
        <v>0</v>
      </c>
      <c r="AZ38" s="145">
        <v>0</v>
      </c>
      <c r="BA38" s="145">
        <v>0</v>
      </c>
      <c r="BB38" s="145">
        <v>0</v>
      </c>
      <c r="BC38" s="145">
        <v>0</v>
      </c>
      <c r="BD38" s="145">
        <v>0</v>
      </c>
      <c r="BE38" s="145">
        <v>0</v>
      </c>
      <c r="BF38" s="145">
        <v>0</v>
      </c>
      <c r="BG38" s="145">
        <v>0</v>
      </c>
      <c r="BH38" s="145">
        <v>1</v>
      </c>
      <c r="BI38" s="145">
        <v>0</v>
      </c>
      <c r="BJ38" s="145">
        <v>0</v>
      </c>
      <c r="BK38" s="145">
        <v>0</v>
      </c>
      <c r="BL38" s="145">
        <v>0</v>
      </c>
      <c r="BM38" s="145">
        <v>0</v>
      </c>
      <c r="BN38" s="145">
        <v>0</v>
      </c>
      <c r="BO38" s="145">
        <v>0</v>
      </c>
      <c r="BP38" s="145">
        <v>0</v>
      </c>
      <c r="BQ38" s="145">
        <v>0</v>
      </c>
      <c r="BR38" s="145">
        <v>0</v>
      </c>
      <c r="BS38" s="145">
        <v>1</v>
      </c>
      <c r="BT38" s="145">
        <v>0</v>
      </c>
      <c r="BU38" s="145">
        <v>1</v>
      </c>
      <c r="BV38" s="145">
        <v>0</v>
      </c>
      <c r="BW38" s="145">
        <v>0</v>
      </c>
      <c r="BX38" s="145">
        <v>1</v>
      </c>
      <c r="BY38" s="145">
        <v>0</v>
      </c>
      <c r="BZ38" s="145">
        <v>0</v>
      </c>
      <c r="CA38" s="145">
        <v>0</v>
      </c>
      <c r="CB38" s="145">
        <v>0</v>
      </c>
      <c r="CC38" s="145">
        <v>0</v>
      </c>
      <c r="CD38" s="145">
        <v>0</v>
      </c>
      <c r="CE38" s="145">
        <v>0</v>
      </c>
      <c r="CF38" s="145">
        <v>0</v>
      </c>
      <c r="CG38" s="145">
        <v>0</v>
      </c>
      <c r="CH38" s="145">
        <v>0</v>
      </c>
      <c r="CI38" s="145">
        <v>0</v>
      </c>
      <c r="CJ38" s="145">
        <v>0</v>
      </c>
      <c r="CK38" s="145">
        <v>0</v>
      </c>
      <c r="CL38" s="145">
        <v>0</v>
      </c>
      <c r="CM38" s="145">
        <v>0</v>
      </c>
      <c r="CN38" s="145">
        <v>0</v>
      </c>
      <c r="CO38" s="145">
        <v>0</v>
      </c>
      <c r="CP38" s="145">
        <v>0</v>
      </c>
      <c r="CQ38" s="145">
        <v>1</v>
      </c>
      <c r="CR38" s="145">
        <v>0</v>
      </c>
      <c r="CS38" s="145">
        <v>0</v>
      </c>
      <c r="CT38" s="145">
        <v>0</v>
      </c>
      <c r="CU38" s="145">
        <v>1</v>
      </c>
      <c r="CV38" s="145">
        <v>0</v>
      </c>
      <c r="CW38" s="145">
        <v>0</v>
      </c>
      <c r="CX38" s="145">
        <v>1</v>
      </c>
      <c r="CY38" s="145">
        <v>0</v>
      </c>
      <c r="CZ38" s="145">
        <v>0</v>
      </c>
      <c r="DA38" s="145">
        <v>0</v>
      </c>
      <c r="DB38" s="145">
        <v>0</v>
      </c>
      <c r="DC38" s="145">
        <v>0</v>
      </c>
      <c r="DD38" s="145">
        <v>1</v>
      </c>
      <c r="DE38" s="145">
        <v>0</v>
      </c>
      <c r="DF38" s="145">
        <v>0</v>
      </c>
      <c r="DG38" s="145">
        <v>0</v>
      </c>
      <c r="DH38" s="145">
        <v>1</v>
      </c>
      <c r="DI38" s="145">
        <v>0</v>
      </c>
      <c r="DJ38" s="145">
        <v>0</v>
      </c>
      <c r="DK38" s="145">
        <v>1</v>
      </c>
      <c r="DL38" s="145">
        <v>0</v>
      </c>
      <c r="DM38" s="145">
        <v>0</v>
      </c>
      <c r="DN38" s="145">
        <v>0</v>
      </c>
      <c r="DO38" s="145">
        <v>0</v>
      </c>
      <c r="DP38" s="145">
        <v>0</v>
      </c>
      <c r="DQ38" s="145">
        <v>0</v>
      </c>
      <c r="DR38" s="145">
        <v>0</v>
      </c>
      <c r="DS38" s="145">
        <v>0</v>
      </c>
      <c r="DT38" s="145">
        <v>0</v>
      </c>
      <c r="DU38" s="145">
        <v>0</v>
      </c>
      <c r="DV38" s="145">
        <v>0</v>
      </c>
      <c r="DW38" s="145">
        <v>0</v>
      </c>
      <c r="DX38" s="145">
        <v>0</v>
      </c>
      <c r="DY38" s="145">
        <v>0</v>
      </c>
      <c r="DZ38" s="145">
        <v>0</v>
      </c>
      <c r="EA38" s="145">
        <v>0</v>
      </c>
      <c r="EB38" s="145">
        <v>0</v>
      </c>
      <c r="EC38" s="145">
        <v>0</v>
      </c>
      <c r="ED38" s="145">
        <v>0</v>
      </c>
      <c r="EE38" s="145">
        <v>0</v>
      </c>
      <c r="EF38" s="145">
        <v>0</v>
      </c>
      <c r="EG38" s="145">
        <v>0</v>
      </c>
      <c r="EH38" s="145">
        <v>0</v>
      </c>
      <c r="EI38" s="145">
        <v>0</v>
      </c>
      <c r="EJ38" s="145">
        <v>0</v>
      </c>
      <c r="EK38" s="145">
        <v>0</v>
      </c>
      <c r="EL38" s="145">
        <v>0</v>
      </c>
      <c r="EM38" s="145">
        <v>1</v>
      </c>
      <c r="EN38" s="145">
        <v>1</v>
      </c>
      <c r="EO38" s="145">
        <v>0</v>
      </c>
      <c r="EP38" s="145">
        <v>1</v>
      </c>
      <c r="EQ38" s="145">
        <v>1</v>
      </c>
      <c r="ER38" s="145">
        <v>0</v>
      </c>
      <c r="ES38" s="145">
        <v>1</v>
      </c>
      <c r="ET38" s="145">
        <v>1</v>
      </c>
      <c r="EU38" s="145">
        <v>0</v>
      </c>
      <c r="EV38" s="145">
        <v>1</v>
      </c>
      <c r="EW38" s="145">
        <v>1</v>
      </c>
      <c r="EX38" s="145">
        <v>0</v>
      </c>
      <c r="EY38" s="145">
        <v>0</v>
      </c>
      <c r="EZ38" s="145">
        <v>0</v>
      </c>
      <c r="FA38" s="145">
        <v>0</v>
      </c>
      <c r="FB38" s="145">
        <v>0</v>
      </c>
      <c r="FC38" s="145">
        <v>0</v>
      </c>
      <c r="FD38" s="145">
        <v>1</v>
      </c>
      <c r="FE38" s="145">
        <v>1</v>
      </c>
      <c r="FF38" s="397">
        <f t="shared" si="0"/>
        <v>1</v>
      </c>
      <c r="FG38" s="397">
        <f t="shared" si="1"/>
        <v>1</v>
      </c>
      <c r="FH38" s="397">
        <f t="shared" si="2"/>
        <v>0.33333333333333331</v>
      </c>
      <c r="FI38" s="398">
        <v>100</v>
      </c>
    </row>
    <row r="39" spans="1:165" ht="30.75" x14ac:dyDescent="0.3">
      <c r="A39" s="145" t="s">
        <v>1021</v>
      </c>
      <c r="B39" s="47" t="s">
        <v>1022</v>
      </c>
      <c r="C39" s="396" t="s">
        <v>77</v>
      </c>
      <c r="D39" s="145">
        <v>1</v>
      </c>
      <c r="E39" s="145">
        <v>36</v>
      </c>
      <c r="F39" s="145">
        <v>36</v>
      </c>
      <c r="G39" s="145">
        <v>18</v>
      </c>
      <c r="H39" s="145">
        <v>18</v>
      </c>
      <c r="I39" s="145">
        <v>0</v>
      </c>
      <c r="J39" s="145">
        <v>0</v>
      </c>
      <c r="K39" s="145">
        <v>0</v>
      </c>
      <c r="L39" s="145">
        <v>0</v>
      </c>
      <c r="M39" s="145">
        <v>0</v>
      </c>
      <c r="N39" s="145">
        <v>0</v>
      </c>
      <c r="O39" s="145">
        <v>0</v>
      </c>
      <c r="P39" s="145">
        <v>0</v>
      </c>
      <c r="Q39" s="145">
        <v>0</v>
      </c>
      <c r="R39" s="145">
        <v>0</v>
      </c>
      <c r="S39" s="145">
        <v>0</v>
      </c>
      <c r="T39" s="145">
        <v>0</v>
      </c>
      <c r="U39" s="145">
        <v>0</v>
      </c>
      <c r="V39" s="145">
        <v>0</v>
      </c>
      <c r="W39" s="145">
        <v>0</v>
      </c>
      <c r="X39" s="145">
        <v>0</v>
      </c>
      <c r="Y39" s="145">
        <v>1</v>
      </c>
      <c r="Z39" s="145">
        <v>0</v>
      </c>
      <c r="AA39" s="145">
        <v>0</v>
      </c>
      <c r="AB39" s="145">
        <v>0</v>
      </c>
      <c r="AC39" s="145">
        <v>7</v>
      </c>
      <c r="AD39" s="145">
        <v>3</v>
      </c>
      <c r="AE39" s="145">
        <v>0</v>
      </c>
      <c r="AF39" s="145">
        <v>0</v>
      </c>
      <c r="AG39" s="145">
        <v>0</v>
      </c>
      <c r="AH39" s="145">
        <v>0</v>
      </c>
      <c r="AI39" s="145">
        <v>0</v>
      </c>
      <c r="AJ39" s="145">
        <v>0</v>
      </c>
      <c r="AK39" s="145">
        <v>11</v>
      </c>
      <c r="AL39" s="145">
        <v>6</v>
      </c>
      <c r="AM39" s="145">
        <v>2</v>
      </c>
      <c r="AN39" s="145">
        <v>0</v>
      </c>
      <c r="AO39" s="145">
        <v>0</v>
      </c>
      <c r="AP39" s="145">
        <v>8</v>
      </c>
      <c r="AQ39" s="145">
        <v>0</v>
      </c>
      <c r="AR39" s="145">
        <v>0</v>
      </c>
      <c r="AS39" s="145">
        <v>0</v>
      </c>
      <c r="AT39" s="145">
        <v>0</v>
      </c>
      <c r="AU39" s="145">
        <v>0</v>
      </c>
      <c r="AV39" s="145">
        <v>0</v>
      </c>
      <c r="AW39" s="145">
        <v>0</v>
      </c>
      <c r="AX39" s="145">
        <v>0</v>
      </c>
      <c r="AY39" s="145">
        <v>0</v>
      </c>
      <c r="AZ39" s="145">
        <v>0</v>
      </c>
      <c r="BA39" s="145">
        <v>0</v>
      </c>
      <c r="BB39" s="145">
        <v>0</v>
      </c>
      <c r="BC39" s="145">
        <v>0</v>
      </c>
      <c r="BD39" s="145">
        <v>0</v>
      </c>
      <c r="BE39" s="145">
        <v>0</v>
      </c>
      <c r="BF39" s="145">
        <v>0</v>
      </c>
      <c r="BG39" s="145">
        <v>0</v>
      </c>
      <c r="BH39" s="145">
        <v>2</v>
      </c>
      <c r="BI39" s="145">
        <v>0</v>
      </c>
      <c r="BJ39" s="145">
        <v>0</v>
      </c>
      <c r="BK39" s="145">
        <v>1</v>
      </c>
      <c r="BL39" s="145">
        <v>7</v>
      </c>
      <c r="BM39" s="145">
        <v>0</v>
      </c>
      <c r="BN39" s="145">
        <v>0</v>
      </c>
      <c r="BO39" s="145">
        <v>0</v>
      </c>
      <c r="BP39" s="145">
        <v>0</v>
      </c>
      <c r="BQ39" s="145">
        <v>0</v>
      </c>
      <c r="BR39" s="145">
        <v>0</v>
      </c>
      <c r="BS39" s="145">
        <v>10</v>
      </c>
      <c r="BT39" s="145">
        <v>1</v>
      </c>
      <c r="BU39" s="145">
        <v>4</v>
      </c>
      <c r="BV39" s="145">
        <v>0</v>
      </c>
      <c r="BW39" s="145">
        <v>0</v>
      </c>
      <c r="BX39" s="145">
        <v>5</v>
      </c>
      <c r="BY39" s="145">
        <v>3</v>
      </c>
      <c r="BZ39" s="145">
        <v>0</v>
      </c>
      <c r="CA39" s="145">
        <v>0</v>
      </c>
      <c r="CB39" s="145">
        <v>0</v>
      </c>
      <c r="CC39" s="145">
        <v>1</v>
      </c>
      <c r="CD39" s="145">
        <v>2</v>
      </c>
      <c r="CE39" s="145">
        <v>0</v>
      </c>
      <c r="CF39" s="145">
        <v>0</v>
      </c>
      <c r="CG39" s="145">
        <v>4</v>
      </c>
      <c r="CH39" s="145">
        <v>2</v>
      </c>
      <c r="CI39" s="145">
        <v>0</v>
      </c>
      <c r="CJ39" s="145">
        <v>0</v>
      </c>
      <c r="CK39" s="145">
        <v>6</v>
      </c>
      <c r="CL39" s="145">
        <v>9</v>
      </c>
      <c r="CM39" s="145">
        <v>3</v>
      </c>
      <c r="CN39" s="145">
        <v>0</v>
      </c>
      <c r="CO39" s="145">
        <v>0</v>
      </c>
      <c r="CP39" s="145">
        <v>1</v>
      </c>
      <c r="CQ39" s="145">
        <v>9</v>
      </c>
      <c r="CR39" s="145">
        <v>0</v>
      </c>
      <c r="CS39" s="145">
        <v>0</v>
      </c>
      <c r="CT39" s="145">
        <v>10</v>
      </c>
      <c r="CU39" s="145">
        <v>12</v>
      </c>
      <c r="CV39" s="145">
        <v>0</v>
      </c>
      <c r="CW39" s="145">
        <v>0</v>
      </c>
      <c r="CX39" s="145">
        <v>22</v>
      </c>
      <c r="CY39" s="145">
        <v>5</v>
      </c>
      <c r="CZ39" s="145">
        <v>2</v>
      </c>
      <c r="DA39" s="145">
        <v>0</v>
      </c>
      <c r="DB39" s="145">
        <v>0</v>
      </c>
      <c r="DC39" s="145">
        <v>3</v>
      </c>
      <c r="DD39" s="145">
        <v>8</v>
      </c>
      <c r="DE39" s="145">
        <v>0</v>
      </c>
      <c r="DF39" s="145">
        <v>0</v>
      </c>
      <c r="DG39" s="145">
        <v>8</v>
      </c>
      <c r="DH39" s="145">
        <v>10</v>
      </c>
      <c r="DI39" s="145">
        <v>0</v>
      </c>
      <c r="DJ39" s="145">
        <v>0</v>
      </c>
      <c r="DK39" s="145">
        <v>18</v>
      </c>
      <c r="DL39" s="145">
        <v>0</v>
      </c>
      <c r="DM39" s="145">
        <v>0</v>
      </c>
      <c r="DN39" s="145">
        <v>0</v>
      </c>
      <c r="DO39" s="145">
        <v>0</v>
      </c>
      <c r="DP39" s="145">
        <v>0</v>
      </c>
      <c r="DQ39" s="145">
        <v>0</v>
      </c>
      <c r="DR39" s="145">
        <v>0</v>
      </c>
      <c r="DS39" s="145">
        <v>0</v>
      </c>
      <c r="DT39" s="145">
        <v>0</v>
      </c>
      <c r="DU39" s="145">
        <v>0</v>
      </c>
      <c r="DV39" s="145">
        <v>0</v>
      </c>
      <c r="DW39" s="145">
        <v>0</v>
      </c>
      <c r="DX39" s="145">
        <v>0</v>
      </c>
      <c r="DY39" s="145">
        <v>0</v>
      </c>
      <c r="DZ39" s="145">
        <v>0</v>
      </c>
      <c r="EA39" s="145">
        <v>0</v>
      </c>
      <c r="EB39" s="145">
        <v>0</v>
      </c>
      <c r="EC39" s="145">
        <v>0</v>
      </c>
      <c r="ED39" s="145">
        <v>0</v>
      </c>
      <c r="EE39" s="145">
        <v>0</v>
      </c>
      <c r="EF39" s="145">
        <v>0</v>
      </c>
      <c r="EG39" s="145">
        <v>0</v>
      </c>
      <c r="EH39" s="145">
        <v>0</v>
      </c>
      <c r="EI39" s="145">
        <v>0</v>
      </c>
      <c r="EJ39" s="145">
        <v>0</v>
      </c>
      <c r="EK39" s="145">
        <v>0</v>
      </c>
      <c r="EL39" s="145">
        <v>8</v>
      </c>
      <c r="EM39" s="145">
        <v>5</v>
      </c>
      <c r="EN39" s="145">
        <v>13</v>
      </c>
      <c r="EO39" s="145">
        <v>8</v>
      </c>
      <c r="EP39" s="145">
        <v>5</v>
      </c>
      <c r="EQ39" s="145">
        <v>13</v>
      </c>
      <c r="ER39" s="145">
        <v>8</v>
      </c>
      <c r="ES39" s="145">
        <v>5</v>
      </c>
      <c r="ET39" s="145">
        <v>13</v>
      </c>
      <c r="EU39" s="145">
        <v>8</v>
      </c>
      <c r="EV39" s="145">
        <v>5</v>
      </c>
      <c r="EW39" s="145">
        <v>13</v>
      </c>
      <c r="EX39" s="145">
        <v>16</v>
      </c>
      <c r="EY39" s="145">
        <v>19</v>
      </c>
      <c r="EZ39" s="145">
        <v>35</v>
      </c>
      <c r="FA39" s="145">
        <v>12</v>
      </c>
      <c r="FB39" s="145">
        <v>9</v>
      </c>
      <c r="FC39" s="145">
        <v>21</v>
      </c>
      <c r="FD39" s="145">
        <v>21</v>
      </c>
      <c r="FE39" s="145">
        <v>13</v>
      </c>
      <c r="FF39" s="397">
        <f t="shared" si="0"/>
        <v>1</v>
      </c>
      <c r="FG39" s="397">
        <f t="shared" si="1"/>
        <v>0.61904761904761907</v>
      </c>
      <c r="FH39" s="397">
        <f t="shared" si="2"/>
        <v>0.58333333333333337</v>
      </c>
      <c r="FI39" s="398">
        <v>104.76</v>
      </c>
    </row>
    <row r="40" spans="1:165" ht="30.75" x14ac:dyDescent="0.3">
      <c r="A40" s="145" t="s">
        <v>1023</v>
      </c>
      <c r="B40" s="47" t="s">
        <v>241</v>
      </c>
      <c r="C40" s="396" t="s">
        <v>77</v>
      </c>
      <c r="D40" s="145">
        <v>1</v>
      </c>
      <c r="E40" s="145">
        <v>54</v>
      </c>
      <c r="F40" s="145">
        <v>54</v>
      </c>
      <c r="G40" s="145">
        <v>18</v>
      </c>
      <c r="H40" s="145">
        <v>36</v>
      </c>
      <c r="I40" s="145">
        <v>0</v>
      </c>
      <c r="J40" s="145">
        <v>0</v>
      </c>
      <c r="K40" s="145">
        <v>0</v>
      </c>
      <c r="L40" s="145">
        <v>0</v>
      </c>
      <c r="M40" s="145">
        <v>0</v>
      </c>
      <c r="N40" s="145">
        <v>0</v>
      </c>
      <c r="O40" s="145">
        <v>0</v>
      </c>
      <c r="P40" s="145">
        <v>0</v>
      </c>
      <c r="Q40" s="145">
        <v>0</v>
      </c>
      <c r="R40" s="145">
        <v>0</v>
      </c>
      <c r="S40" s="145">
        <v>0</v>
      </c>
      <c r="T40" s="145">
        <v>0</v>
      </c>
      <c r="U40" s="145">
        <v>0</v>
      </c>
      <c r="V40" s="145">
        <v>0</v>
      </c>
      <c r="W40" s="145">
        <v>0</v>
      </c>
      <c r="X40" s="145">
        <v>0</v>
      </c>
      <c r="Y40" s="145">
        <v>0</v>
      </c>
      <c r="Z40" s="145">
        <v>0</v>
      </c>
      <c r="AA40" s="145">
        <v>0</v>
      </c>
      <c r="AB40" s="145">
        <v>0</v>
      </c>
      <c r="AC40" s="145">
        <v>2</v>
      </c>
      <c r="AD40" s="145">
        <v>13</v>
      </c>
      <c r="AE40" s="145">
        <v>0</v>
      </c>
      <c r="AF40" s="145">
        <v>0</v>
      </c>
      <c r="AG40" s="145">
        <v>0</v>
      </c>
      <c r="AH40" s="145">
        <v>0</v>
      </c>
      <c r="AI40" s="145">
        <v>0</v>
      </c>
      <c r="AJ40" s="145">
        <v>0</v>
      </c>
      <c r="AK40" s="145">
        <v>15</v>
      </c>
      <c r="AL40" s="145">
        <v>2</v>
      </c>
      <c r="AM40" s="145">
        <v>13</v>
      </c>
      <c r="AN40" s="145">
        <v>0</v>
      </c>
      <c r="AO40" s="145">
        <v>0</v>
      </c>
      <c r="AP40" s="145">
        <v>15</v>
      </c>
      <c r="AQ40" s="145">
        <v>0</v>
      </c>
      <c r="AR40" s="145">
        <v>0</v>
      </c>
      <c r="AS40" s="145">
        <v>0</v>
      </c>
      <c r="AT40" s="145">
        <v>0</v>
      </c>
      <c r="AU40" s="145">
        <v>0</v>
      </c>
      <c r="AV40" s="145">
        <v>0</v>
      </c>
      <c r="AW40" s="145">
        <v>0</v>
      </c>
      <c r="AX40" s="145">
        <v>0</v>
      </c>
      <c r="AY40" s="145">
        <v>0</v>
      </c>
      <c r="AZ40" s="145">
        <v>0</v>
      </c>
      <c r="BA40" s="145">
        <v>0</v>
      </c>
      <c r="BB40" s="145">
        <v>0</v>
      </c>
      <c r="BC40" s="145">
        <v>0</v>
      </c>
      <c r="BD40" s="145">
        <v>0</v>
      </c>
      <c r="BE40" s="145">
        <v>0</v>
      </c>
      <c r="BF40" s="145">
        <v>0</v>
      </c>
      <c r="BG40" s="145">
        <v>0</v>
      </c>
      <c r="BH40" s="145">
        <v>0</v>
      </c>
      <c r="BI40" s="145">
        <v>0</v>
      </c>
      <c r="BJ40" s="145">
        <v>0</v>
      </c>
      <c r="BK40" s="145">
        <v>6</v>
      </c>
      <c r="BL40" s="145">
        <v>23</v>
      </c>
      <c r="BM40" s="145">
        <v>0</v>
      </c>
      <c r="BN40" s="145">
        <v>0</v>
      </c>
      <c r="BO40" s="145">
        <v>0</v>
      </c>
      <c r="BP40" s="145">
        <v>0</v>
      </c>
      <c r="BQ40" s="145">
        <v>0</v>
      </c>
      <c r="BR40" s="145">
        <v>0</v>
      </c>
      <c r="BS40" s="145">
        <v>29</v>
      </c>
      <c r="BT40" s="145">
        <v>6</v>
      </c>
      <c r="BU40" s="145">
        <v>22</v>
      </c>
      <c r="BV40" s="145">
        <v>0</v>
      </c>
      <c r="BW40" s="145">
        <v>0</v>
      </c>
      <c r="BX40" s="145">
        <v>28</v>
      </c>
      <c r="BY40" s="145">
        <v>0</v>
      </c>
      <c r="BZ40" s="145">
        <v>0</v>
      </c>
      <c r="CA40" s="145">
        <v>0</v>
      </c>
      <c r="CB40" s="145">
        <v>0</v>
      </c>
      <c r="CC40" s="145">
        <v>0</v>
      </c>
      <c r="CD40" s="145">
        <v>0</v>
      </c>
      <c r="CE40" s="145">
        <v>0</v>
      </c>
      <c r="CF40" s="145">
        <v>0</v>
      </c>
      <c r="CG40" s="145">
        <v>0</v>
      </c>
      <c r="CH40" s="145">
        <v>0</v>
      </c>
      <c r="CI40" s="145">
        <v>0</v>
      </c>
      <c r="CJ40" s="145">
        <v>0</v>
      </c>
      <c r="CK40" s="145">
        <v>0</v>
      </c>
      <c r="CL40" s="145">
        <v>2</v>
      </c>
      <c r="CM40" s="145">
        <v>13</v>
      </c>
      <c r="CN40" s="145">
        <v>0</v>
      </c>
      <c r="CO40" s="145">
        <v>0</v>
      </c>
      <c r="CP40" s="145">
        <v>6</v>
      </c>
      <c r="CQ40" s="145">
        <v>23</v>
      </c>
      <c r="CR40" s="145">
        <v>0</v>
      </c>
      <c r="CS40" s="145">
        <v>0</v>
      </c>
      <c r="CT40" s="145">
        <v>8</v>
      </c>
      <c r="CU40" s="145">
        <v>36</v>
      </c>
      <c r="CV40" s="145">
        <v>0</v>
      </c>
      <c r="CW40" s="145">
        <v>0</v>
      </c>
      <c r="CX40" s="145">
        <v>44</v>
      </c>
      <c r="CY40" s="145">
        <v>3</v>
      </c>
      <c r="CZ40" s="145">
        <v>8</v>
      </c>
      <c r="DA40" s="145">
        <v>0</v>
      </c>
      <c r="DB40" s="145">
        <v>0</v>
      </c>
      <c r="DC40" s="145">
        <v>6</v>
      </c>
      <c r="DD40" s="145">
        <v>23</v>
      </c>
      <c r="DE40" s="145">
        <v>0</v>
      </c>
      <c r="DF40" s="145">
        <v>0</v>
      </c>
      <c r="DG40" s="145">
        <v>9</v>
      </c>
      <c r="DH40" s="145">
        <v>31</v>
      </c>
      <c r="DI40" s="145">
        <v>0</v>
      </c>
      <c r="DJ40" s="145">
        <v>0</v>
      </c>
      <c r="DK40" s="145">
        <v>40</v>
      </c>
      <c r="DL40" s="145">
        <v>0</v>
      </c>
      <c r="DM40" s="145">
        <v>0</v>
      </c>
      <c r="DN40" s="145">
        <v>0</v>
      </c>
      <c r="DO40" s="145">
        <v>0</v>
      </c>
      <c r="DP40" s="145">
        <v>0</v>
      </c>
      <c r="DQ40" s="145">
        <v>0</v>
      </c>
      <c r="DR40" s="145">
        <v>0</v>
      </c>
      <c r="DS40" s="145">
        <v>0</v>
      </c>
      <c r="DT40" s="145">
        <v>0</v>
      </c>
      <c r="DU40" s="145">
        <v>0</v>
      </c>
      <c r="DV40" s="145">
        <v>0</v>
      </c>
      <c r="DW40" s="145">
        <v>0</v>
      </c>
      <c r="DX40" s="145">
        <v>0</v>
      </c>
      <c r="DY40" s="145">
        <v>0</v>
      </c>
      <c r="DZ40" s="145">
        <v>0</v>
      </c>
      <c r="EA40" s="145">
        <v>0</v>
      </c>
      <c r="EB40" s="145">
        <v>0</v>
      </c>
      <c r="EC40" s="145">
        <v>0</v>
      </c>
      <c r="ED40" s="145">
        <v>0</v>
      </c>
      <c r="EE40" s="145">
        <v>0</v>
      </c>
      <c r="EF40" s="145">
        <v>0</v>
      </c>
      <c r="EG40" s="145">
        <v>0</v>
      </c>
      <c r="EH40" s="145">
        <v>0</v>
      </c>
      <c r="EI40" s="145">
        <v>0</v>
      </c>
      <c r="EJ40" s="145">
        <v>0</v>
      </c>
      <c r="EK40" s="145">
        <v>0</v>
      </c>
      <c r="EL40" s="145">
        <v>15</v>
      </c>
      <c r="EM40" s="145">
        <v>0</v>
      </c>
      <c r="EN40" s="145">
        <v>15</v>
      </c>
      <c r="EO40" s="145">
        <v>14</v>
      </c>
      <c r="EP40" s="145">
        <v>0</v>
      </c>
      <c r="EQ40" s="145">
        <v>14</v>
      </c>
      <c r="ER40" s="145">
        <v>15</v>
      </c>
      <c r="ES40" s="145">
        <v>0</v>
      </c>
      <c r="ET40" s="145">
        <v>15</v>
      </c>
      <c r="EU40" s="145">
        <v>14</v>
      </c>
      <c r="EV40" s="145">
        <v>0</v>
      </c>
      <c r="EW40" s="145">
        <v>14</v>
      </c>
      <c r="EX40" s="145">
        <v>60.5</v>
      </c>
      <c r="EY40" s="145">
        <v>0</v>
      </c>
      <c r="EZ40" s="145">
        <v>61</v>
      </c>
      <c r="FA40" s="145">
        <v>61</v>
      </c>
      <c r="FB40" s="145">
        <v>0</v>
      </c>
      <c r="FC40" s="145">
        <v>61</v>
      </c>
      <c r="FD40" s="145">
        <v>44</v>
      </c>
      <c r="FE40" s="145">
        <v>43</v>
      </c>
      <c r="FF40" s="397">
        <f t="shared" si="0"/>
        <v>0.93333333333333335</v>
      </c>
      <c r="FG40" s="397">
        <f t="shared" si="1"/>
        <v>0.97727272727272729</v>
      </c>
      <c r="FH40" s="397">
        <f t="shared" si="2"/>
        <v>0.81481481481481477</v>
      </c>
      <c r="FI40" s="398">
        <v>100</v>
      </c>
    </row>
    <row r="41" spans="1:165" ht="30.75" x14ac:dyDescent="0.3">
      <c r="A41" s="145" t="s">
        <v>1024</v>
      </c>
      <c r="B41" s="47" t="s">
        <v>564</v>
      </c>
      <c r="C41" s="396" t="s">
        <v>77</v>
      </c>
      <c r="D41" s="145">
        <v>1</v>
      </c>
      <c r="E41" s="145">
        <v>6</v>
      </c>
      <c r="F41" s="145">
        <v>6</v>
      </c>
      <c r="G41" s="145">
        <v>3</v>
      </c>
      <c r="H41" s="145">
        <v>3</v>
      </c>
      <c r="I41" s="145">
        <v>0</v>
      </c>
      <c r="J41" s="145">
        <v>0</v>
      </c>
      <c r="K41" s="145">
        <v>0</v>
      </c>
      <c r="L41" s="145">
        <v>0</v>
      </c>
      <c r="M41" s="145">
        <v>0</v>
      </c>
      <c r="N41" s="145">
        <v>0</v>
      </c>
      <c r="O41" s="145">
        <v>0</v>
      </c>
      <c r="P41" s="145">
        <v>0</v>
      </c>
      <c r="Q41" s="145">
        <v>0</v>
      </c>
      <c r="R41" s="145">
        <v>0</v>
      </c>
      <c r="S41" s="145">
        <v>0</v>
      </c>
      <c r="T41" s="145">
        <v>0</v>
      </c>
      <c r="U41" s="145">
        <v>0</v>
      </c>
      <c r="V41" s="145">
        <v>0</v>
      </c>
      <c r="W41" s="145">
        <v>0</v>
      </c>
      <c r="X41" s="145">
        <v>0</v>
      </c>
      <c r="Y41" s="145">
        <v>0</v>
      </c>
      <c r="Z41" s="145">
        <v>0</v>
      </c>
      <c r="AA41" s="145">
        <v>0</v>
      </c>
      <c r="AB41" s="145">
        <v>0</v>
      </c>
      <c r="AC41" s="145">
        <v>0</v>
      </c>
      <c r="AD41" s="145">
        <v>1</v>
      </c>
      <c r="AE41" s="145">
        <v>0</v>
      </c>
      <c r="AF41" s="145">
        <v>0</v>
      </c>
      <c r="AG41" s="145">
        <v>0</v>
      </c>
      <c r="AH41" s="145">
        <v>0</v>
      </c>
      <c r="AI41" s="145">
        <v>0</v>
      </c>
      <c r="AJ41" s="145">
        <v>0</v>
      </c>
      <c r="AK41" s="145">
        <v>1</v>
      </c>
      <c r="AL41" s="145">
        <v>0</v>
      </c>
      <c r="AM41" s="145">
        <v>1</v>
      </c>
      <c r="AN41" s="145">
        <v>0</v>
      </c>
      <c r="AO41" s="145">
        <v>0</v>
      </c>
      <c r="AP41" s="145">
        <v>1</v>
      </c>
      <c r="AQ41" s="145">
        <v>0</v>
      </c>
      <c r="AR41" s="145">
        <v>0</v>
      </c>
      <c r="AS41" s="145">
        <v>0</v>
      </c>
      <c r="AT41" s="145">
        <v>0</v>
      </c>
      <c r="AU41" s="145">
        <v>0</v>
      </c>
      <c r="AV41" s="145">
        <v>0</v>
      </c>
      <c r="AW41" s="145">
        <v>0</v>
      </c>
      <c r="AX41" s="145">
        <v>0</v>
      </c>
      <c r="AY41" s="145">
        <v>0</v>
      </c>
      <c r="AZ41" s="145">
        <v>0</v>
      </c>
      <c r="BA41" s="145">
        <v>0</v>
      </c>
      <c r="BB41" s="145">
        <v>0</v>
      </c>
      <c r="BC41" s="145">
        <v>2</v>
      </c>
      <c r="BD41" s="145">
        <v>1</v>
      </c>
      <c r="BE41" s="145">
        <v>0</v>
      </c>
      <c r="BF41" s="145">
        <v>0</v>
      </c>
      <c r="BG41" s="145">
        <v>0</v>
      </c>
      <c r="BH41" s="145">
        <v>0</v>
      </c>
      <c r="BI41" s="145">
        <v>0</v>
      </c>
      <c r="BJ41" s="145">
        <v>0</v>
      </c>
      <c r="BK41" s="145">
        <v>0</v>
      </c>
      <c r="BL41" s="145">
        <v>0</v>
      </c>
      <c r="BM41" s="145">
        <v>0</v>
      </c>
      <c r="BN41" s="145">
        <v>0</v>
      </c>
      <c r="BO41" s="145">
        <v>0</v>
      </c>
      <c r="BP41" s="145">
        <v>0</v>
      </c>
      <c r="BQ41" s="145">
        <v>0</v>
      </c>
      <c r="BR41" s="145">
        <v>0</v>
      </c>
      <c r="BS41" s="145">
        <v>3</v>
      </c>
      <c r="BT41" s="145">
        <v>2</v>
      </c>
      <c r="BU41" s="145">
        <v>1</v>
      </c>
      <c r="BV41" s="145">
        <v>0</v>
      </c>
      <c r="BW41" s="145">
        <v>0</v>
      </c>
      <c r="BX41" s="145">
        <v>3</v>
      </c>
      <c r="BY41" s="145">
        <v>0</v>
      </c>
      <c r="BZ41" s="145">
        <v>1</v>
      </c>
      <c r="CA41" s="145">
        <v>0</v>
      </c>
      <c r="CB41" s="145">
        <v>0</v>
      </c>
      <c r="CC41" s="145">
        <v>1</v>
      </c>
      <c r="CD41" s="145">
        <v>0</v>
      </c>
      <c r="CE41" s="145">
        <v>0</v>
      </c>
      <c r="CF41" s="145">
        <v>0</v>
      </c>
      <c r="CG41" s="145">
        <v>1</v>
      </c>
      <c r="CH41" s="145">
        <v>1</v>
      </c>
      <c r="CI41" s="145">
        <v>0</v>
      </c>
      <c r="CJ41" s="145">
        <v>0</v>
      </c>
      <c r="CK41" s="145">
        <v>2</v>
      </c>
      <c r="CL41" s="145">
        <v>0</v>
      </c>
      <c r="CM41" s="145">
        <v>1</v>
      </c>
      <c r="CN41" s="145">
        <v>0</v>
      </c>
      <c r="CO41" s="145">
        <v>0</v>
      </c>
      <c r="CP41" s="145">
        <v>2</v>
      </c>
      <c r="CQ41" s="145">
        <v>1</v>
      </c>
      <c r="CR41" s="145">
        <v>0</v>
      </c>
      <c r="CS41" s="145">
        <v>0</v>
      </c>
      <c r="CT41" s="145">
        <v>2</v>
      </c>
      <c r="CU41" s="145">
        <v>2</v>
      </c>
      <c r="CV41" s="145">
        <v>0</v>
      </c>
      <c r="CW41" s="145">
        <v>0</v>
      </c>
      <c r="CX41" s="145">
        <v>4</v>
      </c>
      <c r="CY41" s="145">
        <v>0</v>
      </c>
      <c r="CZ41" s="145">
        <v>0</v>
      </c>
      <c r="DA41" s="145">
        <v>0</v>
      </c>
      <c r="DB41" s="145">
        <v>0</v>
      </c>
      <c r="DC41" s="145">
        <v>2</v>
      </c>
      <c r="DD41" s="145">
        <v>1</v>
      </c>
      <c r="DE41" s="145">
        <v>0</v>
      </c>
      <c r="DF41" s="145">
        <v>0</v>
      </c>
      <c r="DG41" s="145">
        <v>2</v>
      </c>
      <c r="DH41" s="145">
        <v>1</v>
      </c>
      <c r="DI41" s="145">
        <v>0</v>
      </c>
      <c r="DJ41" s="145">
        <v>0</v>
      </c>
      <c r="DK41" s="145">
        <v>3</v>
      </c>
      <c r="DL41" s="145">
        <v>0</v>
      </c>
      <c r="DM41" s="145">
        <v>0</v>
      </c>
      <c r="DN41" s="145">
        <v>0</v>
      </c>
      <c r="DO41" s="145">
        <v>0</v>
      </c>
      <c r="DP41" s="145">
        <v>0</v>
      </c>
      <c r="DQ41" s="145">
        <v>0</v>
      </c>
      <c r="DR41" s="145">
        <v>0</v>
      </c>
      <c r="DS41" s="145">
        <v>0</v>
      </c>
      <c r="DT41" s="145">
        <v>0</v>
      </c>
      <c r="DU41" s="145">
        <v>0</v>
      </c>
      <c r="DV41" s="145">
        <v>0</v>
      </c>
      <c r="DW41" s="145">
        <v>0</v>
      </c>
      <c r="DX41" s="145">
        <v>0</v>
      </c>
      <c r="DY41" s="145">
        <v>0</v>
      </c>
      <c r="DZ41" s="145">
        <v>0</v>
      </c>
      <c r="EA41" s="145">
        <v>0</v>
      </c>
      <c r="EB41" s="145">
        <v>0</v>
      </c>
      <c r="EC41" s="145">
        <v>0</v>
      </c>
      <c r="ED41" s="145">
        <v>0</v>
      </c>
      <c r="EE41" s="145">
        <v>0</v>
      </c>
      <c r="EF41" s="145">
        <v>0</v>
      </c>
      <c r="EG41" s="145">
        <v>0</v>
      </c>
      <c r="EH41" s="145">
        <v>0</v>
      </c>
      <c r="EI41" s="145">
        <v>0</v>
      </c>
      <c r="EJ41" s="145">
        <v>0</v>
      </c>
      <c r="EK41" s="145">
        <v>0</v>
      </c>
      <c r="EL41" s="145">
        <v>1</v>
      </c>
      <c r="EM41" s="145">
        <v>3</v>
      </c>
      <c r="EN41" s="145">
        <v>4</v>
      </c>
      <c r="EO41" s="145">
        <v>1</v>
      </c>
      <c r="EP41" s="145">
        <v>3</v>
      </c>
      <c r="EQ41" s="145">
        <v>4</v>
      </c>
      <c r="ER41" s="145">
        <v>1</v>
      </c>
      <c r="ES41" s="145">
        <v>3</v>
      </c>
      <c r="ET41" s="145">
        <v>4</v>
      </c>
      <c r="EU41" s="145">
        <v>1</v>
      </c>
      <c r="EV41" s="145">
        <v>3</v>
      </c>
      <c r="EW41" s="145">
        <v>4</v>
      </c>
      <c r="EX41" s="145">
        <v>2</v>
      </c>
      <c r="EY41" s="145">
        <v>4</v>
      </c>
      <c r="EZ41" s="145">
        <v>6</v>
      </c>
      <c r="FA41" s="145">
        <v>2</v>
      </c>
      <c r="FB41" s="145">
        <v>4</v>
      </c>
      <c r="FC41" s="145">
        <v>6</v>
      </c>
      <c r="FD41" s="145">
        <v>4</v>
      </c>
      <c r="FE41" s="145">
        <v>4</v>
      </c>
      <c r="FF41" s="397">
        <f t="shared" si="0"/>
        <v>1</v>
      </c>
      <c r="FG41" s="397">
        <f t="shared" si="1"/>
        <v>1</v>
      </c>
      <c r="FH41" s="397">
        <f t="shared" si="2"/>
        <v>0.66666666666666663</v>
      </c>
      <c r="FI41" s="398">
        <v>100</v>
      </c>
    </row>
    <row r="42" spans="1:165" s="403" customFormat="1" ht="18.75" x14ac:dyDescent="0.3">
      <c r="A42" s="399"/>
      <c r="B42" s="172" t="s">
        <v>1025</v>
      </c>
      <c r="C42" s="400"/>
      <c r="D42" s="398">
        <v>6</v>
      </c>
      <c r="E42" s="398">
        <v>3647</v>
      </c>
      <c r="F42" s="398">
        <v>3647</v>
      </c>
      <c r="G42" s="398">
        <v>1331</v>
      </c>
      <c r="H42" s="398">
        <v>2316</v>
      </c>
      <c r="I42" s="398">
        <v>308</v>
      </c>
      <c r="J42" s="398">
        <v>149</v>
      </c>
      <c r="K42" s="398">
        <v>0</v>
      </c>
      <c r="L42" s="398">
        <v>0</v>
      </c>
      <c r="M42" s="398">
        <v>357</v>
      </c>
      <c r="N42" s="398">
        <v>172</v>
      </c>
      <c r="O42" s="398">
        <v>0</v>
      </c>
      <c r="P42" s="398">
        <v>0</v>
      </c>
      <c r="Q42" s="398">
        <v>84</v>
      </c>
      <c r="R42" s="398">
        <v>61</v>
      </c>
      <c r="S42" s="398">
        <v>0</v>
      </c>
      <c r="T42" s="398">
        <v>0</v>
      </c>
      <c r="U42" s="398">
        <v>20</v>
      </c>
      <c r="V42" s="398">
        <v>25</v>
      </c>
      <c r="W42" s="398">
        <v>0</v>
      </c>
      <c r="X42" s="398">
        <v>0</v>
      </c>
      <c r="Y42" s="398">
        <v>11</v>
      </c>
      <c r="Z42" s="398">
        <v>12</v>
      </c>
      <c r="AA42" s="398">
        <v>0</v>
      </c>
      <c r="AB42" s="398">
        <v>0</v>
      </c>
      <c r="AC42" s="398">
        <v>11</v>
      </c>
      <c r="AD42" s="398">
        <v>18</v>
      </c>
      <c r="AE42" s="398">
        <v>0</v>
      </c>
      <c r="AF42" s="398">
        <v>0</v>
      </c>
      <c r="AG42" s="398">
        <v>0</v>
      </c>
      <c r="AH42" s="398">
        <v>0</v>
      </c>
      <c r="AI42" s="398">
        <v>0</v>
      </c>
      <c r="AJ42" s="398">
        <v>0</v>
      </c>
      <c r="AK42" s="398">
        <v>1228</v>
      </c>
      <c r="AL42" s="398">
        <v>742</v>
      </c>
      <c r="AM42" s="398">
        <v>406</v>
      </c>
      <c r="AN42" s="398">
        <v>0</v>
      </c>
      <c r="AO42" s="398">
        <v>0</v>
      </c>
      <c r="AP42" s="398">
        <v>1148</v>
      </c>
      <c r="AQ42" s="398">
        <v>119</v>
      </c>
      <c r="AR42" s="398">
        <v>97</v>
      </c>
      <c r="AS42" s="398">
        <v>0</v>
      </c>
      <c r="AT42" s="398">
        <v>0</v>
      </c>
      <c r="AU42" s="398">
        <v>436</v>
      </c>
      <c r="AV42" s="398">
        <v>342</v>
      </c>
      <c r="AW42" s="398">
        <v>0</v>
      </c>
      <c r="AX42" s="398">
        <v>0</v>
      </c>
      <c r="AY42" s="398">
        <v>415</v>
      </c>
      <c r="AZ42" s="398">
        <v>314</v>
      </c>
      <c r="BA42" s="398">
        <v>0</v>
      </c>
      <c r="BB42" s="398">
        <v>0</v>
      </c>
      <c r="BC42" s="398">
        <v>86</v>
      </c>
      <c r="BD42" s="398">
        <v>61</v>
      </c>
      <c r="BE42" s="398">
        <v>0</v>
      </c>
      <c r="BF42" s="398">
        <v>0</v>
      </c>
      <c r="BG42" s="398">
        <v>22</v>
      </c>
      <c r="BH42" s="398">
        <v>27</v>
      </c>
      <c r="BI42" s="398">
        <v>0</v>
      </c>
      <c r="BJ42" s="398">
        <v>0</v>
      </c>
      <c r="BK42" s="398">
        <v>25</v>
      </c>
      <c r="BL42" s="398">
        <v>43</v>
      </c>
      <c r="BM42" s="398">
        <v>0</v>
      </c>
      <c r="BN42" s="398">
        <v>0</v>
      </c>
      <c r="BO42" s="398">
        <v>4</v>
      </c>
      <c r="BP42" s="398">
        <v>3</v>
      </c>
      <c r="BQ42" s="398">
        <v>0</v>
      </c>
      <c r="BR42" s="398">
        <v>0</v>
      </c>
      <c r="BS42" s="398">
        <v>1994</v>
      </c>
      <c r="BT42" s="398">
        <v>987</v>
      </c>
      <c r="BU42" s="398">
        <v>799</v>
      </c>
      <c r="BV42" s="398">
        <v>0</v>
      </c>
      <c r="BW42" s="398">
        <v>0</v>
      </c>
      <c r="BX42" s="398">
        <v>1786</v>
      </c>
      <c r="BY42" s="398">
        <v>288</v>
      </c>
      <c r="BZ42" s="398">
        <v>136</v>
      </c>
      <c r="CA42" s="398">
        <v>0</v>
      </c>
      <c r="CB42" s="398">
        <v>0</v>
      </c>
      <c r="CC42" s="398">
        <v>409</v>
      </c>
      <c r="CD42" s="398">
        <v>212</v>
      </c>
      <c r="CE42" s="398">
        <v>0</v>
      </c>
      <c r="CF42" s="398">
        <v>0</v>
      </c>
      <c r="CG42" s="398">
        <v>697</v>
      </c>
      <c r="CH42" s="398">
        <v>348</v>
      </c>
      <c r="CI42" s="398">
        <v>0</v>
      </c>
      <c r="CJ42" s="398">
        <v>0</v>
      </c>
      <c r="CK42" s="398">
        <v>1045</v>
      </c>
      <c r="CL42" s="398">
        <v>621</v>
      </c>
      <c r="CM42" s="398">
        <v>375</v>
      </c>
      <c r="CN42" s="398">
        <v>0</v>
      </c>
      <c r="CO42" s="398">
        <v>0</v>
      </c>
      <c r="CP42" s="398">
        <v>878</v>
      </c>
      <c r="CQ42" s="398">
        <v>728</v>
      </c>
      <c r="CR42" s="398">
        <v>0</v>
      </c>
      <c r="CS42" s="398">
        <v>0</v>
      </c>
      <c r="CT42" s="398">
        <v>1499</v>
      </c>
      <c r="CU42" s="398">
        <v>1103</v>
      </c>
      <c r="CV42" s="398">
        <v>2881</v>
      </c>
      <c r="CW42" s="398">
        <v>0</v>
      </c>
      <c r="CX42" s="398">
        <v>2602</v>
      </c>
      <c r="CY42" s="398">
        <v>45</v>
      </c>
      <c r="CZ42" s="398">
        <v>70</v>
      </c>
      <c r="DA42" s="398">
        <v>0</v>
      </c>
      <c r="DB42" s="398">
        <v>0</v>
      </c>
      <c r="DC42" s="398">
        <v>77</v>
      </c>
      <c r="DD42" s="398">
        <v>88</v>
      </c>
      <c r="DE42" s="398">
        <v>0</v>
      </c>
      <c r="DF42" s="398">
        <v>0</v>
      </c>
      <c r="DG42" s="398">
        <v>122</v>
      </c>
      <c r="DH42" s="398">
        <v>158</v>
      </c>
      <c r="DI42" s="398">
        <v>0</v>
      </c>
      <c r="DJ42" s="398">
        <v>0</v>
      </c>
      <c r="DK42" s="398">
        <v>280</v>
      </c>
      <c r="DL42" s="398">
        <v>260</v>
      </c>
      <c r="DM42" s="398">
        <v>114</v>
      </c>
      <c r="DN42" s="398">
        <v>0</v>
      </c>
      <c r="DO42" s="398">
        <v>0</v>
      </c>
      <c r="DP42" s="398">
        <v>211</v>
      </c>
      <c r="DQ42" s="398">
        <v>250</v>
      </c>
      <c r="DR42" s="398">
        <v>8</v>
      </c>
      <c r="DS42" s="398">
        <v>0</v>
      </c>
      <c r="DT42" s="398">
        <v>471</v>
      </c>
      <c r="DU42" s="398">
        <v>364</v>
      </c>
      <c r="DV42" s="398">
        <v>8</v>
      </c>
      <c r="DW42" s="398">
        <v>0</v>
      </c>
      <c r="DX42" s="398">
        <v>843</v>
      </c>
      <c r="DY42" s="398">
        <v>111</v>
      </c>
      <c r="DZ42" s="398">
        <v>32</v>
      </c>
      <c r="EA42" s="398">
        <v>0</v>
      </c>
      <c r="EB42" s="398">
        <v>0</v>
      </c>
      <c r="EC42" s="398">
        <v>89</v>
      </c>
      <c r="ED42" s="398">
        <v>109</v>
      </c>
      <c r="EE42" s="398">
        <v>4</v>
      </c>
      <c r="EF42" s="398">
        <v>0</v>
      </c>
      <c r="EG42" s="398">
        <v>200</v>
      </c>
      <c r="EH42" s="398">
        <v>141</v>
      </c>
      <c r="EI42" s="398">
        <v>4</v>
      </c>
      <c r="EJ42" s="398">
        <v>0</v>
      </c>
      <c r="EK42" s="398">
        <v>345</v>
      </c>
      <c r="EL42" s="398">
        <v>1123</v>
      </c>
      <c r="EM42" s="398">
        <v>1852</v>
      </c>
      <c r="EN42" s="398">
        <v>2975</v>
      </c>
      <c r="EO42" s="398">
        <v>1062</v>
      </c>
      <c r="EP42" s="398">
        <v>1731</v>
      </c>
      <c r="EQ42" s="398">
        <v>2793</v>
      </c>
      <c r="ER42" s="398">
        <v>1123</v>
      </c>
      <c r="ES42" s="398">
        <v>1758</v>
      </c>
      <c r="ET42" s="398">
        <v>2881</v>
      </c>
      <c r="EU42" s="398">
        <v>1020</v>
      </c>
      <c r="EV42" s="398">
        <v>1571</v>
      </c>
      <c r="EW42" s="398">
        <v>2591</v>
      </c>
      <c r="EX42" s="398">
        <v>715</v>
      </c>
      <c r="EY42" s="398">
        <v>762</v>
      </c>
      <c r="EZ42" s="398">
        <v>1477</v>
      </c>
      <c r="FA42" s="398">
        <v>662</v>
      </c>
      <c r="FB42" s="398">
        <v>691.5</v>
      </c>
      <c r="FC42" s="398">
        <v>1353.5</v>
      </c>
      <c r="FD42" s="398">
        <v>3222</v>
      </c>
      <c r="FE42" s="398">
        <v>2934</v>
      </c>
      <c r="FF42" s="401">
        <f t="shared" si="0"/>
        <v>0.93882352941176472</v>
      </c>
      <c r="FG42" s="401">
        <f t="shared" si="1"/>
        <v>0.91061452513966479</v>
      </c>
      <c r="FH42" s="401">
        <f t="shared" si="2"/>
        <v>0.88346586235261859</v>
      </c>
      <c r="FI42" s="402">
        <v>80.760000000000005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EDCS SUMMARY</vt:lpstr>
      <vt:lpstr>2019-2020 FINAL APPROVED BUDGET</vt:lpstr>
      <vt:lpstr>ADMINISTRATION</vt:lpstr>
      <vt:lpstr>FORUMS+ACTIVITIES</vt:lpstr>
      <vt:lpstr>BOARD+COLLEGE FUNDING BREAKDOWN</vt:lpstr>
      <vt:lpstr>DUAL CREDITS-cycle 6 approvals</vt:lpstr>
      <vt:lpstr>DUAL CREDITS-EDCS ENTRY</vt:lpstr>
      <vt:lpstr>2020-2021 ELRPT DATA SUMMARY</vt:lpstr>
      <vt:lpstr>2020-2021 FINAL DATA BY PROJECT</vt:lpstr>
      <vt:lpstr>2020-2021 FINAL DATA BY COLLEGE</vt:lpstr>
      <vt:lpstr>2020-2021 FINAL DATA BY BOARD</vt:lpstr>
      <vt:lpstr>'2019-2020 FINAL APPROVED BUDGET'!Print_Titles</vt:lpstr>
      <vt:lpstr>'DUAL CREDITS-EDCS ENTRY'!Print_Titles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2021-07-09T19:22:38Z</cp:lastPrinted>
  <dcterms:created xsi:type="dcterms:W3CDTF">2019-07-02T19:48:47Z</dcterms:created>
  <dcterms:modified xsi:type="dcterms:W3CDTF">2021-09-14T19:33:54Z</dcterms:modified>
</cp:coreProperties>
</file>