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464929\Documents\2022-2023 DUAL CREDITS\"/>
    </mc:Choice>
  </mc:AlternateContent>
  <bookViews>
    <workbookView xWindow="0" yWindow="0" windowWidth="28800" windowHeight="12000"/>
  </bookViews>
  <sheets>
    <sheet name="2022-23 Cycle 6 Final Approvals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96" i="1" l="1"/>
  <c r="P296" i="1"/>
  <c r="L296" i="1"/>
  <c r="K296" i="1"/>
  <c r="Y295" i="1"/>
  <c r="R295" i="1"/>
  <c r="M295" i="1"/>
  <c r="Y294" i="1"/>
  <c r="V294" i="1"/>
  <c r="AA294" i="1" s="1"/>
  <c r="T294" i="1"/>
  <c r="R294" i="1"/>
  <c r="M294" i="1"/>
  <c r="AC294" i="1" s="1"/>
  <c r="U293" i="1"/>
  <c r="AB293" i="1" s="1"/>
  <c r="AB292" i="1"/>
  <c r="U292" i="1"/>
  <c r="AB291" i="1"/>
  <c r="AA291" i="1"/>
  <c r="U291" i="1"/>
  <c r="AB290" i="1"/>
  <c r="AA290" i="1"/>
  <c r="U290" i="1"/>
  <c r="Y289" i="1"/>
  <c r="R289" i="1"/>
  <c r="M289" i="1"/>
  <c r="AC288" i="1"/>
  <c r="Y288" i="1"/>
  <c r="V288" i="1"/>
  <c r="AA288" i="1" s="1"/>
  <c r="AB288" i="1" s="1"/>
  <c r="T288" i="1"/>
  <c r="R288" i="1"/>
  <c r="N288" i="1"/>
  <c r="U288" i="1" s="1"/>
  <c r="M288" i="1"/>
  <c r="AB287" i="1"/>
  <c r="Y287" i="1"/>
  <c r="V287" i="1"/>
  <c r="N287" i="1"/>
  <c r="AB286" i="1"/>
  <c r="Y286" i="1"/>
  <c r="V286" i="1"/>
  <c r="N286" i="1"/>
  <c r="Y285" i="1"/>
  <c r="V285" i="1"/>
  <c r="N285" i="1"/>
  <c r="U285" i="1" s="1"/>
  <c r="AB285" i="1" s="1"/>
  <c r="Y284" i="1"/>
  <c r="V284" i="1"/>
  <c r="N284" i="1"/>
  <c r="U284" i="1" s="1"/>
  <c r="AB284" i="1" s="1"/>
  <c r="Y283" i="1"/>
  <c r="V283" i="1"/>
  <c r="R283" i="1"/>
  <c r="M283" i="1"/>
  <c r="N283" i="1" s="1"/>
  <c r="U283" i="1" s="1"/>
  <c r="Y282" i="1"/>
  <c r="V282" i="1"/>
  <c r="U282" i="1"/>
  <c r="R282" i="1"/>
  <c r="M282" i="1"/>
  <c r="N282" i="1" s="1"/>
  <c r="AA281" i="1"/>
  <c r="Y281" i="1"/>
  <c r="R281" i="1"/>
  <c r="M281" i="1"/>
  <c r="V281" i="1" s="1"/>
  <c r="Y280" i="1"/>
  <c r="R280" i="1"/>
  <c r="M280" i="1"/>
  <c r="Y279" i="1"/>
  <c r="R279" i="1"/>
  <c r="N279" i="1"/>
  <c r="M279" i="1"/>
  <c r="AA278" i="1"/>
  <c r="Y278" i="1"/>
  <c r="V278" i="1"/>
  <c r="T278" i="1"/>
  <c r="R278" i="1"/>
  <c r="U278" i="1" s="1"/>
  <c r="N278" i="1"/>
  <c r="M278" i="1"/>
  <c r="AE277" i="1"/>
  <c r="R277" i="1"/>
  <c r="U277" i="1" s="1"/>
  <c r="AB277" i="1" s="1"/>
  <c r="AE276" i="1"/>
  <c r="AB276" i="1"/>
  <c r="U276" i="1"/>
  <c r="AE275" i="1"/>
  <c r="Y275" i="1"/>
  <c r="V275" i="1"/>
  <c r="AA275" i="1" s="1"/>
  <c r="U275" i="1"/>
  <c r="T275" i="1"/>
  <c r="R275" i="1"/>
  <c r="M275" i="1"/>
  <c r="N275" i="1" s="1"/>
  <c r="AE274" i="1"/>
  <c r="AA274" i="1"/>
  <c r="Y274" i="1"/>
  <c r="V274" i="1"/>
  <c r="R274" i="1"/>
  <c r="M274" i="1"/>
  <c r="T274" i="1" s="1"/>
  <c r="AE273" i="1"/>
  <c r="Y273" i="1"/>
  <c r="R273" i="1"/>
  <c r="M273" i="1"/>
  <c r="AE272" i="1"/>
  <c r="Y272" i="1"/>
  <c r="V272" i="1"/>
  <c r="AA272" i="1" s="1"/>
  <c r="T272" i="1"/>
  <c r="R272" i="1"/>
  <c r="M272" i="1"/>
  <c r="AE271" i="1"/>
  <c r="Y271" i="1"/>
  <c r="V271" i="1"/>
  <c r="U271" i="1"/>
  <c r="AB271" i="1" s="1"/>
  <c r="AE270" i="1"/>
  <c r="AC270" i="1"/>
  <c r="Y270" i="1"/>
  <c r="V270" i="1"/>
  <c r="AA270" i="1" s="1"/>
  <c r="U270" i="1"/>
  <c r="R270" i="1"/>
  <c r="N270" i="1"/>
  <c r="M270" i="1"/>
  <c r="T270" i="1" s="1"/>
  <c r="AE269" i="1"/>
  <c r="Y269" i="1"/>
  <c r="R269" i="1"/>
  <c r="N269" i="1"/>
  <c r="M269" i="1"/>
  <c r="AE268" i="1"/>
  <c r="AC268" i="1"/>
  <c r="Y268" i="1"/>
  <c r="V268" i="1"/>
  <c r="AA268" i="1" s="1"/>
  <c r="U268" i="1"/>
  <c r="R268" i="1"/>
  <c r="N268" i="1"/>
  <c r="M268" i="1"/>
  <c r="T268" i="1" s="1"/>
  <c r="AE267" i="1"/>
  <c r="Y267" i="1"/>
  <c r="R267" i="1"/>
  <c r="N267" i="1"/>
  <c r="M267" i="1"/>
  <c r="AE266" i="1"/>
  <c r="AC266" i="1"/>
  <c r="Y266" i="1"/>
  <c r="V266" i="1"/>
  <c r="AA266" i="1" s="1"/>
  <c r="U266" i="1"/>
  <c r="R266" i="1"/>
  <c r="N266" i="1"/>
  <c r="M266" i="1"/>
  <c r="T266" i="1" s="1"/>
  <c r="AE265" i="1"/>
  <c r="AB265" i="1"/>
  <c r="V265" i="1"/>
  <c r="U265" i="1"/>
  <c r="M265" i="1"/>
  <c r="AE264" i="1"/>
  <c r="AB264" i="1"/>
  <c r="U264" i="1"/>
  <c r="M264" i="1"/>
  <c r="V264" i="1" s="1"/>
  <c r="AE263" i="1"/>
  <c r="Y263" i="1"/>
  <c r="N263" i="1"/>
  <c r="M263" i="1"/>
  <c r="AE262" i="1"/>
  <c r="Y262" i="1"/>
  <c r="V262" i="1"/>
  <c r="AA262" i="1" s="1"/>
  <c r="U262" i="1"/>
  <c r="T262" i="1"/>
  <c r="M262" i="1"/>
  <c r="N262" i="1" s="1"/>
  <c r="AE261" i="1"/>
  <c r="Y261" i="1"/>
  <c r="V261" i="1"/>
  <c r="AA261" i="1" s="1"/>
  <c r="AB261" i="1" s="1"/>
  <c r="U261" i="1"/>
  <c r="T261" i="1"/>
  <c r="R261" i="1"/>
  <c r="N261" i="1"/>
  <c r="M261" i="1"/>
  <c r="AE260" i="1"/>
  <c r="Y260" i="1"/>
  <c r="R260" i="1"/>
  <c r="M260" i="1"/>
  <c r="AE259" i="1"/>
  <c r="Y259" i="1"/>
  <c r="R259" i="1"/>
  <c r="N259" i="1"/>
  <c r="M259" i="1"/>
  <c r="AE258" i="1"/>
  <c r="AA258" i="1"/>
  <c r="Y258" i="1"/>
  <c r="V258" i="1"/>
  <c r="T258" i="1"/>
  <c r="R258" i="1"/>
  <c r="U258" i="1" s="1"/>
  <c r="M258" i="1"/>
  <c r="N258" i="1" s="1"/>
  <c r="AE257" i="1"/>
  <c r="Y257" i="1"/>
  <c r="V257" i="1"/>
  <c r="U257" i="1"/>
  <c r="T257" i="1"/>
  <c r="R257" i="1"/>
  <c r="N257" i="1"/>
  <c r="M257" i="1"/>
  <c r="AE256" i="1"/>
  <c r="Y256" i="1"/>
  <c r="R256" i="1"/>
  <c r="M256" i="1"/>
  <c r="AE255" i="1"/>
  <c r="Y255" i="1"/>
  <c r="R255" i="1"/>
  <c r="M255" i="1"/>
  <c r="AE254" i="1"/>
  <c r="AA254" i="1"/>
  <c r="Y254" i="1"/>
  <c r="V254" i="1"/>
  <c r="T254" i="1"/>
  <c r="U254" i="1" s="1"/>
  <c r="R254" i="1"/>
  <c r="N254" i="1"/>
  <c r="M254" i="1"/>
  <c r="AE253" i="1"/>
  <c r="Y253" i="1"/>
  <c r="V253" i="1"/>
  <c r="U253" i="1"/>
  <c r="T253" i="1"/>
  <c r="R253" i="1"/>
  <c r="N253" i="1"/>
  <c r="M253" i="1"/>
  <c r="AE252" i="1"/>
  <c r="Y252" i="1"/>
  <c r="R252" i="1"/>
  <c r="M252" i="1"/>
  <c r="AE251" i="1"/>
  <c r="Y251" i="1"/>
  <c r="R251" i="1"/>
  <c r="M251" i="1"/>
  <c r="N251" i="1" s="1"/>
  <c r="AE250" i="1"/>
  <c r="AA250" i="1"/>
  <c r="Y250" i="1"/>
  <c r="V250" i="1"/>
  <c r="T250" i="1"/>
  <c r="R250" i="1"/>
  <c r="U250" i="1" s="1"/>
  <c r="N250" i="1"/>
  <c r="M250" i="1"/>
  <c r="AE249" i="1"/>
  <c r="Y249" i="1"/>
  <c r="V249" i="1"/>
  <c r="AA249" i="1" s="1"/>
  <c r="AB249" i="1" s="1"/>
  <c r="U249" i="1"/>
  <c r="T249" i="1"/>
  <c r="R249" i="1"/>
  <c r="N249" i="1"/>
  <c r="M249" i="1"/>
  <c r="AE248" i="1"/>
  <c r="Y248" i="1"/>
  <c r="R248" i="1"/>
  <c r="M248" i="1"/>
  <c r="AE247" i="1"/>
  <c r="AB247" i="1"/>
  <c r="Y247" i="1"/>
  <c r="R247" i="1"/>
  <c r="N247" i="1"/>
  <c r="U247" i="1" s="1"/>
  <c r="M247" i="1"/>
  <c r="V247" i="1" s="1"/>
  <c r="AA247" i="1" s="1"/>
  <c r="AE246" i="1"/>
  <c r="Y246" i="1"/>
  <c r="V246" i="1"/>
  <c r="AA246" i="1" s="1"/>
  <c r="T246" i="1"/>
  <c r="R246" i="1"/>
  <c r="M246" i="1"/>
  <c r="AE245" i="1"/>
  <c r="AC245" i="1"/>
  <c r="Y245" i="1"/>
  <c r="R245" i="1"/>
  <c r="M245" i="1"/>
  <c r="AE244" i="1"/>
  <c r="Y244" i="1"/>
  <c r="V244" i="1"/>
  <c r="AA244" i="1" s="1"/>
  <c r="T244" i="1"/>
  <c r="R244" i="1"/>
  <c r="N244" i="1"/>
  <c r="AE243" i="1"/>
  <c r="AA243" i="1"/>
  <c r="Y243" i="1"/>
  <c r="V243" i="1"/>
  <c r="T243" i="1"/>
  <c r="R243" i="1"/>
  <c r="N243" i="1"/>
  <c r="M243" i="1"/>
  <c r="AE242" i="1"/>
  <c r="Y242" i="1"/>
  <c r="V242" i="1"/>
  <c r="AA242" i="1" s="1"/>
  <c r="AB242" i="1" s="1"/>
  <c r="U242" i="1"/>
  <c r="T242" i="1"/>
  <c r="R242" i="1"/>
  <c r="N242" i="1"/>
  <c r="M242" i="1"/>
  <c r="AE241" i="1"/>
  <c r="Y241" i="1"/>
  <c r="R241" i="1"/>
  <c r="M241" i="1"/>
  <c r="AE240" i="1"/>
  <c r="Y240" i="1"/>
  <c r="R240" i="1"/>
  <c r="N240" i="1"/>
  <c r="M240" i="1"/>
  <c r="AE239" i="1"/>
  <c r="AA239" i="1"/>
  <c r="Y239" i="1"/>
  <c r="V239" i="1"/>
  <c r="T239" i="1"/>
  <c r="R239" i="1"/>
  <c r="U239" i="1" s="1"/>
  <c r="N239" i="1"/>
  <c r="M239" i="1"/>
  <c r="AE238" i="1"/>
  <c r="Y238" i="1"/>
  <c r="R238" i="1"/>
  <c r="M238" i="1"/>
  <c r="AE237" i="1"/>
  <c r="AC237" i="1"/>
  <c r="AA237" i="1"/>
  <c r="Y237" i="1"/>
  <c r="V237" i="1"/>
  <c r="T237" i="1"/>
  <c r="U237" i="1" s="1"/>
  <c r="R237" i="1"/>
  <c r="N237" i="1"/>
  <c r="M237" i="1"/>
  <c r="AE236" i="1"/>
  <c r="Y236" i="1"/>
  <c r="V236" i="1"/>
  <c r="AA236" i="1" s="1"/>
  <c r="AB236" i="1" s="1"/>
  <c r="U236" i="1"/>
  <c r="T236" i="1"/>
  <c r="R236" i="1"/>
  <c r="N236" i="1"/>
  <c r="M236" i="1"/>
  <c r="AE235" i="1"/>
  <c r="Y235" i="1"/>
  <c r="R235" i="1"/>
  <c r="N235" i="1"/>
  <c r="M235" i="1"/>
  <c r="AC235" i="1" s="1"/>
  <c r="AE234" i="1"/>
  <c r="AA234" i="1"/>
  <c r="Y234" i="1"/>
  <c r="V234" i="1"/>
  <c r="U234" i="1"/>
  <c r="T234" i="1"/>
  <c r="R234" i="1"/>
  <c r="N234" i="1"/>
  <c r="M234" i="1"/>
  <c r="AE233" i="1"/>
  <c r="Y233" i="1"/>
  <c r="V233" i="1"/>
  <c r="U233" i="1"/>
  <c r="T233" i="1"/>
  <c r="R233" i="1"/>
  <c r="N233" i="1"/>
  <c r="M233" i="1"/>
  <c r="AE232" i="1"/>
  <c r="Y232" i="1"/>
  <c r="R232" i="1"/>
  <c r="M232" i="1"/>
  <c r="AE231" i="1"/>
  <c r="Y231" i="1"/>
  <c r="R231" i="1"/>
  <c r="M231" i="1"/>
  <c r="AE230" i="1"/>
  <c r="AA230" i="1"/>
  <c r="AB230" i="1" s="1"/>
  <c r="Y230" i="1"/>
  <c r="V230" i="1"/>
  <c r="T230" i="1"/>
  <c r="R230" i="1"/>
  <c r="U230" i="1" s="1"/>
  <c r="N230" i="1"/>
  <c r="M230" i="1"/>
  <c r="AE229" i="1"/>
  <c r="Y229" i="1"/>
  <c r="V229" i="1"/>
  <c r="U229" i="1"/>
  <c r="T229" i="1"/>
  <c r="R229" i="1"/>
  <c r="N229" i="1"/>
  <c r="M229" i="1"/>
  <c r="AE228" i="1"/>
  <c r="Y228" i="1"/>
  <c r="R228" i="1"/>
  <c r="M228" i="1"/>
  <c r="AE227" i="1"/>
  <c r="Y227" i="1"/>
  <c r="R227" i="1"/>
  <c r="M227" i="1"/>
  <c r="AE226" i="1"/>
  <c r="AA226" i="1"/>
  <c r="Y226" i="1"/>
  <c r="V226" i="1"/>
  <c r="U226" i="1"/>
  <c r="T226" i="1"/>
  <c r="R226" i="1"/>
  <c r="N226" i="1"/>
  <c r="M226" i="1"/>
  <c r="AE225" i="1"/>
  <c r="Y225" i="1"/>
  <c r="V225" i="1"/>
  <c r="U225" i="1"/>
  <c r="T225" i="1"/>
  <c r="R225" i="1"/>
  <c r="N225" i="1"/>
  <c r="M225" i="1"/>
  <c r="AE224" i="1"/>
  <c r="Y224" i="1"/>
  <c r="R224" i="1"/>
  <c r="M224" i="1"/>
  <c r="AE223" i="1"/>
  <c r="Y223" i="1"/>
  <c r="R223" i="1"/>
  <c r="M223" i="1"/>
  <c r="AE222" i="1"/>
  <c r="AA222" i="1"/>
  <c r="Y222" i="1"/>
  <c r="V222" i="1"/>
  <c r="T222" i="1"/>
  <c r="U222" i="1" s="1"/>
  <c r="R222" i="1"/>
  <c r="N222" i="1"/>
  <c r="M222" i="1"/>
  <c r="AE221" i="1"/>
  <c r="Y221" i="1"/>
  <c r="V221" i="1"/>
  <c r="AA221" i="1" s="1"/>
  <c r="T221" i="1"/>
  <c r="R221" i="1"/>
  <c r="N221" i="1"/>
  <c r="U221" i="1" s="1"/>
  <c r="M221" i="1"/>
  <c r="AE220" i="1"/>
  <c r="Y220" i="1"/>
  <c r="T220" i="1"/>
  <c r="R220" i="1"/>
  <c r="M220" i="1"/>
  <c r="AE219" i="1"/>
  <c r="Y219" i="1"/>
  <c r="V219" i="1"/>
  <c r="AA219" i="1" s="1"/>
  <c r="AB219" i="1" s="1"/>
  <c r="R219" i="1"/>
  <c r="N219" i="1"/>
  <c r="U219" i="1" s="1"/>
  <c r="M219" i="1"/>
  <c r="T219" i="1" s="1"/>
  <c r="AE218" i="1"/>
  <c r="AA218" i="1"/>
  <c r="Y218" i="1"/>
  <c r="V218" i="1"/>
  <c r="T218" i="1"/>
  <c r="R218" i="1"/>
  <c r="U218" i="1" s="1"/>
  <c r="N218" i="1"/>
  <c r="M218" i="1"/>
  <c r="AE217" i="1"/>
  <c r="Y217" i="1"/>
  <c r="V217" i="1"/>
  <c r="AA217" i="1" s="1"/>
  <c r="U217" i="1"/>
  <c r="T217" i="1"/>
  <c r="R217" i="1"/>
  <c r="N217" i="1"/>
  <c r="M217" i="1"/>
  <c r="AE216" i="1"/>
  <c r="Y216" i="1"/>
  <c r="T216" i="1"/>
  <c r="R216" i="1"/>
  <c r="M216" i="1"/>
  <c r="AE215" i="1"/>
  <c r="Y215" i="1"/>
  <c r="R215" i="1"/>
  <c r="M215" i="1"/>
  <c r="AE214" i="1"/>
  <c r="AA214" i="1"/>
  <c r="AB214" i="1" s="1"/>
  <c r="Y214" i="1"/>
  <c r="V214" i="1"/>
  <c r="T214" i="1"/>
  <c r="R214" i="1"/>
  <c r="U214" i="1" s="1"/>
  <c r="N214" i="1"/>
  <c r="M214" i="1"/>
  <c r="AE213" i="1"/>
  <c r="Y213" i="1"/>
  <c r="V213" i="1"/>
  <c r="T213" i="1"/>
  <c r="R213" i="1"/>
  <c r="N213" i="1"/>
  <c r="U213" i="1" s="1"/>
  <c r="M213" i="1"/>
  <c r="AE212" i="1"/>
  <c r="Y212" i="1"/>
  <c r="R212" i="1"/>
  <c r="M212" i="1"/>
  <c r="AE211" i="1"/>
  <c r="AA211" i="1"/>
  <c r="Y211" i="1"/>
  <c r="V211" i="1"/>
  <c r="T211" i="1"/>
  <c r="U211" i="1" s="1"/>
  <c r="R211" i="1"/>
  <c r="N211" i="1"/>
  <c r="M211" i="1"/>
  <c r="AE210" i="1"/>
  <c r="Y210" i="1"/>
  <c r="V210" i="1"/>
  <c r="AA210" i="1" s="1"/>
  <c r="T210" i="1"/>
  <c r="R210" i="1"/>
  <c r="N210" i="1"/>
  <c r="U210" i="1" s="1"/>
  <c r="M210" i="1"/>
  <c r="AE209" i="1"/>
  <c r="Y209" i="1"/>
  <c r="T209" i="1"/>
  <c r="R209" i="1"/>
  <c r="M209" i="1"/>
  <c r="AE208" i="1"/>
  <c r="Y208" i="1"/>
  <c r="V208" i="1"/>
  <c r="AA208" i="1" s="1"/>
  <c r="R208" i="1"/>
  <c r="N208" i="1"/>
  <c r="U208" i="1" s="1"/>
  <c r="M208" i="1"/>
  <c r="T208" i="1" s="1"/>
  <c r="AE207" i="1"/>
  <c r="AA207" i="1"/>
  <c r="Y207" i="1"/>
  <c r="V207" i="1"/>
  <c r="T207" i="1"/>
  <c r="R207" i="1"/>
  <c r="U207" i="1" s="1"/>
  <c r="N207" i="1"/>
  <c r="M207" i="1"/>
  <c r="AE206" i="1"/>
  <c r="Y206" i="1"/>
  <c r="V206" i="1"/>
  <c r="AA206" i="1" s="1"/>
  <c r="U206" i="1"/>
  <c r="T206" i="1"/>
  <c r="R206" i="1"/>
  <c r="N206" i="1"/>
  <c r="M206" i="1"/>
  <c r="AE205" i="1"/>
  <c r="Y205" i="1"/>
  <c r="T205" i="1"/>
  <c r="R205" i="1"/>
  <c r="M205" i="1"/>
  <c r="AE204" i="1"/>
  <c r="Y204" i="1"/>
  <c r="R204" i="1"/>
  <c r="M204" i="1"/>
  <c r="AE203" i="1"/>
  <c r="AC203" i="1"/>
  <c r="Y203" i="1"/>
  <c r="V203" i="1"/>
  <c r="T203" i="1"/>
  <c r="R203" i="1"/>
  <c r="N203" i="1"/>
  <c r="U203" i="1" s="1"/>
  <c r="M203" i="1"/>
  <c r="AE202" i="1"/>
  <c r="Y202" i="1"/>
  <c r="R202" i="1"/>
  <c r="M202" i="1"/>
  <c r="AE201" i="1"/>
  <c r="Y201" i="1"/>
  <c r="R201" i="1"/>
  <c r="N201" i="1"/>
  <c r="U201" i="1" s="1"/>
  <c r="M201" i="1"/>
  <c r="T201" i="1" s="1"/>
  <c r="AE200" i="1"/>
  <c r="AA200" i="1"/>
  <c r="Y200" i="1"/>
  <c r="V200" i="1"/>
  <c r="T200" i="1"/>
  <c r="R200" i="1"/>
  <c r="U200" i="1" s="1"/>
  <c r="N200" i="1"/>
  <c r="M200" i="1"/>
  <c r="AE199" i="1"/>
  <c r="Y199" i="1"/>
  <c r="V199" i="1"/>
  <c r="T199" i="1"/>
  <c r="R199" i="1"/>
  <c r="N199" i="1"/>
  <c r="U199" i="1" s="1"/>
  <c r="M199" i="1"/>
  <c r="AE198" i="1"/>
  <c r="Y198" i="1"/>
  <c r="R198" i="1"/>
  <c r="M198" i="1"/>
  <c r="AE197" i="1"/>
  <c r="Y197" i="1"/>
  <c r="V197" i="1"/>
  <c r="AA197" i="1" s="1"/>
  <c r="R197" i="1"/>
  <c r="M197" i="1"/>
  <c r="T197" i="1" s="1"/>
  <c r="AE196" i="1"/>
  <c r="AA196" i="1"/>
  <c r="AB196" i="1" s="1"/>
  <c r="Y196" i="1"/>
  <c r="V196" i="1"/>
  <c r="U196" i="1"/>
  <c r="T196" i="1"/>
  <c r="R196" i="1"/>
  <c r="N196" i="1"/>
  <c r="M196" i="1"/>
  <c r="AE195" i="1"/>
  <c r="Y195" i="1"/>
  <c r="V195" i="1"/>
  <c r="AA195" i="1" s="1"/>
  <c r="AB195" i="1" s="1"/>
  <c r="U195" i="1"/>
  <c r="T195" i="1"/>
  <c r="R195" i="1"/>
  <c r="N195" i="1"/>
  <c r="M195" i="1"/>
  <c r="AE194" i="1"/>
  <c r="Y194" i="1"/>
  <c r="R194" i="1"/>
  <c r="M194" i="1"/>
  <c r="AE193" i="1"/>
  <c r="Y193" i="1"/>
  <c r="V193" i="1"/>
  <c r="R193" i="1"/>
  <c r="M193" i="1"/>
  <c r="T193" i="1" s="1"/>
  <c r="AE192" i="1"/>
  <c r="Y192" i="1"/>
  <c r="R192" i="1"/>
  <c r="M192" i="1"/>
  <c r="AE191" i="1"/>
  <c r="Y191" i="1"/>
  <c r="AA191" i="1" s="1"/>
  <c r="AB191" i="1" s="1"/>
  <c r="V191" i="1"/>
  <c r="R191" i="1"/>
  <c r="M191" i="1"/>
  <c r="N191" i="1" s="1"/>
  <c r="U191" i="1" s="1"/>
  <c r="AE190" i="1"/>
  <c r="AC190" i="1"/>
  <c r="AA190" i="1"/>
  <c r="AB190" i="1" s="1"/>
  <c r="AD190" i="1" s="1"/>
  <c r="Y190" i="1"/>
  <c r="T190" i="1"/>
  <c r="R190" i="1"/>
  <c r="N190" i="1"/>
  <c r="U190" i="1" s="1"/>
  <c r="M190" i="1"/>
  <c r="V190" i="1" s="1"/>
  <c r="AE189" i="1"/>
  <c r="Y189" i="1"/>
  <c r="R189" i="1"/>
  <c r="M189" i="1"/>
  <c r="AE188" i="1"/>
  <c r="AA188" i="1"/>
  <c r="Y188" i="1"/>
  <c r="V188" i="1"/>
  <c r="T188" i="1"/>
  <c r="R188" i="1"/>
  <c r="M188" i="1"/>
  <c r="N188" i="1" s="1"/>
  <c r="U188" i="1" s="1"/>
  <c r="AE187" i="1"/>
  <c r="AB187" i="1"/>
  <c r="AA187" i="1"/>
  <c r="Y187" i="1"/>
  <c r="V187" i="1"/>
  <c r="R187" i="1"/>
  <c r="N187" i="1"/>
  <c r="U187" i="1" s="1"/>
  <c r="M187" i="1"/>
  <c r="T187" i="1" s="1"/>
  <c r="AE186" i="1"/>
  <c r="Y186" i="1"/>
  <c r="T186" i="1"/>
  <c r="R186" i="1"/>
  <c r="N186" i="1"/>
  <c r="U186" i="1" s="1"/>
  <c r="M186" i="1"/>
  <c r="V186" i="1" s="1"/>
  <c r="AA186" i="1" s="1"/>
  <c r="AE185" i="1"/>
  <c r="Y185" i="1"/>
  <c r="R185" i="1"/>
  <c r="M185" i="1"/>
  <c r="AE184" i="1"/>
  <c r="Y184" i="1"/>
  <c r="V184" i="1"/>
  <c r="AA184" i="1" s="1"/>
  <c r="AB184" i="1" s="1"/>
  <c r="T184" i="1"/>
  <c r="R184" i="1"/>
  <c r="M184" i="1"/>
  <c r="N184" i="1" s="1"/>
  <c r="U184" i="1" s="1"/>
  <c r="AE183" i="1"/>
  <c r="Y183" i="1"/>
  <c r="R183" i="1"/>
  <c r="M183" i="1"/>
  <c r="AE182" i="1"/>
  <c r="Y182" i="1"/>
  <c r="R182" i="1"/>
  <c r="M182" i="1"/>
  <c r="AE181" i="1"/>
  <c r="Y181" i="1"/>
  <c r="T181" i="1"/>
  <c r="R181" i="1"/>
  <c r="N181" i="1"/>
  <c r="U181" i="1" s="1"/>
  <c r="M181" i="1"/>
  <c r="V181" i="1" s="1"/>
  <c r="AA181" i="1" s="1"/>
  <c r="AE180" i="1"/>
  <c r="Y180" i="1"/>
  <c r="V180" i="1"/>
  <c r="AA180" i="1" s="1"/>
  <c r="T180" i="1"/>
  <c r="R180" i="1"/>
  <c r="M180" i="1"/>
  <c r="AE179" i="1"/>
  <c r="Y179" i="1"/>
  <c r="R179" i="1"/>
  <c r="N179" i="1"/>
  <c r="M179" i="1"/>
  <c r="T179" i="1" s="1"/>
  <c r="AE178" i="1"/>
  <c r="AC178" i="1"/>
  <c r="Y178" i="1"/>
  <c r="V178" i="1"/>
  <c r="U178" i="1"/>
  <c r="T178" i="1"/>
  <c r="R178" i="1"/>
  <c r="N178" i="1"/>
  <c r="M178" i="1"/>
  <c r="AE177" i="1"/>
  <c r="Y177" i="1"/>
  <c r="R177" i="1"/>
  <c r="M177" i="1"/>
  <c r="AE176" i="1"/>
  <c r="AA176" i="1"/>
  <c r="Y176" i="1"/>
  <c r="T176" i="1"/>
  <c r="R176" i="1"/>
  <c r="N176" i="1"/>
  <c r="U176" i="1" s="1"/>
  <c r="AB176" i="1" s="1"/>
  <c r="M176" i="1"/>
  <c r="V176" i="1" s="1"/>
  <c r="AE175" i="1"/>
  <c r="AA175" i="1"/>
  <c r="Y175" i="1"/>
  <c r="V175" i="1"/>
  <c r="T175" i="1"/>
  <c r="R175" i="1"/>
  <c r="U175" i="1" s="1"/>
  <c r="N175" i="1"/>
  <c r="M175" i="1"/>
  <c r="AE174" i="1"/>
  <c r="Y174" i="1"/>
  <c r="V174" i="1"/>
  <c r="AA174" i="1" s="1"/>
  <c r="U174" i="1"/>
  <c r="R174" i="1"/>
  <c r="N174" i="1"/>
  <c r="M174" i="1"/>
  <c r="T174" i="1" s="1"/>
  <c r="AE173" i="1"/>
  <c r="Y173" i="1"/>
  <c r="T173" i="1"/>
  <c r="R173" i="1"/>
  <c r="M173" i="1"/>
  <c r="N173" i="1" s="1"/>
  <c r="U173" i="1" s="1"/>
  <c r="AE172" i="1"/>
  <c r="AC172" i="1"/>
  <c r="Y172" i="1"/>
  <c r="V172" i="1"/>
  <c r="AA172" i="1" s="1"/>
  <c r="AB172" i="1" s="1"/>
  <c r="T172" i="1"/>
  <c r="R172" i="1"/>
  <c r="N172" i="1"/>
  <c r="U172" i="1" s="1"/>
  <c r="M172" i="1"/>
  <c r="AE171" i="1"/>
  <c r="Y171" i="1"/>
  <c r="R171" i="1"/>
  <c r="M171" i="1"/>
  <c r="AE170" i="1"/>
  <c r="Y170" i="1"/>
  <c r="V170" i="1"/>
  <c r="AA170" i="1" s="1"/>
  <c r="T170" i="1"/>
  <c r="R170" i="1"/>
  <c r="M170" i="1"/>
  <c r="N170" i="1" s="1"/>
  <c r="AE169" i="1"/>
  <c r="Y169" i="1"/>
  <c r="AA169" i="1" s="1"/>
  <c r="AB169" i="1" s="1"/>
  <c r="V169" i="1"/>
  <c r="T169" i="1"/>
  <c r="U169" i="1" s="1"/>
  <c r="R169" i="1"/>
  <c r="N169" i="1"/>
  <c r="M169" i="1"/>
  <c r="AE168" i="1"/>
  <c r="Y168" i="1"/>
  <c r="R168" i="1"/>
  <c r="M168" i="1"/>
  <c r="AE167" i="1"/>
  <c r="AA167" i="1"/>
  <c r="AB167" i="1" s="1"/>
  <c r="Y167" i="1"/>
  <c r="V167" i="1"/>
  <c r="T167" i="1"/>
  <c r="R167" i="1"/>
  <c r="N167" i="1"/>
  <c r="U167" i="1" s="1"/>
  <c r="M167" i="1"/>
  <c r="AE166" i="1"/>
  <c r="Y166" i="1"/>
  <c r="R166" i="1"/>
  <c r="M166" i="1"/>
  <c r="V166" i="1" s="1"/>
  <c r="AA166" i="1" s="1"/>
  <c r="AE165" i="1"/>
  <c r="Y165" i="1"/>
  <c r="V165" i="1"/>
  <c r="AA165" i="1" s="1"/>
  <c r="T165" i="1"/>
  <c r="R165" i="1"/>
  <c r="N165" i="1"/>
  <c r="U165" i="1" s="1"/>
  <c r="M165" i="1"/>
  <c r="Y164" i="1"/>
  <c r="R164" i="1"/>
  <c r="M164" i="1"/>
  <c r="AC164" i="1" s="1"/>
  <c r="AE163" i="1"/>
  <c r="Y163" i="1"/>
  <c r="V163" i="1"/>
  <c r="AA163" i="1" s="1"/>
  <c r="R163" i="1"/>
  <c r="M163" i="1"/>
  <c r="AE162" i="1"/>
  <c r="AC162" i="1"/>
  <c r="Y162" i="1"/>
  <c r="U162" i="1"/>
  <c r="AB162" i="1" s="1"/>
  <c r="R162" i="1"/>
  <c r="N162" i="1"/>
  <c r="M162" i="1"/>
  <c r="V162" i="1" s="1"/>
  <c r="AA162" i="1" s="1"/>
  <c r="AE161" i="1"/>
  <c r="V161" i="1"/>
  <c r="N161" i="1"/>
  <c r="AE160" i="1"/>
  <c r="V160" i="1"/>
  <c r="N160" i="1"/>
  <c r="AE159" i="1"/>
  <c r="R159" i="1"/>
  <c r="M159" i="1"/>
  <c r="AE158" i="1"/>
  <c r="T158" i="1"/>
  <c r="R158" i="1"/>
  <c r="M158" i="1"/>
  <c r="N158" i="1" s="1"/>
  <c r="AE157" i="1"/>
  <c r="AA157" i="1"/>
  <c r="R157" i="1"/>
  <c r="N157" i="1"/>
  <c r="U157" i="1" s="1"/>
  <c r="M157" i="1"/>
  <c r="V157" i="1" s="1"/>
  <c r="AE156" i="1"/>
  <c r="AA156" i="1"/>
  <c r="V156" i="1"/>
  <c r="R156" i="1"/>
  <c r="N156" i="1"/>
  <c r="M156" i="1"/>
  <c r="T156" i="1" s="1"/>
  <c r="U156" i="1" s="1"/>
  <c r="AE155" i="1"/>
  <c r="AC155" i="1"/>
  <c r="V155" i="1"/>
  <c r="AA155" i="1" s="1"/>
  <c r="AB155" i="1" s="1"/>
  <c r="R155" i="1"/>
  <c r="N155" i="1"/>
  <c r="U155" i="1" s="1"/>
  <c r="M155" i="1"/>
  <c r="T155" i="1" s="1"/>
  <c r="AE154" i="1"/>
  <c r="V154" i="1"/>
  <c r="N154" i="1"/>
  <c r="AE153" i="1"/>
  <c r="V153" i="1"/>
  <c r="N153" i="1"/>
  <c r="AE152" i="1"/>
  <c r="V152" i="1"/>
  <c r="N152" i="1"/>
  <c r="AE151" i="1"/>
  <c r="V151" i="1"/>
  <c r="N151" i="1"/>
  <c r="AE150" i="1"/>
  <c r="V150" i="1"/>
  <c r="N150" i="1"/>
  <c r="AE149" i="1"/>
  <c r="V149" i="1"/>
  <c r="N149" i="1"/>
  <c r="AE148" i="1"/>
  <c r="R148" i="1"/>
  <c r="M148" i="1"/>
  <c r="AE147" i="1"/>
  <c r="V147" i="1"/>
  <c r="AA147" i="1" s="1"/>
  <c r="T147" i="1"/>
  <c r="R147" i="1"/>
  <c r="N147" i="1"/>
  <c r="U147" i="1" s="1"/>
  <c r="M147" i="1"/>
  <c r="AE146" i="1"/>
  <c r="AA146" i="1"/>
  <c r="R146" i="1"/>
  <c r="M146" i="1"/>
  <c r="V146" i="1" s="1"/>
  <c r="AE145" i="1"/>
  <c r="R145" i="1"/>
  <c r="N145" i="1"/>
  <c r="M145" i="1"/>
  <c r="V145" i="1" s="1"/>
  <c r="AA145" i="1" s="1"/>
  <c r="AE144" i="1"/>
  <c r="AC144" i="1"/>
  <c r="V144" i="1"/>
  <c r="AA144" i="1" s="1"/>
  <c r="AB144" i="1" s="1"/>
  <c r="U144" i="1"/>
  <c r="R144" i="1"/>
  <c r="N144" i="1"/>
  <c r="M144" i="1"/>
  <c r="T144" i="1" s="1"/>
  <c r="AE143" i="1"/>
  <c r="AA143" i="1"/>
  <c r="Y143" i="1"/>
  <c r="V143" i="1"/>
  <c r="T143" i="1"/>
  <c r="R143" i="1"/>
  <c r="N143" i="1"/>
  <c r="M143" i="1"/>
  <c r="AE142" i="1"/>
  <c r="AC142" i="1"/>
  <c r="AA142" i="1"/>
  <c r="Y142" i="1"/>
  <c r="V142" i="1"/>
  <c r="T142" i="1"/>
  <c r="R142" i="1"/>
  <c r="N142" i="1"/>
  <c r="U142" i="1" s="1"/>
  <c r="M142" i="1"/>
  <c r="AE141" i="1"/>
  <c r="AA141" i="1"/>
  <c r="Y141" i="1"/>
  <c r="V141" i="1"/>
  <c r="R141" i="1"/>
  <c r="N141" i="1"/>
  <c r="U141" i="1" s="1"/>
  <c r="M141" i="1"/>
  <c r="T141" i="1" s="1"/>
  <c r="AE140" i="1"/>
  <c r="Y140" i="1"/>
  <c r="AA140" i="1" s="1"/>
  <c r="AB140" i="1" s="1"/>
  <c r="V140" i="1"/>
  <c r="T140" i="1"/>
  <c r="R140" i="1"/>
  <c r="N140" i="1"/>
  <c r="U140" i="1" s="1"/>
  <c r="M140" i="1"/>
  <c r="AE139" i="1"/>
  <c r="Y139" i="1"/>
  <c r="R139" i="1"/>
  <c r="M139" i="1"/>
  <c r="AC135" i="1" s="1"/>
  <c r="AE138" i="1"/>
  <c r="AA138" i="1"/>
  <c r="Y138" i="1"/>
  <c r="V138" i="1"/>
  <c r="T138" i="1"/>
  <c r="R138" i="1"/>
  <c r="N138" i="1"/>
  <c r="U138" i="1" s="1"/>
  <c r="M138" i="1"/>
  <c r="AE137" i="1"/>
  <c r="AA137" i="1"/>
  <c r="Y137" i="1"/>
  <c r="V137" i="1"/>
  <c r="T137" i="1"/>
  <c r="R137" i="1"/>
  <c r="N137" i="1"/>
  <c r="U137" i="1" s="1"/>
  <c r="M137" i="1"/>
  <c r="AE136" i="1"/>
  <c r="AA136" i="1"/>
  <c r="AB136" i="1" s="1"/>
  <c r="Y136" i="1"/>
  <c r="V136" i="1"/>
  <c r="T136" i="1"/>
  <c r="R136" i="1"/>
  <c r="N136" i="1"/>
  <c r="U136" i="1" s="1"/>
  <c r="M136" i="1"/>
  <c r="AE135" i="1"/>
  <c r="Y135" i="1"/>
  <c r="V135" i="1"/>
  <c r="AA135" i="1" s="1"/>
  <c r="T135" i="1"/>
  <c r="R135" i="1"/>
  <c r="N135" i="1"/>
  <c r="M135" i="1"/>
  <c r="AE134" i="1"/>
  <c r="Y134" i="1"/>
  <c r="V134" i="1"/>
  <c r="AA134" i="1" s="1"/>
  <c r="AB134" i="1" s="1"/>
  <c r="U134" i="1"/>
  <c r="T134" i="1"/>
  <c r="R134" i="1"/>
  <c r="N134" i="1"/>
  <c r="M134" i="1"/>
  <c r="AE133" i="1"/>
  <c r="R133" i="1"/>
  <c r="M133" i="1"/>
  <c r="AE132" i="1"/>
  <c r="Y132" i="1"/>
  <c r="R132" i="1"/>
  <c r="N132" i="1"/>
  <c r="M132" i="1"/>
  <c r="V132" i="1" s="1"/>
  <c r="AE131" i="1"/>
  <c r="Y131" i="1"/>
  <c r="V131" i="1"/>
  <c r="R131" i="1"/>
  <c r="M131" i="1"/>
  <c r="AE130" i="1"/>
  <c r="Y130" i="1"/>
  <c r="R130" i="1"/>
  <c r="M130" i="1"/>
  <c r="AE129" i="1"/>
  <c r="Y129" i="1"/>
  <c r="R129" i="1"/>
  <c r="M129" i="1"/>
  <c r="T129" i="1" s="1"/>
  <c r="Y128" i="1"/>
  <c r="V128" i="1"/>
  <c r="AA128" i="1" s="1"/>
  <c r="AB128" i="1" s="1"/>
  <c r="T128" i="1"/>
  <c r="R128" i="1"/>
  <c r="N128" i="1"/>
  <c r="U128" i="1" s="1"/>
  <c r="M128" i="1"/>
  <c r="Y127" i="1"/>
  <c r="V127" i="1"/>
  <c r="AA127" i="1" s="1"/>
  <c r="R127" i="1"/>
  <c r="M127" i="1"/>
  <c r="AC126" i="1"/>
  <c r="AB126" i="1"/>
  <c r="Y126" i="1"/>
  <c r="V126" i="1"/>
  <c r="AA126" i="1" s="1"/>
  <c r="T126" i="1"/>
  <c r="R126" i="1"/>
  <c r="N126" i="1"/>
  <c r="U126" i="1" s="1"/>
  <c r="M126" i="1"/>
  <c r="AE125" i="1"/>
  <c r="AA125" i="1"/>
  <c r="AB125" i="1" s="1"/>
  <c r="Y125" i="1"/>
  <c r="V125" i="1"/>
  <c r="T125" i="1"/>
  <c r="R125" i="1"/>
  <c r="N125" i="1"/>
  <c r="U125" i="1" s="1"/>
  <c r="M125" i="1"/>
  <c r="AE124" i="1"/>
  <c r="AA124" i="1"/>
  <c r="Y124" i="1"/>
  <c r="V124" i="1"/>
  <c r="T124" i="1"/>
  <c r="U124" i="1" s="1"/>
  <c r="R124" i="1"/>
  <c r="N124" i="1"/>
  <c r="M124" i="1"/>
  <c r="AE123" i="1"/>
  <c r="AA123" i="1"/>
  <c r="Y123" i="1"/>
  <c r="V123" i="1"/>
  <c r="T123" i="1"/>
  <c r="R123" i="1"/>
  <c r="N123" i="1"/>
  <c r="M123" i="1"/>
  <c r="AE122" i="1"/>
  <c r="Y122" i="1"/>
  <c r="R122" i="1"/>
  <c r="M122" i="1"/>
  <c r="AE121" i="1"/>
  <c r="Y121" i="1"/>
  <c r="V121" i="1"/>
  <c r="AA121" i="1" s="1"/>
  <c r="T121" i="1"/>
  <c r="R121" i="1"/>
  <c r="N121" i="1"/>
  <c r="U121" i="1" s="1"/>
  <c r="M121" i="1"/>
  <c r="AE120" i="1"/>
  <c r="Y120" i="1"/>
  <c r="AA120" i="1" s="1"/>
  <c r="V120" i="1"/>
  <c r="T120" i="1"/>
  <c r="R120" i="1"/>
  <c r="N120" i="1"/>
  <c r="M120" i="1"/>
  <c r="AE119" i="1"/>
  <c r="Y119" i="1"/>
  <c r="R119" i="1"/>
  <c r="M119" i="1"/>
  <c r="T119" i="1" s="1"/>
  <c r="AE118" i="1"/>
  <c r="Y118" i="1"/>
  <c r="V118" i="1"/>
  <c r="AA118" i="1" s="1"/>
  <c r="T118" i="1"/>
  <c r="R118" i="1"/>
  <c r="N118" i="1"/>
  <c r="M118" i="1"/>
  <c r="AE117" i="1"/>
  <c r="Y117" i="1"/>
  <c r="V117" i="1"/>
  <c r="AA117" i="1" s="1"/>
  <c r="AB117" i="1" s="1"/>
  <c r="T117" i="1"/>
  <c r="R117" i="1"/>
  <c r="N117" i="1"/>
  <c r="U117" i="1" s="1"/>
  <c r="M117" i="1"/>
  <c r="AE116" i="1"/>
  <c r="AA116" i="1"/>
  <c r="AB116" i="1" s="1"/>
  <c r="Y116" i="1"/>
  <c r="V116" i="1"/>
  <c r="T116" i="1"/>
  <c r="R116" i="1"/>
  <c r="N116" i="1"/>
  <c r="U116" i="1" s="1"/>
  <c r="M116" i="1"/>
  <c r="AE115" i="1"/>
  <c r="Y115" i="1"/>
  <c r="V115" i="1"/>
  <c r="AA115" i="1" s="1"/>
  <c r="T115" i="1"/>
  <c r="R115" i="1"/>
  <c r="N115" i="1"/>
  <c r="M115" i="1"/>
  <c r="AE114" i="1"/>
  <c r="Y114" i="1"/>
  <c r="V114" i="1"/>
  <c r="AA114" i="1" s="1"/>
  <c r="AB114" i="1" s="1"/>
  <c r="T114" i="1"/>
  <c r="R114" i="1"/>
  <c r="N114" i="1"/>
  <c r="U114" i="1" s="1"/>
  <c r="M114" i="1"/>
  <c r="AE113" i="1"/>
  <c r="Y113" i="1"/>
  <c r="AA113" i="1" s="1"/>
  <c r="V113" i="1"/>
  <c r="T113" i="1"/>
  <c r="R113" i="1"/>
  <c r="N113" i="1"/>
  <c r="M113" i="1"/>
  <c r="AE112" i="1"/>
  <c r="Y112" i="1"/>
  <c r="R112" i="1"/>
  <c r="M112" i="1"/>
  <c r="T112" i="1" s="1"/>
  <c r="AE111" i="1"/>
  <c r="Y111" i="1"/>
  <c r="R111" i="1"/>
  <c r="M111" i="1"/>
  <c r="V111" i="1" s="1"/>
  <c r="AE110" i="1"/>
  <c r="Y110" i="1"/>
  <c r="T110" i="1"/>
  <c r="R110" i="1"/>
  <c r="M110" i="1"/>
  <c r="V110" i="1" s="1"/>
  <c r="AA110" i="1" s="1"/>
  <c r="AE109" i="1"/>
  <c r="Y109" i="1"/>
  <c r="R109" i="1"/>
  <c r="M109" i="1"/>
  <c r="V109" i="1" s="1"/>
  <c r="AA109" i="1" s="1"/>
  <c r="AE108" i="1"/>
  <c r="Y108" i="1"/>
  <c r="R108" i="1"/>
  <c r="M108" i="1"/>
  <c r="AE107" i="1"/>
  <c r="Y107" i="1"/>
  <c r="V107" i="1"/>
  <c r="AA107" i="1" s="1"/>
  <c r="AB107" i="1" s="1"/>
  <c r="T107" i="1"/>
  <c r="R107" i="1"/>
  <c r="N107" i="1"/>
  <c r="U107" i="1" s="1"/>
  <c r="M107" i="1"/>
  <c r="AE106" i="1"/>
  <c r="Y106" i="1"/>
  <c r="R106" i="1"/>
  <c r="M106" i="1"/>
  <c r="T106" i="1" s="1"/>
  <c r="AE105" i="1"/>
  <c r="Y105" i="1"/>
  <c r="R105" i="1"/>
  <c r="M105" i="1"/>
  <c r="AE104" i="1"/>
  <c r="Y104" i="1"/>
  <c r="V104" i="1"/>
  <c r="AA104" i="1" s="1"/>
  <c r="T104" i="1"/>
  <c r="R104" i="1"/>
  <c r="N104" i="1"/>
  <c r="U104" i="1" s="1"/>
  <c r="M104" i="1"/>
  <c r="AE103" i="1"/>
  <c r="Y103" i="1"/>
  <c r="R103" i="1"/>
  <c r="M103" i="1"/>
  <c r="T103" i="1" s="1"/>
  <c r="AE102" i="1"/>
  <c r="Y102" i="1"/>
  <c r="V102" i="1"/>
  <c r="T102" i="1"/>
  <c r="R102" i="1"/>
  <c r="N102" i="1"/>
  <c r="U102" i="1" s="1"/>
  <c r="M102" i="1"/>
  <c r="AE101" i="1"/>
  <c r="Y101" i="1"/>
  <c r="R101" i="1"/>
  <c r="M101" i="1"/>
  <c r="AE100" i="1"/>
  <c r="Y100" i="1"/>
  <c r="V100" i="1"/>
  <c r="AA100" i="1" s="1"/>
  <c r="T100" i="1"/>
  <c r="R100" i="1"/>
  <c r="N100" i="1"/>
  <c r="M100" i="1"/>
  <c r="AE99" i="1"/>
  <c r="Y99" i="1"/>
  <c r="R99" i="1"/>
  <c r="M99" i="1"/>
  <c r="T99" i="1" s="1"/>
  <c r="AE98" i="1"/>
  <c r="Y98" i="1"/>
  <c r="V98" i="1"/>
  <c r="AA98" i="1" s="1"/>
  <c r="AB98" i="1" s="1"/>
  <c r="T98" i="1"/>
  <c r="R98" i="1"/>
  <c r="N98" i="1"/>
  <c r="U98" i="1" s="1"/>
  <c r="M98" i="1"/>
  <c r="AE97" i="1"/>
  <c r="Y97" i="1"/>
  <c r="T97" i="1"/>
  <c r="R97" i="1"/>
  <c r="M97" i="1"/>
  <c r="AE96" i="1"/>
  <c r="Y96" i="1"/>
  <c r="V96" i="1"/>
  <c r="AA96" i="1" s="1"/>
  <c r="T96" i="1"/>
  <c r="R96" i="1"/>
  <c r="N96" i="1"/>
  <c r="U96" i="1" s="1"/>
  <c r="M96" i="1"/>
  <c r="AE95" i="1"/>
  <c r="Y95" i="1"/>
  <c r="R95" i="1"/>
  <c r="M95" i="1"/>
  <c r="T95" i="1" s="1"/>
  <c r="AE94" i="1"/>
  <c r="Y94" i="1"/>
  <c r="V94" i="1"/>
  <c r="T94" i="1"/>
  <c r="R94" i="1"/>
  <c r="N94" i="1"/>
  <c r="U94" i="1" s="1"/>
  <c r="M94" i="1"/>
  <c r="AE93" i="1"/>
  <c r="Y93" i="1"/>
  <c r="R93" i="1"/>
  <c r="M93" i="1"/>
  <c r="AE92" i="1"/>
  <c r="Y92" i="1"/>
  <c r="R92" i="1"/>
  <c r="M92" i="1"/>
  <c r="T92" i="1" s="1"/>
  <c r="AE91" i="1"/>
  <c r="Y91" i="1"/>
  <c r="R91" i="1"/>
  <c r="M91" i="1"/>
  <c r="AE90" i="1"/>
  <c r="Y90" i="1"/>
  <c r="V90" i="1"/>
  <c r="AA90" i="1" s="1"/>
  <c r="T90" i="1"/>
  <c r="R90" i="1"/>
  <c r="N90" i="1"/>
  <c r="M90" i="1"/>
  <c r="AE89" i="1"/>
  <c r="Y89" i="1"/>
  <c r="R89" i="1"/>
  <c r="M89" i="1"/>
  <c r="T89" i="1" s="1"/>
  <c r="AE88" i="1"/>
  <c r="Y88" i="1"/>
  <c r="V88" i="1"/>
  <c r="AA88" i="1" s="1"/>
  <c r="AB88" i="1" s="1"/>
  <c r="T88" i="1"/>
  <c r="R88" i="1"/>
  <c r="N88" i="1"/>
  <c r="U88" i="1" s="1"/>
  <c r="M88" i="1"/>
  <c r="AE87" i="1"/>
  <c r="Y87" i="1"/>
  <c r="T87" i="1"/>
  <c r="R87" i="1"/>
  <c r="M87" i="1"/>
  <c r="AE86" i="1"/>
  <c r="Y86" i="1"/>
  <c r="V86" i="1"/>
  <c r="AA86" i="1" s="1"/>
  <c r="T86" i="1"/>
  <c r="R86" i="1"/>
  <c r="N86" i="1"/>
  <c r="U86" i="1" s="1"/>
  <c r="M86" i="1"/>
  <c r="AE85" i="1"/>
  <c r="Y85" i="1"/>
  <c r="R85" i="1"/>
  <c r="M85" i="1"/>
  <c r="T85" i="1" s="1"/>
  <c r="AE84" i="1"/>
  <c r="Y84" i="1"/>
  <c r="V84" i="1"/>
  <c r="T84" i="1"/>
  <c r="R84" i="1"/>
  <c r="N84" i="1"/>
  <c r="U84" i="1" s="1"/>
  <c r="M84" i="1"/>
  <c r="AE83" i="1"/>
  <c r="Y83" i="1"/>
  <c r="R83" i="1"/>
  <c r="M83" i="1"/>
  <c r="AE82" i="1"/>
  <c r="Y82" i="1"/>
  <c r="V82" i="1"/>
  <c r="AA82" i="1" s="1"/>
  <c r="T82" i="1"/>
  <c r="R82" i="1"/>
  <c r="N82" i="1"/>
  <c r="M82" i="1"/>
  <c r="AE81" i="1"/>
  <c r="Y81" i="1"/>
  <c r="R81" i="1"/>
  <c r="M81" i="1"/>
  <c r="T81" i="1" s="1"/>
  <c r="AE80" i="1"/>
  <c r="Y80" i="1"/>
  <c r="M80" i="1"/>
  <c r="AE79" i="1"/>
  <c r="Y79" i="1"/>
  <c r="T79" i="1"/>
  <c r="R79" i="1"/>
  <c r="M79" i="1"/>
  <c r="V79" i="1" s="1"/>
  <c r="AA79" i="1" s="1"/>
  <c r="AE78" i="1"/>
  <c r="Y78" i="1"/>
  <c r="V78" i="1"/>
  <c r="AA78" i="1" s="1"/>
  <c r="R78" i="1"/>
  <c r="N78" i="1"/>
  <c r="U78" i="1" s="1"/>
  <c r="M78" i="1"/>
  <c r="T78" i="1" s="1"/>
  <c r="AE77" i="1"/>
  <c r="Y77" i="1"/>
  <c r="V77" i="1"/>
  <c r="AA77" i="1" s="1"/>
  <c r="R77" i="1"/>
  <c r="M77" i="1"/>
  <c r="AE76" i="1"/>
  <c r="Y76" i="1"/>
  <c r="T76" i="1"/>
  <c r="R76" i="1"/>
  <c r="M76" i="1"/>
  <c r="V76" i="1" s="1"/>
  <c r="AA76" i="1" s="1"/>
  <c r="AE75" i="1"/>
  <c r="Y75" i="1"/>
  <c r="V75" i="1"/>
  <c r="AA75" i="1" s="1"/>
  <c r="R75" i="1"/>
  <c r="N75" i="1"/>
  <c r="U75" i="1" s="1"/>
  <c r="M75" i="1"/>
  <c r="T75" i="1" s="1"/>
  <c r="AE74" i="1"/>
  <c r="Y74" i="1"/>
  <c r="T74" i="1"/>
  <c r="R74" i="1"/>
  <c r="M74" i="1"/>
  <c r="N74" i="1" s="1"/>
  <c r="U74" i="1" s="1"/>
  <c r="AE73" i="1"/>
  <c r="Y73" i="1"/>
  <c r="T73" i="1"/>
  <c r="R73" i="1"/>
  <c r="M73" i="1"/>
  <c r="V73" i="1" s="1"/>
  <c r="AA73" i="1" s="1"/>
  <c r="AE72" i="1"/>
  <c r="Y72" i="1"/>
  <c r="V72" i="1"/>
  <c r="AA72" i="1" s="1"/>
  <c r="AB72" i="1" s="1"/>
  <c r="U72" i="1"/>
  <c r="R72" i="1"/>
  <c r="N72" i="1"/>
  <c r="M72" i="1"/>
  <c r="T72" i="1" s="1"/>
  <c r="AE71" i="1"/>
  <c r="Y71" i="1"/>
  <c r="T71" i="1"/>
  <c r="R71" i="1"/>
  <c r="M71" i="1"/>
  <c r="N71" i="1" s="1"/>
  <c r="U71" i="1" s="1"/>
  <c r="AE70" i="1"/>
  <c r="Y70" i="1"/>
  <c r="V70" i="1"/>
  <c r="AA70" i="1" s="1"/>
  <c r="R70" i="1"/>
  <c r="M70" i="1"/>
  <c r="AE69" i="1"/>
  <c r="Y69" i="1"/>
  <c r="T69" i="1"/>
  <c r="R69" i="1"/>
  <c r="M69" i="1"/>
  <c r="V69" i="1" s="1"/>
  <c r="AA69" i="1" s="1"/>
  <c r="AE68" i="1"/>
  <c r="Y68" i="1"/>
  <c r="V68" i="1"/>
  <c r="AA68" i="1" s="1"/>
  <c r="AB68" i="1" s="1"/>
  <c r="U68" i="1"/>
  <c r="R68" i="1"/>
  <c r="N68" i="1"/>
  <c r="M68" i="1"/>
  <c r="T68" i="1" s="1"/>
  <c r="AE67" i="1"/>
  <c r="Y67" i="1"/>
  <c r="T67" i="1"/>
  <c r="R67" i="1"/>
  <c r="M67" i="1"/>
  <c r="N67" i="1" s="1"/>
  <c r="U67" i="1" s="1"/>
  <c r="AE66" i="1"/>
  <c r="Y66" i="1"/>
  <c r="V66" i="1"/>
  <c r="AA66" i="1" s="1"/>
  <c r="R66" i="1"/>
  <c r="M66" i="1"/>
  <c r="AC64" i="1" s="1"/>
  <c r="AE65" i="1"/>
  <c r="Y65" i="1"/>
  <c r="V65" i="1"/>
  <c r="T65" i="1"/>
  <c r="R65" i="1"/>
  <c r="N65" i="1"/>
  <c r="U65" i="1" s="1"/>
  <c r="M65" i="1"/>
  <c r="AE64" i="1"/>
  <c r="Y64" i="1"/>
  <c r="V64" i="1"/>
  <c r="AA64" i="1" s="1"/>
  <c r="T64" i="1"/>
  <c r="R64" i="1"/>
  <c r="N64" i="1"/>
  <c r="U64" i="1" s="1"/>
  <c r="M64" i="1"/>
  <c r="AE63" i="1"/>
  <c r="AB63" i="1"/>
  <c r="AE62" i="1"/>
  <c r="AB62" i="1"/>
  <c r="AE61" i="1"/>
  <c r="AB61" i="1"/>
  <c r="U61" i="1"/>
  <c r="AE60" i="1"/>
  <c r="U60" i="1"/>
  <c r="AB60" i="1" s="1"/>
  <c r="AE59" i="1"/>
  <c r="Y59" i="1"/>
  <c r="M59" i="1"/>
  <c r="AE58" i="1"/>
  <c r="Y58" i="1"/>
  <c r="M58" i="1"/>
  <c r="AE57" i="1"/>
  <c r="Y57" i="1"/>
  <c r="M57" i="1"/>
  <c r="AE56" i="1"/>
  <c r="AB56" i="1"/>
  <c r="AA56" i="1"/>
  <c r="Y56" i="1"/>
  <c r="V56" i="1"/>
  <c r="U56" i="1"/>
  <c r="N56" i="1"/>
  <c r="M56" i="1"/>
  <c r="AE55" i="1"/>
  <c r="AB55" i="1"/>
  <c r="Y55" i="1"/>
  <c r="N55" i="1"/>
  <c r="U55" i="1" s="1"/>
  <c r="AE54" i="1"/>
  <c r="Y54" i="1"/>
  <c r="N54" i="1"/>
  <c r="U54" i="1" s="1"/>
  <c r="AB54" i="1" s="1"/>
  <c r="AE53" i="1"/>
  <c r="Y53" i="1"/>
  <c r="N53" i="1"/>
  <c r="U53" i="1" s="1"/>
  <c r="AB53" i="1" s="1"/>
  <c r="AE52" i="1"/>
  <c r="Y52" i="1"/>
  <c r="AA52" i="1" s="1"/>
  <c r="AB52" i="1" s="1"/>
  <c r="M52" i="1"/>
  <c r="N52" i="1" s="1"/>
  <c r="U52" i="1" s="1"/>
  <c r="AE51" i="1"/>
  <c r="Y51" i="1"/>
  <c r="M51" i="1"/>
  <c r="T51" i="1" s="1"/>
  <c r="AE50" i="1"/>
  <c r="Y50" i="1"/>
  <c r="M50" i="1"/>
  <c r="T50" i="1" s="1"/>
  <c r="AB49" i="1"/>
  <c r="U49" i="1"/>
  <c r="AA48" i="1"/>
  <c r="Y48" i="1"/>
  <c r="M48" i="1"/>
  <c r="N48" i="1" s="1"/>
  <c r="U48" i="1" s="1"/>
  <c r="Y47" i="1"/>
  <c r="U47" i="1"/>
  <c r="R47" i="1"/>
  <c r="N47" i="1"/>
  <c r="M47" i="1"/>
  <c r="AC47" i="1" s="1"/>
  <c r="AE46" i="1"/>
  <c r="R46" i="1"/>
  <c r="U46" i="1" s="1"/>
  <c r="O46" i="1"/>
  <c r="M46" i="1"/>
  <c r="V46" i="1" s="1"/>
  <c r="AA46" i="1" s="1"/>
  <c r="AE45" i="1"/>
  <c r="R45" i="1"/>
  <c r="U45" i="1" s="1"/>
  <c r="M45" i="1"/>
  <c r="V45" i="1" s="1"/>
  <c r="AA45" i="1" s="1"/>
  <c r="AB45" i="1" s="1"/>
  <c r="AE44" i="1"/>
  <c r="V44" i="1"/>
  <c r="AA44" i="1" s="1"/>
  <c r="M44" i="1"/>
  <c r="O44" i="1" s="1"/>
  <c r="R44" i="1" s="1"/>
  <c r="U44" i="1" s="1"/>
  <c r="AE43" i="1"/>
  <c r="V43" i="1"/>
  <c r="AA43" i="1" s="1"/>
  <c r="AB43" i="1" s="1"/>
  <c r="R43" i="1"/>
  <c r="U43" i="1" s="1"/>
  <c r="O43" i="1"/>
  <c r="M43" i="1"/>
  <c r="AE42" i="1"/>
  <c r="O42" i="1"/>
  <c r="R42" i="1" s="1"/>
  <c r="U42" i="1" s="1"/>
  <c r="M42" i="1"/>
  <c r="V42" i="1" s="1"/>
  <c r="AA42" i="1" s="1"/>
  <c r="AB42" i="1" s="1"/>
  <c r="AE41" i="1"/>
  <c r="R41" i="1"/>
  <c r="U41" i="1" s="1"/>
  <c r="M41" i="1"/>
  <c r="V41" i="1" s="1"/>
  <c r="AA41" i="1" s="1"/>
  <c r="AB41" i="1" s="1"/>
  <c r="AE40" i="1"/>
  <c r="U40" i="1"/>
  <c r="R40" i="1"/>
  <c r="M40" i="1"/>
  <c r="V40" i="1" s="1"/>
  <c r="AA40" i="1" s="1"/>
  <c r="AB40" i="1" s="1"/>
  <c r="AE39" i="1"/>
  <c r="V39" i="1"/>
  <c r="AA39" i="1" s="1"/>
  <c r="AB39" i="1" s="1"/>
  <c r="U39" i="1"/>
  <c r="R39" i="1"/>
  <c r="M39" i="1"/>
  <c r="AE38" i="1"/>
  <c r="AA38" i="1"/>
  <c r="AB38" i="1" s="1"/>
  <c r="R38" i="1"/>
  <c r="U38" i="1" s="1"/>
  <c r="M38" i="1"/>
  <c r="V38" i="1" s="1"/>
  <c r="AE37" i="1"/>
  <c r="M37" i="1"/>
  <c r="O37" i="1" s="1"/>
  <c r="R37" i="1" s="1"/>
  <c r="U37" i="1" s="1"/>
  <c r="AE36" i="1"/>
  <c r="V36" i="1"/>
  <c r="AA36" i="1" s="1"/>
  <c r="O36" i="1"/>
  <c r="R36" i="1" s="1"/>
  <c r="U36" i="1" s="1"/>
  <c r="M36" i="1"/>
  <c r="AE35" i="1"/>
  <c r="AB35" i="1"/>
  <c r="U35" i="1"/>
  <c r="AE34" i="1"/>
  <c r="U34" i="1"/>
  <c r="AB34" i="1" s="1"/>
  <c r="AE33" i="1"/>
  <c r="AB33" i="1"/>
  <c r="U33" i="1"/>
  <c r="AE32" i="1"/>
  <c r="AB32" i="1"/>
  <c r="U32" i="1"/>
  <c r="AE31" i="1"/>
  <c r="T31" i="1"/>
  <c r="R31" i="1"/>
  <c r="N31" i="1"/>
  <c r="U31" i="1" s="1"/>
  <c r="AB31" i="1" s="1"/>
  <c r="AE30" i="1"/>
  <c r="T30" i="1"/>
  <c r="R30" i="1"/>
  <c r="N30" i="1"/>
  <c r="AE29" i="1"/>
  <c r="U29" i="1"/>
  <c r="AB29" i="1" s="1"/>
  <c r="T29" i="1"/>
  <c r="R29" i="1"/>
  <c r="N29" i="1"/>
  <c r="AE28" i="1"/>
  <c r="T28" i="1"/>
  <c r="R28" i="1"/>
  <c r="N28" i="1"/>
  <c r="U28" i="1" s="1"/>
  <c r="AB28" i="1" s="1"/>
  <c r="AE27" i="1"/>
  <c r="T27" i="1"/>
  <c r="R27" i="1"/>
  <c r="N27" i="1"/>
  <c r="U27" i="1" s="1"/>
  <c r="AB27" i="1" s="1"/>
  <c r="AE26" i="1"/>
  <c r="T26" i="1"/>
  <c r="R26" i="1"/>
  <c r="N26" i="1"/>
  <c r="AE25" i="1"/>
  <c r="U25" i="1"/>
  <c r="AB25" i="1" s="1"/>
  <c r="T25" i="1"/>
  <c r="R25" i="1"/>
  <c r="N25" i="1"/>
  <c r="AE24" i="1"/>
  <c r="T24" i="1"/>
  <c r="R24" i="1"/>
  <c r="N24" i="1"/>
  <c r="AE23" i="1"/>
  <c r="T23" i="1"/>
  <c r="R23" i="1"/>
  <c r="N23" i="1"/>
  <c r="U23" i="1" s="1"/>
  <c r="AB23" i="1" s="1"/>
  <c r="AE22" i="1"/>
  <c r="T22" i="1"/>
  <c r="R22" i="1"/>
  <c r="N22" i="1"/>
  <c r="AE21" i="1"/>
  <c r="U21" i="1"/>
  <c r="AB21" i="1" s="1"/>
  <c r="T21" i="1"/>
  <c r="R21" i="1"/>
  <c r="N21" i="1"/>
  <c r="AE20" i="1"/>
  <c r="T20" i="1"/>
  <c r="R20" i="1"/>
  <c r="N20" i="1"/>
  <c r="U20" i="1" s="1"/>
  <c r="AB20" i="1" s="1"/>
  <c r="AE19" i="1"/>
  <c r="T19" i="1"/>
  <c r="U19" i="1" s="1"/>
  <c r="AB19" i="1" s="1"/>
  <c r="R19" i="1"/>
  <c r="N19" i="1"/>
  <c r="AE18" i="1"/>
  <c r="T18" i="1"/>
  <c r="R18" i="1"/>
  <c r="N18" i="1"/>
  <c r="AE17" i="1"/>
  <c r="T17" i="1"/>
  <c r="R17" i="1"/>
  <c r="N17" i="1"/>
  <c r="U17" i="1" s="1"/>
  <c r="AB17" i="1" s="1"/>
  <c r="AE16" i="1"/>
  <c r="T16" i="1"/>
  <c r="R16" i="1"/>
  <c r="N16" i="1"/>
  <c r="AE15" i="1"/>
  <c r="T15" i="1"/>
  <c r="R15" i="1"/>
  <c r="N15" i="1"/>
  <c r="U15" i="1" s="1"/>
  <c r="AB15" i="1" s="1"/>
  <c r="AE14" i="1"/>
  <c r="T14" i="1"/>
  <c r="R14" i="1"/>
  <c r="N14" i="1"/>
  <c r="AE13" i="1"/>
  <c r="T13" i="1"/>
  <c r="R13" i="1"/>
  <c r="N13" i="1"/>
  <c r="U13" i="1" s="1"/>
  <c r="AB13" i="1" s="1"/>
  <c r="AE12" i="1"/>
  <c r="AC12" i="1"/>
  <c r="Y12" i="1"/>
  <c r="R12" i="1"/>
  <c r="M12" i="1"/>
  <c r="T12" i="1" s="1"/>
  <c r="AE11" i="1"/>
  <c r="Y11" i="1"/>
  <c r="T11" i="1"/>
  <c r="R11" i="1"/>
  <c r="M11" i="1"/>
  <c r="AE10" i="1"/>
  <c r="Y10" i="1"/>
  <c r="R10" i="1"/>
  <c r="M10" i="1"/>
  <c r="T10" i="1" s="1"/>
  <c r="AE9" i="1"/>
  <c r="Y9" i="1"/>
  <c r="T9" i="1"/>
  <c r="R9" i="1"/>
  <c r="M9" i="1"/>
  <c r="AE8" i="1"/>
  <c r="Y8" i="1"/>
  <c r="T8" i="1"/>
  <c r="R8" i="1"/>
  <c r="M8" i="1"/>
  <c r="V8" i="1" s="1"/>
  <c r="AA8" i="1" s="1"/>
  <c r="AE7" i="1"/>
  <c r="Y7" i="1"/>
  <c r="V7" i="1"/>
  <c r="AA7" i="1" s="1"/>
  <c r="R7" i="1"/>
  <c r="M7" i="1"/>
  <c r="N7" i="1" s="1"/>
  <c r="AE6" i="1"/>
  <c r="Y6" i="1"/>
  <c r="V6" i="1"/>
  <c r="AA6" i="1" s="1"/>
  <c r="AB6" i="1" s="1"/>
  <c r="T6" i="1"/>
  <c r="R6" i="1"/>
  <c r="U6" i="1" s="1"/>
  <c r="N6" i="1"/>
  <c r="M6" i="1"/>
  <c r="AE5" i="1"/>
  <c r="Y5" i="1"/>
  <c r="R5" i="1"/>
  <c r="M5" i="1"/>
  <c r="V5" i="1" s="1"/>
  <c r="AA5" i="1" s="1"/>
  <c r="Y4" i="1"/>
  <c r="T4" i="1"/>
  <c r="R4" i="1"/>
  <c r="M4" i="1"/>
  <c r="N4" i="1" s="1"/>
  <c r="U4" i="1" s="1"/>
  <c r="AE3" i="1"/>
  <c r="AA3" i="1"/>
  <c r="Y3" i="1"/>
  <c r="V3" i="1"/>
  <c r="T3" i="1"/>
  <c r="R3" i="1"/>
  <c r="M3" i="1"/>
  <c r="AC3" i="1" s="1"/>
  <c r="AE2" i="1"/>
  <c r="Y2" i="1"/>
  <c r="T2" i="1"/>
  <c r="R2" i="1"/>
  <c r="M2" i="1"/>
  <c r="V2" i="1" s="1"/>
  <c r="AB36" i="1" l="1"/>
  <c r="AB46" i="1"/>
  <c r="AB3" i="1"/>
  <c r="AD3" i="1" s="1"/>
  <c r="AA2" i="1"/>
  <c r="AB8" i="1"/>
  <c r="AB44" i="1"/>
  <c r="AB48" i="1"/>
  <c r="AB75" i="1"/>
  <c r="AC2" i="1"/>
  <c r="N8" i="1"/>
  <c r="U8" i="1" s="1"/>
  <c r="V9" i="1"/>
  <c r="AA9" i="1" s="1"/>
  <c r="AB9" i="1" s="1"/>
  <c r="N9" i="1"/>
  <c r="U9" i="1" s="1"/>
  <c r="U24" i="1"/>
  <c r="AB24" i="1" s="1"/>
  <c r="R296" i="1"/>
  <c r="N5" i="1"/>
  <c r="AC5" i="1"/>
  <c r="N10" i="1"/>
  <c r="U10" i="1" s="1"/>
  <c r="N12" i="1"/>
  <c r="U12" i="1" s="1"/>
  <c r="U14" i="1"/>
  <c r="AB14" i="1" s="1"/>
  <c r="AD13" i="1" s="1"/>
  <c r="U30" i="1"/>
  <c r="AB30" i="1" s="1"/>
  <c r="V37" i="1"/>
  <c r="AA37" i="1" s="1"/>
  <c r="AB37" i="1" s="1"/>
  <c r="V50" i="1"/>
  <c r="AA50" i="1" s="1"/>
  <c r="V51" i="1"/>
  <c r="AA51" i="1" s="1"/>
  <c r="AB104" i="1"/>
  <c r="AB127" i="1"/>
  <c r="AD126" i="1" s="1"/>
  <c r="T215" i="1"/>
  <c r="V215" i="1"/>
  <c r="AA215" i="1" s="1"/>
  <c r="AB215" i="1" s="1"/>
  <c r="N215" i="1"/>
  <c r="U215" i="1" s="1"/>
  <c r="V91" i="1"/>
  <c r="AA91" i="1" s="1"/>
  <c r="AC91" i="1"/>
  <c r="N91" i="1"/>
  <c r="U91" i="1" s="1"/>
  <c r="V101" i="1"/>
  <c r="AA101" i="1" s="1"/>
  <c r="N101" i="1"/>
  <c r="U26" i="1"/>
  <c r="AB26" i="1" s="1"/>
  <c r="T77" i="1"/>
  <c r="AC77" i="1"/>
  <c r="N77" i="1"/>
  <c r="U77" i="1" s="1"/>
  <c r="AB77" i="1" s="1"/>
  <c r="AA111" i="1"/>
  <c r="V122" i="1"/>
  <c r="AA122" i="1" s="1"/>
  <c r="T122" i="1"/>
  <c r="N122" i="1"/>
  <c r="U122" i="1" s="1"/>
  <c r="T5" i="1"/>
  <c r="T296" i="1" s="1"/>
  <c r="N3" i="1"/>
  <c r="U3" i="1" s="1"/>
  <c r="V4" i="1"/>
  <c r="AA4" i="1" s="1"/>
  <c r="AB4" i="1" s="1"/>
  <c r="V10" i="1"/>
  <c r="AA10" i="1" s="1"/>
  <c r="V12" i="1"/>
  <c r="AA12" i="1" s="1"/>
  <c r="AB12" i="1" s="1"/>
  <c r="AD12" i="1" s="1"/>
  <c r="U16" i="1"/>
  <c r="AB16" i="1" s="1"/>
  <c r="AC50" i="1"/>
  <c r="U90" i="1"/>
  <c r="T91" i="1"/>
  <c r="U100" i="1"/>
  <c r="T101" i="1"/>
  <c r="AA102" i="1"/>
  <c r="AB102" i="1" s="1"/>
  <c r="V105" i="1"/>
  <c r="AA105" i="1" s="1"/>
  <c r="T105" i="1"/>
  <c r="AC105" i="1"/>
  <c r="N105" i="1"/>
  <c r="U105" i="1" s="1"/>
  <c r="AC121" i="1"/>
  <c r="V58" i="1"/>
  <c r="AA58" i="1" s="1"/>
  <c r="AB58" i="1" s="1"/>
  <c r="N58" i="1"/>
  <c r="U58" i="1" s="1"/>
  <c r="Y296" i="1"/>
  <c r="U22" i="1"/>
  <c r="AB22" i="1" s="1"/>
  <c r="V59" i="1"/>
  <c r="AA59" i="1" s="1"/>
  <c r="AB59" i="1" s="1"/>
  <c r="N59" i="1"/>
  <c r="U59" i="1" s="1"/>
  <c r="AB64" i="1"/>
  <c r="AA65" i="1"/>
  <c r="AB65" i="1" s="1"/>
  <c r="AB78" i="1"/>
  <c r="AB86" i="1"/>
  <c r="AB96" i="1"/>
  <c r="N108" i="1"/>
  <c r="U108" i="1" s="1"/>
  <c r="V108" i="1"/>
  <c r="AA108" i="1" s="1"/>
  <c r="T108" i="1"/>
  <c r="AB124" i="1"/>
  <c r="U158" i="1"/>
  <c r="AB165" i="1"/>
  <c r="AC13" i="1"/>
  <c r="V80" i="1"/>
  <c r="AA80" i="1" s="1"/>
  <c r="AB80" i="1" s="1"/>
  <c r="T80" i="1"/>
  <c r="N80" i="1"/>
  <c r="U80" i="1" s="1"/>
  <c r="V83" i="1"/>
  <c r="AA83" i="1" s="1"/>
  <c r="N83" i="1"/>
  <c r="V93" i="1"/>
  <c r="AA93" i="1" s="1"/>
  <c r="N93" i="1"/>
  <c r="V171" i="1"/>
  <c r="AA171" i="1" s="1"/>
  <c r="AC171" i="1"/>
  <c r="T171" i="1"/>
  <c r="N171" i="1"/>
  <c r="U18" i="1"/>
  <c r="AB18" i="1" s="1"/>
  <c r="N50" i="1"/>
  <c r="U50" i="1" s="1"/>
  <c r="V57" i="1"/>
  <c r="AA57" i="1" s="1"/>
  <c r="AB57" i="1" s="1"/>
  <c r="AD56" i="1" s="1"/>
  <c r="N57" i="1"/>
  <c r="U57" i="1" s="1"/>
  <c r="AC56" i="1"/>
  <c r="AB90" i="1"/>
  <c r="AB100" i="1"/>
  <c r="V148" i="1"/>
  <c r="AA148" i="1" s="1"/>
  <c r="T148" i="1"/>
  <c r="N148" i="1"/>
  <c r="U148" i="1" s="1"/>
  <c r="M296" i="1"/>
  <c r="N2" i="1"/>
  <c r="T7" i="1"/>
  <c r="U7" i="1" s="1"/>
  <c r="AB7" i="1" s="1"/>
  <c r="N11" i="1"/>
  <c r="U11" i="1" s="1"/>
  <c r="V11" i="1"/>
  <c r="AA11" i="1" s="1"/>
  <c r="AB11" i="1" s="1"/>
  <c r="N51" i="1"/>
  <c r="U51" i="1" s="1"/>
  <c r="T70" i="1"/>
  <c r="N70" i="1"/>
  <c r="U82" i="1"/>
  <c r="AB82" i="1" s="1"/>
  <c r="T83" i="1"/>
  <c r="AA84" i="1"/>
  <c r="AB84" i="1" s="1"/>
  <c r="V87" i="1"/>
  <c r="AA87" i="1" s="1"/>
  <c r="N87" i="1"/>
  <c r="U87" i="1" s="1"/>
  <c r="T93" i="1"/>
  <c r="AA94" i="1"/>
  <c r="AB94" i="1" s="1"/>
  <c r="V97" i="1"/>
  <c r="AA97" i="1" s="1"/>
  <c r="AB97" i="1" s="1"/>
  <c r="N97" i="1"/>
  <c r="U97" i="1" s="1"/>
  <c r="AB121" i="1"/>
  <c r="N183" i="1"/>
  <c r="U183" i="1" s="1"/>
  <c r="V183" i="1"/>
  <c r="AA183" i="1" s="1"/>
  <c r="AB183" i="1" s="1"/>
  <c r="V81" i="1"/>
  <c r="AA81" i="1" s="1"/>
  <c r="V85" i="1"/>
  <c r="AA85" i="1" s="1"/>
  <c r="AB85" i="1" s="1"/>
  <c r="V89" i="1"/>
  <c r="AA89" i="1" s="1"/>
  <c r="V92" i="1"/>
  <c r="AA92" i="1" s="1"/>
  <c r="V95" i="1"/>
  <c r="AA95" i="1" s="1"/>
  <c r="V99" i="1"/>
  <c r="AA99" i="1" s="1"/>
  <c r="V103" i="1"/>
  <c r="AA103" i="1" s="1"/>
  <c r="V106" i="1"/>
  <c r="AA106" i="1" s="1"/>
  <c r="AB106" i="1" s="1"/>
  <c r="V112" i="1"/>
  <c r="AA112" i="1" s="1"/>
  <c r="U115" i="1"/>
  <c r="AB115" i="1" s="1"/>
  <c r="V119" i="1"/>
  <c r="AA119" i="1" s="1"/>
  <c r="AB137" i="1"/>
  <c r="AB138" i="1"/>
  <c r="AB141" i="1"/>
  <c r="AB142" i="1"/>
  <c r="V158" i="1"/>
  <c r="AA158" i="1" s="1"/>
  <c r="AB158" i="1" s="1"/>
  <c r="AB174" i="1"/>
  <c r="AB197" i="1"/>
  <c r="V209" i="1"/>
  <c r="AA209" i="1" s="1"/>
  <c r="AB209" i="1" s="1"/>
  <c r="N209" i="1"/>
  <c r="U209" i="1" s="1"/>
  <c r="V232" i="1"/>
  <c r="AA232" i="1" s="1"/>
  <c r="T232" i="1"/>
  <c r="N232" i="1"/>
  <c r="V47" i="1"/>
  <c r="AA47" i="1" s="1"/>
  <c r="AB47" i="1" s="1"/>
  <c r="AD47" i="1" s="1"/>
  <c r="V67" i="1"/>
  <c r="AA67" i="1" s="1"/>
  <c r="AB67" i="1" s="1"/>
  <c r="N69" i="1"/>
  <c r="U69" i="1" s="1"/>
  <c r="AB69" i="1" s="1"/>
  <c r="V71" i="1"/>
  <c r="AA71" i="1" s="1"/>
  <c r="AB71" i="1" s="1"/>
  <c r="N73" i="1"/>
  <c r="U73" i="1" s="1"/>
  <c r="AB73" i="1" s="1"/>
  <c r="AC73" i="1"/>
  <c r="V74" i="1"/>
  <c r="AA74" i="1" s="1"/>
  <c r="AB74" i="1" s="1"/>
  <c r="N76" i="1"/>
  <c r="U76" i="1" s="1"/>
  <c r="AB76" i="1" s="1"/>
  <c r="N79" i="1"/>
  <c r="U79" i="1" s="1"/>
  <c r="AB79" i="1" s="1"/>
  <c r="N109" i="1"/>
  <c r="U109" i="1" s="1"/>
  <c r="AB109" i="1" s="1"/>
  <c r="N110" i="1"/>
  <c r="U110" i="1" s="1"/>
  <c r="AB110" i="1" s="1"/>
  <c r="U123" i="1"/>
  <c r="T127" i="1"/>
  <c r="N127" i="1"/>
  <c r="U127" i="1" s="1"/>
  <c r="V133" i="1"/>
  <c r="AA133" i="1" s="1"/>
  <c r="T133" i="1"/>
  <c r="N133" i="1"/>
  <c r="U133" i="1" s="1"/>
  <c r="U135" i="1"/>
  <c r="AB135" i="1" s="1"/>
  <c r="AD135" i="1" s="1"/>
  <c r="U170" i="1"/>
  <c r="AB170" i="1" s="1"/>
  <c r="AB188" i="1"/>
  <c r="T204" i="1"/>
  <c r="V204" i="1"/>
  <c r="AA204" i="1" s="1"/>
  <c r="N204" i="1"/>
  <c r="AB143" i="1"/>
  <c r="AB157" i="1"/>
  <c r="V159" i="1"/>
  <c r="AA159" i="1" s="1"/>
  <c r="T159" i="1"/>
  <c r="N159" i="1"/>
  <c r="V185" i="1"/>
  <c r="AA185" i="1" s="1"/>
  <c r="T185" i="1"/>
  <c r="N185" i="1"/>
  <c r="U185" i="1" s="1"/>
  <c r="V223" i="1"/>
  <c r="AA223" i="1" s="1"/>
  <c r="AB223" i="1" s="1"/>
  <c r="T223" i="1"/>
  <c r="N223" i="1"/>
  <c r="U223" i="1" s="1"/>
  <c r="N111" i="1"/>
  <c r="AA132" i="1"/>
  <c r="N139" i="1"/>
  <c r="U139" i="1" s="1"/>
  <c r="T164" i="1"/>
  <c r="N164" i="1"/>
  <c r="U164" i="1" s="1"/>
  <c r="N166" i="1"/>
  <c r="T168" i="1"/>
  <c r="N168" i="1"/>
  <c r="U168" i="1" s="1"/>
  <c r="T177" i="1"/>
  <c r="V177" i="1"/>
  <c r="AA177" i="1" s="1"/>
  <c r="AB177" i="1" s="1"/>
  <c r="AD177" i="1" s="1"/>
  <c r="N177" i="1"/>
  <c r="U177" i="1" s="1"/>
  <c r="AC177" i="1"/>
  <c r="T182" i="1"/>
  <c r="V182" i="1"/>
  <c r="AA182" i="1" s="1"/>
  <c r="N182" i="1"/>
  <c r="V189" i="1"/>
  <c r="AA189" i="1" s="1"/>
  <c r="T189" i="1"/>
  <c r="N189" i="1"/>
  <c r="U189" i="1" s="1"/>
  <c r="N66" i="1"/>
  <c r="U66" i="1" s="1"/>
  <c r="AB66" i="1" s="1"/>
  <c r="N81" i="1"/>
  <c r="U81" i="1" s="1"/>
  <c r="N85" i="1"/>
  <c r="U85" i="1" s="1"/>
  <c r="N89" i="1"/>
  <c r="U89" i="1" s="1"/>
  <c r="N92" i="1"/>
  <c r="U92" i="1" s="1"/>
  <c r="AC92" i="1"/>
  <c r="N95" i="1"/>
  <c r="U95" i="1" s="1"/>
  <c r="N99" i="1"/>
  <c r="U99" i="1" s="1"/>
  <c r="N103" i="1"/>
  <c r="U103" i="1" s="1"/>
  <c r="N106" i="1"/>
  <c r="U106" i="1" s="1"/>
  <c r="N112" i="1"/>
  <c r="U112" i="1" s="1"/>
  <c r="U118" i="1"/>
  <c r="AB118" i="1" s="1"/>
  <c r="N119" i="1"/>
  <c r="U119" i="1" s="1"/>
  <c r="T131" i="1"/>
  <c r="AC131" i="1"/>
  <c r="N131" i="1"/>
  <c r="U131" i="1" s="1"/>
  <c r="N146" i="1"/>
  <c r="U146" i="1" s="1"/>
  <c r="AB146" i="1" s="1"/>
  <c r="AB156" i="1"/>
  <c r="T212" i="1"/>
  <c r="AC212" i="1"/>
  <c r="V212" i="1"/>
  <c r="AA212" i="1" s="1"/>
  <c r="N212" i="1"/>
  <c r="U212" i="1" s="1"/>
  <c r="V231" i="1"/>
  <c r="AA231" i="1" s="1"/>
  <c r="T231" i="1"/>
  <c r="N231" i="1"/>
  <c r="V238" i="1"/>
  <c r="AA238" i="1" s="1"/>
  <c r="T238" i="1"/>
  <c r="AC238" i="1"/>
  <c r="N238" i="1"/>
  <c r="U243" i="1"/>
  <c r="AB243" i="1" s="1"/>
  <c r="T111" i="1"/>
  <c r="V130" i="1"/>
  <c r="AA130" i="1" s="1"/>
  <c r="AB130" i="1" s="1"/>
  <c r="T130" i="1"/>
  <c r="N130" i="1"/>
  <c r="U130" i="1" s="1"/>
  <c r="AC133" i="1"/>
  <c r="T139" i="1"/>
  <c r="U143" i="1"/>
  <c r="AB147" i="1"/>
  <c r="T163" i="1"/>
  <c r="N163" i="1"/>
  <c r="T166" i="1"/>
  <c r="V168" i="1"/>
  <c r="AA168" i="1" s="1"/>
  <c r="AB168" i="1" s="1"/>
  <c r="AB181" i="1"/>
  <c r="V202" i="1"/>
  <c r="AA202" i="1" s="1"/>
  <c r="N202" i="1"/>
  <c r="U202" i="1" s="1"/>
  <c r="T202" i="1"/>
  <c r="AB208" i="1"/>
  <c r="U113" i="1"/>
  <c r="AB113" i="1" s="1"/>
  <c r="AC115" i="1"/>
  <c r="U120" i="1"/>
  <c r="AB120" i="1" s="1"/>
  <c r="AB123" i="1"/>
  <c r="AC129" i="1"/>
  <c r="N129" i="1"/>
  <c r="U129" i="1" s="1"/>
  <c r="V129" i="1"/>
  <c r="AA129" i="1" s="1"/>
  <c r="AA131" i="1"/>
  <c r="AB131" i="1" s="1"/>
  <c r="V139" i="1"/>
  <c r="AA139" i="1" s="1"/>
  <c r="AB139" i="1" s="1"/>
  <c r="V164" i="1"/>
  <c r="AA164" i="1" s="1"/>
  <c r="AB186" i="1"/>
  <c r="V220" i="1"/>
  <c r="AA220" i="1" s="1"/>
  <c r="AB220" i="1" s="1"/>
  <c r="N220" i="1"/>
  <c r="U220" i="1" s="1"/>
  <c r="T132" i="1"/>
  <c r="U132" i="1" s="1"/>
  <c r="T145" i="1"/>
  <c r="U145" i="1" s="1"/>
  <c r="AB145" i="1" s="1"/>
  <c r="V173" i="1"/>
  <c r="AA173" i="1" s="1"/>
  <c r="AB173" i="1" s="1"/>
  <c r="AD172" i="1" s="1"/>
  <c r="AA178" i="1"/>
  <c r="AB178" i="1" s="1"/>
  <c r="V179" i="1"/>
  <c r="AA179" i="1" s="1"/>
  <c r="AB200" i="1"/>
  <c r="V205" i="1"/>
  <c r="AA205" i="1" s="1"/>
  <c r="AB205" i="1" s="1"/>
  <c r="N205" i="1"/>
  <c r="U205" i="1" s="1"/>
  <c r="V216" i="1"/>
  <c r="AA216" i="1" s="1"/>
  <c r="AB216" i="1" s="1"/>
  <c r="N216" i="1"/>
  <c r="U216" i="1" s="1"/>
  <c r="AA225" i="1"/>
  <c r="AB225" i="1" s="1"/>
  <c r="V240" i="1"/>
  <c r="AA240" i="1" s="1"/>
  <c r="T240" i="1"/>
  <c r="U240" i="1" s="1"/>
  <c r="V248" i="1"/>
  <c r="AA248" i="1" s="1"/>
  <c r="T248" i="1"/>
  <c r="N248" i="1"/>
  <c r="U248" i="1" s="1"/>
  <c r="AA253" i="1"/>
  <c r="AB253" i="1" s="1"/>
  <c r="V259" i="1"/>
  <c r="AA259" i="1" s="1"/>
  <c r="T259" i="1"/>
  <c r="U259" i="1" s="1"/>
  <c r="V267" i="1"/>
  <c r="AA267" i="1" s="1"/>
  <c r="T267" i="1"/>
  <c r="U267" i="1" s="1"/>
  <c r="V269" i="1"/>
  <c r="AA269" i="1" s="1"/>
  <c r="T269" i="1"/>
  <c r="U269" i="1" s="1"/>
  <c r="AB272" i="1"/>
  <c r="AA282" i="1"/>
  <c r="AB282" i="1" s="1"/>
  <c r="V194" i="1"/>
  <c r="AA194" i="1" s="1"/>
  <c r="N194" i="1"/>
  <c r="V198" i="1"/>
  <c r="AA198" i="1" s="1"/>
  <c r="N198" i="1"/>
  <c r="AB226" i="1"/>
  <c r="V228" i="1"/>
  <c r="AA228" i="1" s="1"/>
  <c r="T228" i="1"/>
  <c r="N228" i="1"/>
  <c r="AA233" i="1"/>
  <c r="AB233" i="1" s="1"/>
  <c r="AB254" i="1"/>
  <c r="V256" i="1"/>
  <c r="AA256" i="1" s="1"/>
  <c r="T256" i="1"/>
  <c r="N256" i="1"/>
  <c r="U256" i="1" s="1"/>
  <c r="V263" i="1"/>
  <c r="AA263" i="1" s="1"/>
  <c r="T263" i="1"/>
  <c r="U263" i="1" s="1"/>
  <c r="N192" i="1"/>
  <c r="V192" i="1"/>
  <c r="AA192" i="1" s="1"/>
  <c r="AB210" i="1"/>
  <c r="AB221" i="1"/>
  <c r="V245" i="1"/>
  <c r="AA245" i="1" s="1"/>
  <c r="AB245" i="1" s="1"/>
  <c r="AD245" i="1" s="1"/>
  <c r="T245" i="1"/>
  <c r="AC246" i="1"/>
  <c r="V273" i="1"/>
  <c r="AA273" i="1" s="1"/>
  <c r="T273" i="1"/>
  <c r="AB278" i="1"/>
  <c r="V280" i="1"/>
  <c r="AA280" i="1" s="1"/>
  <c r="T280" i="1"/>
  <c r="N280" i="1"/>
  <c r="N193" i="1"/>
  <c r="U193" i="1" s="1"/>
  <c r="T194" i="1"/>
  <c r="N197" i="1"/>
  <c r="U197" i="1" s="1"/>
  <c r="T198" i="1"/>
  <c r="AB206" i="1"/>
  <c r="AB217" i="1"/>
  <c r="V227" i="1"/>
  <c r="AA227" i="1" s="1"/>
  <c r="AB227" i="1" s="1"/>
  <c r="T227" i="1"/>
  <c r="AB234" i="1"/>
  <c r="N245" i="1"/>
  <c r="U245" i="1" s="1"/>
  <c r="V255" i="1"/>
  <c r="AA255" i="1" s="1"/>
  <c r="T255" i="1"/>
  <c r="AB266" i="1"/>
  <c r="AD266" i="1" s="1"/>
  <c r="AB268" i="1"/>
  <c r="AD268" i="1" s="1"/>
  <c r="AB270" i="1"/>
  <c r="AD270" i="1" s="1"/>
  <c r="AC272" i="1"/>
  <c r="N273" i="1"/>
  <c r="U273" i="1" s="1"/>
  <c r="AB275" i="1"/>
  <c r="AC278" i="1"/>
  <c r="V289" i="1"/>
  <c r="AA289" i="1" s="1"/>
  <c r="T289" i="1"/>
  <c r="N289" i="1"/>
  <c r="AC180" i="1"/>
  <c r="N180" i="1"/>
  <c r="U180" i="1" s="1"/>
  <c r="AB180" i="1" s="1"/>
  <c r="T192" i="1"/>
  <c r="V201" i="1"/>
  <c r="AA201" i="1" s="1"/>
  <c r="AB201" i="1" s="1"/>
  <c r="AA203" i="1"/>
  <c r="AB203" i="1" s="1"/>
  <c r="AB211" i="1"/>
  <c r="AA213" i="1"/>
  <c r="AB213" i="1" s="1"/>
  <c r="AB222" i="1"/>
  <c r="V224" i="1"/>
  <c r="AA224" i="1" s="1"/>
  <c r="T224" i="1"/>
  <c r="N224" i="1"/>
  <c r="N227" i="1"/>
  <c r="U227" i="1" s="1"/>
  <c r="AA229" i="1"/>
  <c r="AB229" i="1" s="1"/>
  <c r="AB237" i="1"/>
  <c r="AD237" i="1" s="1"/>
  <c r="U244" i="1"/>
  <c r="AB244" i="1" s="1"/>
  <c r="AB250" i="1"/>
  <c r="V252" i="1"/>
  <c r="AA252" i="1" s="1"/>
  <c r="T252" i="1"/>
  <c r="N252" i="1"/>
  <c r="N255" i="1"/>
  <c r="U255" i="1" s="1"/>
  <c r="AA257" i="1"/>
  <c r="AB257" i="1" s="1"/>
  <c r="AC267" i="1"/>
  <c r="AC269" i="1"/>
  <c r="V279" i="1"/>
  <c r="AA279" i="1" s="1"/>
  <c r="AB279" i="1" s="1"/>
  <c r="T279" i="1"/>
  <c r="AA283" i="1"/>
  <c r="AB283" i="1" s="1"/>
  <c r="AB175" i="1"/>
  <c r="U179" i="1"/>
  <c r="AA193" i="1"/>
  <c r="AA199" i="1"/>
  <c r="AB199" i="1" s="1"/>
  <c r="AB207" i="1"/>
  <c r="AB218" i="1"/>
  <c r="V235" i="1"/>
  <c r="AA235" i="1" s="1"/>
  <c r="T235" i="1"/>
  <c r="U235" i="1" s="1"/>
  <c r="AB239" i="1"/>
  <c r="V241" i="1"/>
  <c r="AA241" i="1" s="1"/>
  <c r="T241" i="1"/>
  <c r="N241" i="1"/>
  <c r="U241" i="1" s="1"/>
  <c r="AB258" i="1"/>
  <c r="V260" i="1"/>
  <c r="AA260" i="1" s="1"/>
  <c r="T260" i="1"/>
  <c r="N260" i="1"/>
  <c r="U260" i="1" s="1"/>
  <c r="AB274" i="1"/>
  <c r="U279" i="1"/>
  <c r="V295" i="1"/>
  <c r="AA295" i="1" s="1"/>
  <c r="T295" i="1"/>
  <c r="N295" i="1"/>
  <c r="V251" i="1"/>
  <c r="AA251" i="1" s="1"/>
  <c r="T251" i="1"/>
  <c r="U251" i="1" s="1"/>
  <c r="AB262" i="1"/>
  <c r="AC191" i="1"/>
  <c r="AC281" i="1"/>
  <c r="N274" i="1"/>
  <c r="U274" i="1" s="1"/>
  <c r="N281" i="1"/>
  <c r="U281" i="1" s="1"/>
  <c r="AB281" i="1" s="1"/>
  <c r="AD281" i="1" s="1"/>
  <c r="N246" i="1"/>
  <c r="U246" i="1" s="1"/>
  <c r="AB246" i="1" s="1"/>
  <c r="AC262" i="1"/>
  <c r="N272" i="1"/>
  <c r="U272" i="1" s="1"/>
  <c r="N294" i="1"/>
  <c r="U294" i="1" s="1"/>
  <c r="AB294" i="1" s="1"/>
  <c r="AD73" i="1" l="1"/>
  <c r="U252" i="1"/>
  <c r="AB252" i="1" s="1"/>
  <c r="U224" i="1"/>
  <c r="U192" i="1"/>
  <c r="U228" i="1"/>
  <c r="U163" i="1"/>
  <c r="AB163" i="1" s="1"/>
  <c r="AD162" i="1" s="1"/>
  <c r="U231" i="1"/>
  <c r="U166" i="1"/>
  <c r="AB166" i="1" s="1"/>
  <c r="AB119" i="1"/>
  <c r="AD115" i="1" s="1"/>
  <c r="AB89" i="1"/>
  <c r="U70" i="1"/>
  <c r="AB70" i="1" s="1"/>
  <c r="AB108" i="1"/>
  <c r="AB101" i="1"/>
  <c r="AD262" i="1"/>
  <c r="AB235" i="1"/>
  <c r="AD235" i="1" s="1"/>
  <c r="AB224" i="1"/>
  <c r="U280" i="1"/>
  <c r="AB263" i="1"/>
  <c r="AB228" i="1"/>
  <c r="AB129" i="1"/>
  <c r="AD129" i="1" s="1"/>
  <c r="AB231" i="1"/>
  <c r="AB112" i="1"/>
  <c r="AB81" i="1"/>
  <c r="AD77" i="1" s="1"/>
  <c r="U93" i="1"/>
  <c r="AB93" i="1" s="1"/>
  <c r="V296" i="1"/>
  <c r="AA296" i="1"/>
  <c r="AB251" i="1"/>
  <c r="AD246" i="1" s="1"/>
  <c r="AB260" i="1"/>
  <c r="AB269" i="1"/>
  <c r="AD269" i="1" s="1"/>
  <c r="AB248" i="1"/>
  <c r="AB185" i="1"/>
  <c r="AB148" i="1"/>
  <c r="AD144" i="1" s="1"/>
  <c r="AB105" i="1"/>
  <c r="AB91" i="1"/>
  <c r="AD91" i="1" s="1"/>
  <c r="AC296" i="1"/>
  <c r="U295" i="1"/>
  <c r="AB295" i="1" s="1"/>
  <c r="AD294" i="1" s="1"/>
  <c r="U289" i="1"/>
  <c r="AB280" i="1"/>
  <c r="U198" i="1"/>
  <c r="AB202" i="1"/>
  <c r="U238" i="1"/>
  <c r="AB212" i="1"/>
  <c r="AB132" i="1"/>
  <c r="AD131" i="1" s="1"/>
  <c r="U232" i="1"/>
  <c r="AD142" i="1"/>
  <c r="AB103" i="1"/>
  <c r="AB87" i="1"/>
  <c r="U171" i="1"/>
  <c r="U83" i="1"/>
  <c r="AB10" i="1"/>
  <c r="AD278" i="1"/>
  <c r="AB256" i="1"/>
  <c r="AB198" i="1"/>
  <c r="AB267" i="1"/>
  <c r="AD267" i="1" s="1"/>
  <c r="AB179" i="1"/>
  <c r="AD178" i="1" s="1"/>
  <c r="AB189" i="1"/>
  <c r="U111" i="1"/>
  <c r="U159" i="1"/>
  <c r="U204" i="1"/>
  <c r="AB204" i="1" s="1"/>
  <c r="AD203" i="1" s="1"/>
  <c r="AB133" i="1"/>
  <c r="AD133" i="1" s="1"/>
  <c r="AB99" i="1"/>
  <c r="AB83" i="1"/>
  <c r="AB122" i="1"/>
  <c r="AB51" i="1"/>
  <c r="U5" i="1"/>
  <c r="AB5" i="1" s="1"/>
  <c r="AD5" i="1" s="1"/>
  <c r="AB193" i="1"/>
  <c r="AB289" i="1"/>
  <c r="AD288" i="1" s="1"/>
  <c r="U194" i="1"/>
  <c r="AB240" i="1"/>
  <c r="U182" i="1"/>
  <c r="AB232" i="1"/>
  <c r="AB95" i="1"/>
  <c r="AD121" i="1"/>
  <c r="N296" i="1"/>
  <c r="U2" i="1"/>
  <c r="AB2" i="1" s="1"/>
  <c r="AD64" i="1"/>
  <c r="AB111" i="1"/>
  <c r="AB50" i="1"/>
  <c r="AD50" i="1" s="1"/>
  <c r="AB241" i="1"/>
  <c r="AB255" i="1"/>
  <c r="AB273" i="1"/>
  <c r="AD272" i="1" s="1"/>
  <c r="AB192" i="1"/>
  <c r="AB194" i="1"/>
  <c r="AB259" i="1"/>
  <c r="AB164" i="1"/>
  <c r="AB238" i="1"/>
  <c r="AB182" i="1"/>
  <c r="AD180" i="1" s="1"/>
  <c r="AB159" i="1"/>
  <c r="AD155" i="1" s="1"/>
  <c r="AB92" i="1"/>
  <c r="AB171" i="1"/>
  <c r="AD171" i="1" s="1"/>
  <c r="U101" i="1"/>
  <c r="AB296" i="1" l="1"/>
  <c r="AD2" i="1"/>
  <c r="AD238" i="1"/>
  <c r="AD164" i="1"/>
  <c r="AD212" i="1"/>
  <c r="AD105" i="1"/>
  <c r="U296" i="1"/>
  <c r="AD191" i="1"/>
  <c r="AD92" i="1"/>
  <c r="AD296" i="1" l="1"/>
</calcChain>
</file>

<file path=xl/comments1.xml><?xml version="1.0" encoding="utf-8"?>
<comments xmlns="http://schemas.openxmlformats.org/spreadsheetml/2006/main">
  <authors>
    <author>user</author>
    <author>Windows User</author>
    <author>Adriana McDonough</author>
  </authors>
  <commentList>
    <comment ref="X5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Calculated as 20 students x 66/pass</t>
        </r>
      </text>
    </comment>
    <comment ref="X57" authorId="0" shapeId="0">
      <text>
        <r>
          <rPr>
            <b/>
            <sz val="9"/>
            <color indexed="81"/>
            <rFont val="Tahoma"/>
            <family val="2"/>
          </rPr>
          <t>25 STUDENTS X 66 BUS PASS</t>
        </r>
      </text>
    </comment>
    <comment ref="X58" authorId="0" shapeId="0">
      <text>
        <r>
          <rPr>
            <b/>
            <sz val="9"/>
            <color indexed="81"/>
            <rFont val="Tahoma"/>
            <family val="2"/>
          </rPr>
          <t>Bus pass cost: 5 months x 66/month = 330</t>
        </r>
      </text>
    </comment>
    <comment ref="X59" authorId="0" shapeId="0">
      <text>
        <r>
          <rPr>
            <b/>
            <sz val="9"/>
            <color indexed="81"/>
            <rFont val="Tahoma"/>
            <family val="2"/>
          </rPr>
          <t>Bus passes @ $66/month x 5 months</t>
        </r>
      </text>
    </comment>
    <comment ref="R109" authorId="1" shapeId="0">
      <text>
        <r>
          <rPr>
            <b/>
            <sz val="9"/>
            <color indexed="81"/>
            <rFont val="Tahoma"/>
            <charset val="1"/>
          </rPr>
          <t>Includes $400 for transportation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16" authorId="2" shapeId="0">
      <text>
        <r>
          <rPr>
            <b/>
            <sz val="9"/>
            <color indexed="81"/>
            <rFont val="Tahoma"/>
            <family val="2"/>
          </rPr>
          <t>Adriana McDonough:</t>
        </r>
        <r>
          <rPr>
            <sz val="9"/>
            <color indexed="81"/>
            <rFont val="Tahoma"/>
            <family val="2"/>
          </rPr>
          <t xml:space="preserve">
1x250 PLUS 12x225=250 + 2700 = 2950 for CIS Clar to get to Norwood</t>
        </r>
      </text>
    </comment>
    <comment ref="X139" authorId="1" shapeId="0">
      <text>
        <r>
          <rPr>
            <b/>
            <sz val="9"/>
            <color indexed="81"/>
            <rFont val="Tahoma"/>
            <family val="2"/>
          </rPr>
          <t>Includes 1 trip of 284 for trip to Peterborough campus for on-site lab</t>
        </r>
      </text>
    </comment>
    <comment ref="X141" authorId="1" shapeId="0">
      <text>
        <r>
          <rPr>
            <b/>
            <sz val="9"/>
            <color indexed="81"/>
            <rFont val="Tahoma"/>
            <family val="2"/>
          </rPr>
          <t>Includes 1 trip of 575 for one trip to Peterborough campus for on-site lab.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20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Students are bussed from Northumberland to CIS Claringtin</t>
        </r>
      </text>
    </comment>
    <comment ref="X262" authorId="0" shapeId="0">
      <text>
        <r>
          <rPr>
            <b/>
            <sz val="9"/>
            <color indexed="81"/>
            <rFont val="Tahoma"/>
            <family val="2"/>
          </rPr>
          <t># of students x 4 months x 65/bus pass</t>
        </r>
      </text>
    </comment>
    <comment ref="Z269" authorId="0" shapeId="0">
      <text>
        <r>
          <rPr>
            <sz val="9"/>
            <color indexed="81"/>
            <rFont val="Tahoma"/>
            <family val="2"/>
          </rPr>
          <t>Cost of dual credit teacher 110hrs x 45/hr = 4950</t>
        </r>
      </text>
    </comment>
    <comment ref="R270" authorId="0" shapeId="0">
      <text>
        <r>
          <rPr>
            <b/>
            <sz val="9"/>
            <color indexed="81"/>
            <rFont val="Tahoma"/>
            <family val="2"/>
          </rPr>
          <t>Bus pass cost of 148 for the month</t>
        </r>
      </text>
    </comment>
    <comment ref="Z270" authorId="0" shapeId="0">
      <text>
        <r>
          <rPr>
            <sz val="9"/>
            <color indexed="81"/>
            <rFont val="Tahoma"/>
            <family val="2"/>
          </rPr>
          <t xml:space="preserve">This DDSB SWAC is TTC
Cost of 
high school dual credit teacher for CDC is at 110hrs x 45/hr = 4950
</t>
        </r>
      </text>
    </comment>
    <comment ref="P274" authorId="1" shapeId="0">
      <text>
        <r>
          <rPr>
            <b/>
            <sz val="9"/>
            <color indexed="81"/>
            <rFont val="Tahoma"/>
            <family val="2"/>
          </rPr>
          <t>Bus pass cost</t>
        </r>
      </text>
    </comment>
    <comment ref="R281" authorId="0" shapeId="0">
      <text>
        <r>
          <rPr>
            <b/>
            <sz val="9"/>
            <color indexed="81"/>
            <rFont val="Tahoma"/>
            <family val="2"/>
          </rPr>
          <t>Bus pass cost is 138 per semester</t>
        </r>
      </text>
    </comment>
    <comment ref="Z281" authorId="0" shapeId="0">
      <text>
        <r>
          <rPr>
            <b/>
            <sz val="9"/>
            <color indexed="81"/>
            <rFont val="Tahoma"/>
            <family val="2"/>
          </rPr>
          <t xml:space="preserve">112.5 hrs x $44.44 /hr = 4999.50  PLUS MERCS @ $4,999.40  x 10.47% =$  523.44  for a total of $5522.94 
 </t>
        </r>
      </text>
    </comment>
  </commentList>
</comments>
</file>

<file path=xl/sharedStrings.xml><?xml version="1.0" encoding="utf-8"?>
<sst xmlns="http://schemas.openxmlformats.org/spreadsheetml/2006/main" count="2381" uniqueCount="441">
  <si>
    <t>2022-2023 
Cycle 6 Approvals</t>
  </si>
  <si>
    <t>2022-2023 CYCLE 6 APPROVALS-FINAL</t>
  </si>
  <si>
    <t>COLLEGE</t>
  </si>
  <si>
    <t>BOARD</t>
  </si>
  <si>
    <t xml:space="preserve">HIGH
SCHOOL
</t>
  </si>
  <si>
    <t>HS 
COURSE
CODE</t>
  </si>
  <si>
    <t>COLLEGE
COURSE</t>
  </si>
  <si>
    <t>hrs</t>
  </si>
  <si>
    <t xml:space="preserve">DELIVERY MODEL
</t>
  </si>
  <si>
    <t>COL BENCH MARK AMT</t>
  </si>
  <si>
    <t xml:space="preserve">
Sem
1 
Seat</t>
  </si>
  <si>
    <t xml:space="preserve">
Sem
2
Seat</t>
  </si>
  <si>
    <r>
      <rPr>
        <b/>
        <sz val="7"/>
        <color theme="1"/>
        <rFont val="Calibri"/>
        <family val="2"/>
        <scheme val="minor"/>
      </rPr>
      <t>TOT</t>
    </r>
    <r>
      <rPr>
        <b/>
        <sz val="8"/>
        <color theme="1"/>
        <rFont val="Calibri"/>
        <family val="2"/>
        <scheme val="minor"/>
      </rPr>
      <t xml:space="preserve">
Seats</t>
    </r>
  </si>
  <si>
    <t>TOTAL COLLEGE  
BENCHMARK</t>
  </si>
  <si>
    <t># OF VISITS</t>
  </si>
  <si>
    <t>FACULTY MILEAGE 
IN KMS (RETURN)</t>
  </si>
  <si>
    <t>cost 
per 
km (.40)</t>
  </si>
  <si>
    <t xml:space="preserve">TOTAL COL 
TRANSPORT
</t>
  </si>
  <si>
    <t>COL MISC AMT PER SEAT</t>
  </si>
  <si>
    <t>TOTAL COL
MISCELLAN</t>
  </si>
  <si>
    <t>COLLEGE
TOTAL</t>
  </si>
  <si>
    <t xml:space="preserve">BOARD
BENCHMARK 
</t>
  </si>
  <si>
    <t># of trips</t>
  </si>
  <si>
    <t>cost per trip</t>
  </si>
  <si>
    <t xml:space="preserve">TOTAL BOARD 
TRANSPORTATION
</t>
  </si>
  <si>
    <t xml:space="preserve">BOARD
MISCELLANEOUS
</t>
  </si>
  <si>
    <t>BOARD
TOTAL</t>
  </si>
  <si>
    <r>
      <t xml:space="preserve">
</t>
    </r>
    <r>
      <rPr>
        <b/>
        <sz val="10"/>
        <color theme="1"/>
        <rFont val="Calibri"/>
        <family val="2"/>
        <scheme val="minor"/>
      </rPr>
      <t>SUB-TOTAL</t>
    </r>
  </si>
  <si>
    <t>TOTAL SEATS BY PROJECT</t>
  </si>
  <si>
    <t>TOTAL COST BY PROJECT</t>
  </si>
  <si>
    <t xml:space="preserve">602-SH
</t>
  </si>
  <si>
    <t>Fleming SHSM Hospitality/Tourism</t>
  </si>
  <si>
    <t>FLE</t>
  </si>
  <si>
    <t>PVN</t>
  </si>
  <si>
    <t>St Peter</t>
  </si>
  <si>
    <t>TFJ
3C</t>
  </si>
  <si>
    <t>CULN31 Basic Cul Tech</t>
  </si>
  <si>
    <t>TTS</t>
  </si>
  <si>
    <t>603A</t>
  </si>
  <si>
    <t>Loyalist Links to the PTG- 2022-2023 NEW</t>
  </si>
  <si>
    <t>LOY</t>
  </si>
  <si>
    <t>KPR</t>
  </si>
  <si>
    <t>Campbellford</t>
  </si>
  <si>
    <t>TTJ4C</t>
  </si>
  <si>
    <t>AMST1030 Suspension Steering + Brakes</t>
  </si>
  <si>
    <t>603-A</t>
  </si>
  <si>
    <t xml:space="preserve">Loyalist Links to the PTG-2022-2023 NEW </t>
  </si>
  <si>
    <t>St Mary-PVNC</t>
  </si>
  <si>
    <t>TCJ4C</t>
  </si>
  <si>
    <t>CNTP1000 Building Const Tech 1</t>
  </si>
  <si>
    <t>603-PR</t>
  </si>
  <si>
    <t>Loyalist Links to the PTG</t>
  </si>
  <si>
    <t>HFA4C</t>
  </si>
  <si>
    <t>FOOD1016 Techniques of Baking</t>
  </si>
  <si>
    <t>TMJ4C</t>
  </si>
  <si>
    <t xml:space="preserve">WELD1008 Welding </t>
  </si>
  <si>
    <t>TCJ4E</t>
  </si>
  <si>
    <t>MANU2011 CNC Machining</t>
  </si>
  <si>
    <t>East Northumb</t>
  </si>
  <si>
    <t>TFJ
4C</t>
  </si>
  <si>
    <t>Norwood</t>
  </si>
  <si>
    <t>TGI4M</t>
  </si>
  <si>
    <t>DIGP1019 Production Design 1</t>
  </si>
  <si>
    <t>604-PR</t>
  </si>
  <si>
    <t>Loyalist Links to Building Construction Techniques/PTG</t>
  </si>
  <si>
    <t>605-PR</t>
  </si>
  <si>
    <r>
      <t xml:space="preserve">DURHAM CFS       
</t>
    </r>
    <r>
      <rPr>
        <b/>
        <sz val="8"/>
        <color rgb="FFFF0000"/>
        <rFont val="Calibri"/>
        <family val="2"/>
        <scheme val="minor"/>
      </rPr>
      <t>BY COURSE+BM</t>
    </r>
    <r>
      <rPr>
        <sz val="8"/>
        <rFont val="Calibri"/>
        <family val="2"/>
        <scheme val="minor"/>
      </rPr>
      <t xml:space="preserve">
</t>
    </r>
    <r>
      <rPr>
        <b/>
        <sz val="8"/>
        <color rgb="FFFF0000"/>
        <rFont val="Calibri"/>
        <family val="2"/>
        <scheme val="minor"/>
      </rPr>
      <t>(133+173=306)</t>
    </r>
  </si>
  <si>
    <t>DUR</t>
  </si>
  <si>
    <t>HBB
4T</t>
  </si>
  <si>
    <t>GNED1106 Selected Topics in Psychology</t>
  </si>
  <si>
    <t>CDC</t>
  </si>
  <si>
    <t>BCB4T</t>
  </si>
  <si>
    <t>GNED1417 The Brand Experience</t>
  </si>
  <si>
    <t>HBK4T</t>
  </si>
  <si>
    <t>GNED1132 Quest for Happiness</t>
  </si>
  <si>
    <t>TXC4T</t>
  </si>
  <si>
    <t>CTMG1104 Makeup+Corrective Tech 1</t>
  </si>
  <si>
    <t>TTM
4T</t>
  </si>
  <si>
    <t>TFBA1302
Trade Fund
Basic Auto</t>
  </si>
  <si>
    <t>TLH4T</t>
  </si>
  <si>
    <t>TFBW1304 Welding</t>
  </si>
  <si>
    <t>TRG
4T</t>
  </si>
  <si>
    <t>HVMF1401 Sheet Metal</t>
  </si>
  <si>
    <t>ETH4T</t>
  </si>
  <si>
    <t>GNED1411 Social Media + Society</t>
  </si>
  <si>
    <t>PPJ4T</t>
  </si>
  <si>
    <t>GNED1139 Personal Wellness</t>
  </si>
  <si>
    <t>TBD</t>
  </si>
  <si>
    <t>ENTR2200
Starting a Business</t>
  </si>
  <si>
    <t>TGO
4T</t>
  </si>
  <si>
    <t xml:space="preserve">VIPR2300 Video Cap +Editing </t>
  </si>
  <si>
    <t>HSH
4T</t>
  </si>
  <si>
    <t>GNED1407 Intro to Sociology</t>
  </si>
  <si>
    <t>TNC
4T</t>
  </si>
  <si>
    <t>TFBE1301
Basic Electrical</t>
  </si>
  <si>
    <t>DURHAM CFS       
(133+173=306)</t>
  </si>
  <si>
    <t>NA</t>
  </si>
  <si>
    <t>CLASSROOM COSTS SEM 1</t>
  </si>
  <si>
    <t>CLASSROOM COSTS SEM 2</t>
  </si>
  <si>
    <t>WRAP AROUND ADC SEM 1</t>
  </si>
  <si>
    <t>WRAP AROUND ADC SEM 2</t>
  </si>
  <si>
    <r>
      <t xml:space="preserve">DURHAM CFS
By </t>
    </r>
    <r>
      <rPr>
        <b/>
        <sz val="8"/>
        <color rgb="FFFF0000"/>
        <rFont val="Calibri"/>
        <family val="2"/>
        <scheme val="minor"/>
      </rPr>
      <t>Board</t>
    </r>
  </si>
  <si>
    <t>DCD</t>
  </si>
  <si>
    <t xml:space="preserve">all
</t>
  </si>
  <si>
    <t>variety</t>
  </si>
  <si>
    <t>DDS</t>
  </si>
  <si>
    <t>CFS</t>
  </si>
  <si>
    <r>
      <t xml:space="preserve">DURHAM CFS
By </t>
    </r>
    <r>
      <rPr>
        <b/>
        <sz val="8"/>
        <color rgb="FFFF0000"/>
        <rFont val="Calibri"/>
        <family val="2"/>
        <scheme val="minor"/>
      </rPr>
      <t>Board-DASS</t>
    </r>
  </si>
  <si>
    <r>
      <t xml:space="preserve">DURHAM CFS
By </t>
    </r>
    <r>
      <rPr>
        <b/>
        <sz val="8"/>
        <color rgb="FFFF0000"/>
        <rFont val="Calibri"/>
        <family val="2"/>
        <scheme val="minor"/>
      </rPr>
      <t>Board-GLR</t>
    </r>
  </si>
  <si>
    <t>GL Roberts</t>
  </si>
  <si>
    <t>6.06-A</t>
  </si>
  <si>
    <t>FLEMING CFS FROST - 2022-23 NEW PTG</t>
  </si>
  <si>
    <t>St Thom
Aquin</t>
  </si>
  <si>
    <t>TSL4T</t>
  </si>
  <si>
    <t>MECH255
Intro to Mech Trades</t>
  </si>
  <si>
    <t>6.06N</t>
  </si>
  <si>
    <t>WRAP AROUND SWAC SEM 1</t>
  </si>
  <si>
    <t>606-PR</t>
  </si>
  <si>
    <r>
      <t>FLEMING CFS FROST-</t>
    </r>
    <r>
      <rPr>
        <b/>
        <sz val="8"/>
        <color rgb="FFFF0000"/>
        <rFont val="Calibri"/>
        <family val="2"/>
        <scheme val="minor"/>
      </rPr>
      <t>BD</t>
    </r>
    <r>
      <rPr>
        <sz val="8"/>
        <rFont val="Calibri"/>
        <family val="2"/>
        <scheme val="minor"/>
      </rPr>
      <t xml:space="preserve"> </t>
    </r>
  </si>
  <si>
    <t>Brock HS</t>
  </si>
  <si>
    <t>SVC 4T</t>
  </si>
  <si>
    <t>GEOL16
Geotechnical 
Drilling</t>
  </si>
  <si>
    <t>TTD4T</t>
  </si>
  <si>
    <t>MECH50 Rig Maintence</t>
  </si>
  <si>
    <t>FLEMING CFS FROST 
MISC COSTS</t>
  </si>
  <si>
    <t>WRAP AROUND SWAC SEM 2</t>
  </si>
  <si>
    <t>607-PR</t>
  </si>
  <si>
    <t>FLEMING CFS SUTHERLAND</t>
  </si>
  <si>
    <t>SVP4T</t>
  </si>
  <si>
    <t>ECOS13 Ecosystem Skills</t>
  </si>
  <si>
    <t>TNC4T</t>
  </si>
  <si>
    <t>ELCT149 Electrical Fundamentals</t>
  </si>
  <si>
    <t xml:space="preserve">FLEMING CFS SUTHERLAND </t>
  </si>
  <si>
    <t>Holy Cross + St Pete</t>
  </si>
  <si>
    <t>TKA4T</t>
  </si>
  <si>
    <t>CULN136 Cooking Fundamentals for the Trades</t>
  </si>
  <si>
    <t>FLEMING CFS SUTHERLAND - MISCELL COSTS</t>
  </si>
  <si>
    <t>608-PR</t>
  </si>
  <si>
    <t>Fleming Hospitality/Tourism-PTG</t>
  </si>
  <si>
    <t>Kenner</t>
  </si>
  <si>
    <t>TUE4T</t>
  </si>
  <si>
    <t>CULN43 Modern Pastry Craft</t>
  </si>
  <si>
    <t>CDS</t>
  </si>
  <si>
    <t>TUI4T</t>
  </si>
  <si>
    <t>PACE</t>
  </si>
  <si>
    <t>TASS</t>
  </si>
  <si>
    <t>TLD</t>
  </si>
  <si>
    <t>Halib
Highl</t>
  </si>
  <si>
    <t>TFJ4C</t>
  </si>
  <si>
    <t>YORK</t>
  </si>
  <si>
    <t>Milliken 
Mills</t>
  </si>
  <si>
    <t>610-PR</t>
  </si>
  <si>
    <t>Fleming Exploring New Pathways-PTG</t>
  </si>
  <si>
    <t>Crestwood</t>
  </si>
  <si>
    <t>HHG 4M</t>
  </si>
  <si>
    <t>SOCI233 Across the Lifespan</t>
  </si>
  <si>
    <t>Holy Cross</t>
  </si>
  <si>
    <t>COMP191 Computer Hardware</t>
  </si>
  <si>
    <t>ENG
4C</t>
  </si>
  <si>
    <t>COMM201 Communications 1</t>
  </si>
  <si>
    <t>EDUC20 Foundations of Educational Support</t>
  </si>
  <si>
    <t>611-PR</t>
  </si>
  <si>
    <t>Durham Pathways-PTG</t>
  </si>
  <si>
    <t>Dwyer</t>
  </si>
  <si>
    <t>HPD4C</t>
  </si>
  <si>
    <t>PSYC1608 Child Development</t>
  </si>
  <si>
    <t>GLS4O</t>
  </si>
  <si>
    <t>Fr Don</t>
  </si>
  <si>
    <t>BMI3C</t>
  </si>
  <si>
    <t>Notre Dame</t>
  </si>
  <si>
    <t>HHS4C</t>
  </si>
  <si>
    <t>Pereyma</t>
  </si>
  <si>
    <t>GLS 40</t>
  </si>
  <si>
    <t>PAF4O</t>
  </si>
  <si>
    <t>GNED1114 Living Fit and Well</t>
  </si>
  <si>
    <t>HPW 3C</t>
  </si>
  <si>
    <t>CHLD1100
Child Dev't 1</t>
  </si>
  <si>
    <t xml:space="preserve">Ajax </t>
  </si>
  <si>
    <t>NUTR1200 Nutrition</t>
  </si>
  <si>
    <t>GLN4O</t>
  </si>
  <si>
    <t>PREP1300 Preparing Acad Succ</t>
  </si>
  <si>
    <t>Maxwell 
Heights</t>
  </si>
  <si>
    <t>PLF4M</t>
  </si>
  <si>
    <t>GNED1120 Stress Wellness Nutrition</t>
  </si>
  <si>
    <t xml:space="preserve">O'Neill </t>
  </si>
  <si>
    <t>HPW3C</t>
  </si>
  <si>
    <t xml:space="preserve">Port Hope </t>
  </si>
  <si>
    <t>PPL4O</t>
  </si>
  <si>
    <t>BIOL1503 Anatomy + Physiology</t>
  </si>
  <si>
    <t>612-A</t>
  </si>
  <si>
    <t xml:space="preserve">Fleming Aesthetics-PTG 2022-2023 NEW </t>
  </si>
  <si>
    <t>all</t>
  </si>
  <si>
    <t>TXK 4T</t>
  </si>
  <si>
    <t>COSM3
Manicure</t>
  </si>
  <si>
    <t>612-PR</t>
  </si>
  <si>
    <t>Fleming Aesthetics-PTG</t>
  </si>
  <si>
    <t>COSM9 Makeup Artistry</t>
  </si>
  <si>
    <t>CIS Northu + Clar</t>
  </si>
  <si>
    <t>TXC 4T</t>
  </si>
  <si>
    <t>Cobourg Colleg Inst</t>
  </si>
  <si>
    <t>Courtice SS</t>
  </si>
  <si>
    <t>TXA4E</t>
  </si>
  <si>
    <t>TTC</t>
  </si>
  <si>
    <t>TXC
4T</t>
  </si>
  <si>
    <t>613-PR</t>
  </si>
  <si>
    <t>Fleming Health and Wellness-PTG</t>
  </si>
  <si>
    <t>Brooklin</t>
  </si>
  <si>
    <t>PAI3O</t>
  </si>
  <si>
    <t>RECR146 AppLeisPhysActi +Group Ex</t>
  </si>
  <si>
    <t>JCRichardson</t>
  </si>
  <si>
    <t>PAI30</t>
  </si>
  <si>
    <t>RECR3 Fitness/Lifestyle Mngmt 1</t>
  </si>
  <si>
    <t>PAI31</t>
  </si>
  <si>
    <t>PAF
4O</t>
  </si>
  <si>
    <t>Adam Scott</t>
  </si>
  <si>
    <t>RECR3 Fitness/Lifestyle Mngmt 2</t>
  </si>
  <si>
    <t>LCVI</t>
  </si>
  <si>
    <t>RECR3 Fitness/Lifestyle Mngmt 3</t>
  </si>
  <si>
    <t>615-PR</t>
  </si>
  <si>
    <t>Fleming Skilled Trades-PTG</t>
  </si>
  <si>
    <t>TSR4T</t>
  </si>
  <si>
    <t>MECH416 Measure-ment + Tool Fund's</t>
  </si>
  <si>
    <t>TIF4T</t>
  </si>
  <si>
    <t>MECH419 Residential Mechanical Systems</t>
  </si>
  <si>
    <t>TLI4T</t>
  </si>
  <si>
    <t>MECH414 Applied Welding and Cutting Processes</t>
  </si>
  <si>
    <t>616-PR</t>
  </si>
  <si>
    <t>Fleming Skilled Trades @Frost-PTG</t>
  </si>
  <si>
    <t>TSM4T</t>
  </si>
  <si>
    <t>MECH201 App Tools + Piping Meth 1</t>
  </si>
  <si>
    <t>Fenelon Falls</t>
  </si>
  <si>
    <t>Sutton DSH</t>
  </si>
  <si>
    <t>617-PR</t>
  </si>
  <si>
    <t>Fleming Environmental Connections-PTG</t>
  </si>
  <si>
    <t>Sinclair</t>
  </si>
  <si>
    <t>PAD3O</t>
  </si>
  <si>
    <t>CGR4M</t>
  </si>
  <si>
    <t>617-SH</t>
  </si>
  <si>
    <t>Fleming Environmental Connections-SHSM</t>
  </si>
  <si>
    <t xml:space="preserve">Uxbridge
</t>
  </si>
  <si>
    <t>SVN3M</t>
  </si>
  <si>
    <t>SVN
4M</t>
  </si>
  <si>
    <t>618-PR</t>
  </si>
  <si>
    <t>Fleming Visual Arts-PTG</t>
  </si>
  <si>
    <t>AWL3O</t>
  </si>
  <si>
    <t>ARTS960 Design 1</t>
  </si>
  <si>
    <t>Huntsville</t>
  </si>
  <si>
    <t>AVI4M</t>
  </si>
  <si>
    <t>ARTS961 Drawing Disciplines</t>
  </si>
  <si>
    <t>626-SH</t>
  </si>
  <si>
    <t>Durham Health and Wellness and Sports-SHSM</t>
  </si>
  <si>
    <t>Eastdale CVI</t>
  </si>
  <si>
    <t>TPJ
4M</t>
  </si>
  <si>
    <t>Port Perry</t>
  </si>
  <si>
    <t>TPJ4M</t>
  </si>
  <si>
    <t>628-PR</t>
  </si>
  <si>
    <t>Fleming Manufacturing Connections-PTG</t>
  </si>
  <si>
    <t>THP4T</t>
  </si>
  <si>
    <t>MECH222 Renewable Energy Sources</t>
  </si>
  <si>
    <t>629-PR</t>
  </si>
  <si>
    <t>Durham Applied Science and Technology-PTG</t>
  </si>
  <si>
    <t>TEJ4M</t>
  </si>
  <si>
    <t>DGFN1131 Digital Fundament</t>
  </si>
  <si>
    <t>Bowmanville HS</t>
  </si>
  <si>
    <t>ENVI2131 Enviro Science</t>
  </si>
  <si>
    <t>631-OY-DUR</t>
  </si>
  <si>
    <t>DURHAM OYAP
By Board          
140 seats</t>
  </si>
  <si>
    <t>Variety</t>
  </si>
  <si>
    <r>
      <t xml:space="preserve">DURHAM OYAP
140 seats
</t>
    </r>
    <r>
      <rPr>
        <b/>
        <sz val="8"/>
        <rFont val="Calibri"/>
        <family val="2"/>
        <scheme val="minor"/>
      </rPr>
      <t>By Course</t>
    </r>
  </si>
  <si>
    <t>IMM 
433A</t>
  </si>
  <si>
    <t>AUTO 
310S</t>
  </si>
  <si>
    <t>ELECTRICAL 309C</t>
  </si>
  <si>
    <t>PLUMBING 306A</t>
  </si>
  <si>
    <t>WELDING 456A</t>
  </si>
  <si>
    <t>COOK 
415A</t>
  </si>
  <si>
    <t>631-OY FLE</t>
  </si>
  <si>
    <t>FLEMING OYAP
30 seats</t>
  </si>
  <si>
    <r>
      <rPr>
        <sz val="8"/>
        <rFont val="Calibri"/>
        <family val="2"/>
        <scheme val="minor"/>
      </rPr>
      <t>FLEMING OYAP</t>
    </r>
    <r>
      <rPr>
        <b/>
        <sz val="8"/>
        <rFont val="Calibri"/>
        <family val="2"/>
        <scheme val="minor"/>
      </rPr>
      <t xml:space="preserve">
By Course</t>
    </r>
  </si>
  <si>
    <t>CARPENTRY
403A</t>
  </si>
  <si>
    <t>633-PR</t>
  </si>
  <si>
    <t>Durham Skills for Math and Communication-PTG</t>
  </si>
  <si>
    <t>ENG4C</t>
  </si>
  <si>
    <t>COMM1715 Academic Communic Essentials</t>
  </si>
  <si>
    <t>Holy Trinity</t>
  </si>
  <si>
    <t>634-PR</t>
  </si>
  <si>
    <t>Durham Hospitality and Culinary Arts-PTG</t>
  </si>
  <si>
    <t>GLOB1202 Intro to Global Cuisine</t>
  </si>
  <si>
    <t>634P</t>
  </si>
  <si>
    <t>CGG3O</t>
  </si>
  <si>
    <t>TOUR1201 Intro to Tour + Hospit</t>
  </si>
  <si>
    <t>TFR3C</t>
  </si>
  <si>
    <t>TFJ3C</t>
  </si>
  <si>
    <t>Henry</t>
  </si>
  <si>
    <t>634-SH</t>
  </si>
  <si>
    <t>Durham SHSM Hospitality and Culinary Arts</t>
  </si>
  <si>
    <t>636-PR</t>
  </si>
  <si>
    <t>Fleming Business Connections-PTG</t>
  </si>
  <si>
    <t>BMI
3C</t>
  </si>
  <si>
    <t>MKTG14
Marketing</t>
  </si>
  <si>
    <t>640-PR</t>
  </si>
  <si>
    <t>Fleming Math for Tech / Trades-PTG</t>
  </si>
  <si>
    <t>St Stephen</t>
  </si>
  <si>
    <t>MAP
4C</t>
  </si>
  <si>
    <t>MATH130 
Trade 
Calculat 1</t>
  </si>
  <si>
    <t>642-A</t>
  </si>
  <si>
    <t xml:space="preserve">Durham OLC Communication 2022-2023 NEW </t>
  </si>
  <si>
    <t>OLC41</t>
  </si>
  <si>
    <t>OLC40</t>
  </si>
  <si>
    <t>643-PR</t>
  </si>
  <si>
    <t>Durham Busines and IT Management-PTG</t>
  </si>
  <si>
    <t>All Saints</t>
  </si>
  <si>
    <t>BDI3C</t>
  </si>
  <si>
    <t xml:space="preserve">MKTG1100
Marketing </t>
  </si>
  <si>
    <t>BOH4M</t>
  </si>
  <si>
    <t>HURM1100
Hum Res 
Mngmt</t>
  </si>
  <si>
    <t>Anderson</t>
  </si>
  <si>
    <t>BAF
3M</t>
  </si>
  <si>
    <t>ACCT1100 Accounting 1</t>
  </si>
  <si>
    <t>BOH 4M</t>
  </si>
  <si>
    <t>BDV
4C</t>
  </si>
  <si>
    <t xml:space="preserve">BDI
3C
</t>
  </si>
  <si>
    <t>643-SH</t>
  </si>
  <si>
    <t>Durham SHSM Business and IT Management</t>
  </si>
  <si>
    <t>644-PR</t>
  </si>
  <si>
    <t>Durham Re-engagement Program-PTG</t>
  </si>
  <si>
    <t>DASS Oshawa</t>
  </si>
  <si>
    <t>THK4T</t>
  </si>
  <si>
    <t>HTLD1131 Landscape Planning-Mat+Const</t>
  </si>
  <si>
    <t>TXA3E</t>
  </si>
  <si>
    <t>ESMG1104 Manicure + Nail Tech</t>
  </si>
  <si>
    <t>PPA4T</t>
  </si>
  <si>
    <t>ADMH1301 Addictions and Mental Health</t>
  </si>
  <si>
    <t>DASS Pickering</t>
  </si>
  <si>
    <t>PPI4T</t>
  </si>
  <si>
    <t>TSK4T</t>
  </si>
  <si>
    <t>CCHT1401 Hand Tools</t>
  </si>
  <si>
    <t>TGO4T</t>
  </si>
  <si>
    <t>TLH
4T</t>
  </si>
  <si>
    <t>TFF4T</t>
  </si>
  <si>
    <t>647-PR</t>
  </si>
  <si>
    <t>Durham Media Arts and Design-PTG</t>
  </si>
  <si>
    <t>DOC</t>
  </si>
  <si>
    <t>ASM
301</t>
  </si>
  <si>
    <t>CWMD1300 Photog for Integrated Media</t>
  </si>
  <si>
    <t>TGJ3M</t>
  </si>
  <si>
    <t>Dunbarton</t>
  </si>
  <si>
    <t>IDC4O</t>
  </si>
  <si>
    <t>AWQ4M</t>
  </si>
  <si>
    <t>AWD
3M</t>
  </si>
  <si>
    <t>ASM
40</t>
  </si>
  <si>
    <t>648-PR</t>
  </si>
  <si>
    <t>Durham Skilled Trades at SS-PTG</t>
  </si>
  <si>
    <t>TFBC2102 Basic Carpentry</t>
  </si>
  <si>
    <t>Austin</t>
  </si>
  <si>
    <t>TTJ
3C</t>
  </si>
  <si>
    <t>TMJ4M</t>
  </si>
  <si>
    <t>TCJ3C</t>
  </si>
  <si>
    <t>RENO1101 Wood Framed Construction</t>
  </si>
  <si>
    <t>Mc Laughlin</t>
  </si>
  <si>
    <t>Clarington CSS</t>
  </si>
  <si>
    <t>TMJ4E</t>
  </si>
  <si>
    <t>MANF1131 Manufacturing Sciences</t>
  </si>
  <si>
    <t>ENSS</t>
  </si>
  <si>
    <t>TCJ
4C</t>
  </si>
  <si>
    <t>TFBP1303
Trade Fund
Plumbing</t>
  </si>
  <si>
    <t>TMJ3C</t>
  </si>
  <si>
    <t>TMJ
3C</t>
  </si>
  <si>
    <t>SMF1401 HVAC-SMF</t>
  </si>
  <si>
    <t>648-SH</t>
  </si>
  <si>
    <t>Durham SHSM Skilled Trades at the SS</t>
  </si>
  <si>
    <t>Pickering HS</t>
  </si>
  <si>
    <t>650-A</t>
  </si>
  <si>
    <t>Durham Credit Recovery Pathways 2022-2023 NEW</t>
  </si>
  <si>
    <t>St Mary</t>
  </si>
  <si>
    <t>651-PR</t>
  </si>
  <si>
    <t>Durham Aesthetics-PTG</t>
  </si>
  <si>
    <t>TXJ3E</t>
  </si>
  <si>
    <t>TXJ4E</t>
  </si>
  <si>
    <t>GNED1440 Feminine Beauty</t>
  </si>
  <si>
    <t>652-A</t>
  </si>
  <si>
    <t>Fleming Skilled TradesPTG - 2022-2023 NEW</t>
  </si>
  <si>
    <t>652-PR</t>
  </si>
  <si>
    <t>TSE4T</t>
  </si>
  <si>
    <t>CRPT18 Carpentry Fundamentals 1</t>
  </si>
  <si>
    <t>TSA4T</t>
  </si>
  <si>
    <t>CRPT22 Intro to Carpentry Skills</t>
  </si>
  <si>
    <t>TCC3E</t>
  </si>
  <si>
    <t>Clarke 
HS</t>
  </si>
  <si>
    <t>MECH201 App Tools + Piping Meth 2</t>
  </si>
  <si>
    <t>653-AD</t>
  </si>
  <si>
    <t>Fleming College ADC</t>
  </si>
  <si>
    <t>TMH4T</t>
  </si>
  <si>
    <t>GEOL8 Environmental Drilling</t>
  </si>
  <si>
    <t>654-A</t>
  </si>
  <si>
    <t>Fleming Summer School Dual Credits 2022-2023 NEW</t>
  </si>
  <si>
    <t>655-A</t>
  </si>
  <si>
    <t>Loyalist Summer School Dual Credits- 2022-2023 NEW</t>
  </si>
  <si>
    <t>CULN1005 Culinary Techniques 1</t>
  </si>
  <si>
    <t>656-A</t>
  </si>
  <si>
    <t xml:space="preserve">Durham Summer School Dual Credits 2022-2023 NEW </t>
  </si>
  <si>
    <t>657-P</t>
  </si>
  <si>
    <t>Durham Summer School Dual Credits</t>
  </si>
  <si>
    <t>PLI4T</t>
  </si>
  <si>
    <t>658-PR</t>
  </si>
  <si>
    <t>Durham Summer SWAC</t>
  </si>
  <si>
    <t>GNED1108
Human Relations</t>
  </si>
  <si>
    <t>WRAP AROUND SWAC-Sem 2</t>
  </si>
  <si>
    <t>661-AD</t>
  </si>
  <si>
    <t>Durham Pathways via Adult Dual Credits</t>
  </si>
  <si>
    <t>Arch AM</t>
  </si>
  <si>
    <t>HEF4T</t>
  </si>
  <si>
    <t>GNED1122 Ethics in Daily Life</t>
  </si>
  <si>
    <t>CON ED</t>
  </si>
  <si>
    <t>BOG4E</t>
  </si>
  <si>
    <t>SCMT110 Supply Chain Management</t>
  </si>
  <si>
    <t>na</t>
  </si>
  <si>
    <t>WRAP AROUND SUPPORTS SEM 2</t>
  </si>
  <si>
    <t>661-PR</t>
  </si>
  <si>
    <t>Durham College-Under 21</t>
  </si>
  <si>
    <t>662-AD</t>
  </si>
  <si>
    <t>Durham College ADC-CON ED SWAC with DDSB</t>
  </si>
  <si>
    <t>TSQ4T</t>
  </si>
  <si>
    <t>Durham College ADC-CON ED SWAC with DDSB MISC COSTS</t>
  </si>
  <si>
    <t>663-AD</t>
  </si>
  <si>
    <t>Durham College ADC-SWAC with DCDSB</t>
  </si>
  <si>
    <t>Durham College ADC-SWAC with DCDSB MISC COSTS</t>
  </si>
  <si>
    <t>663-P</t>
  </si>
  <si>
    <t>Durham College CON.ED. SWAC with DCDSB</t>
  </si>
  <si>
    <t>TOTALS</t>
  </si>
  <si>
    <t>seats</t>
  </si>
  <si>
    <t>funding</t>
  </si>
  <si>
    <t>What we started with: as of 2021-2022 cycle 3 approvals</t>
  </si>
  <si>
    <t>Initial Proposals</t>
  </si>
  <si>
    <t>Initial Approvals April 19 2022</t>
  </si>
  <si>
    <t>Cycle 1A Approvals</t>
  </si>
  <si>
    <t>Cycle 1B Approvals</t>
  </si>
  <si>
    <t>Cycle 2 Approvals</t>
  </si>
  <si>
    <t>Cycle 3 Approvals</t>
  </si>
  <si>
    <t>Cycle 4 Approvals</t>
  </si>
  <si>
    <t>Cycle 5 Approvals</t>
  </si>
  <si>
    <t>Cycle 6 Approvals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</si>
</sst>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3F3F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3" fillId="0" borderId="0"/>
  </cellStyleXfs>
  <cellXfs count="113">
    <xf numFmtId="0" fontId="0" fillId="0" borderId="0" xfId="0"/>
    <xf numFmtId="4" fontId="4" fillId="3" borderId="1" xfId="0" applyNumberFormat="1" applyFont="1" applyFill="1" applyBorder="1" applyAlignment="1">
      <alignment textRotation="90" wrapText="1"/>
    </xf>
    <xf numFmtId="4" fontId="5" fillId="4" borderId="1" xfId="0" applyNumberFormat="1" applyFont="1" applyFill="1" applyBorder="1" applyAlignment="1">
      <alignment horizontal="center" vertical="top" wrapText="1"/>
    </xf>
    <xf numFmtId="4" fontId="6" fillId="5" borderId="1" xfId="0" applyNumberFormat="1" applyFont="1" applyFill="1" applyBorder="1" applyAlignment="1">
      <alignment textRotation="90" wrapText="1"/>
    </xf>
    <xf numFmtId="4" fontId="7" fillId="5" borderId="1" xfId="0" applyNumberFormat="1" applyFont="1" applyFill="1" applyBorder="1" applyAlignment="1">
      <alignment horizontal="left" wrapText="1"/>
    </xf>
    <xf numFmtId="1" fontId="7" fillId="5" borderId="1" xfId="0" applyNumberFormat="1" applyFont="1" applyFill="1" applyBorder="1" applyAlignment="1">
      <alignment horizontal="left" wrapText="1"/>
    </xf>
    <xf numFmtId="4" fontId="7" fillId="5" borderId="1" xfId="0" applyNumberFormat="1" applyFont="1" applyFill="1" applyBorder="1" applyAlignment="1">
      <alignment horizontal="left" textRotation="90" wrapText="1"/>
    </xf>
    <xf numFmtId="3" fontId="7" fillId="5" borderId="1" xfId="0" applyNumberFormat="1" applyFont="1" applyFill="1" applyBorder="1" applyAlignment="1">
      <alignment horizontal="left" textRotation="90" wrapText="1"/>
    </xf>
    <xf numFmtId="1" fontId="7" fillId="6" borderId="1" xfId="0" applyNumberFormat="1" applyFont="1" applyFill="1" applyBorder="1" applyAlignment="1">
      <alignment horizontal="left" wrapText="1"/>
    </xf>
    <xf numFmtId="1" fontId="8" fillId="6" borderId="1" xfId="0" applyNumberFormat="1" applyFont="1" applyFill="1" applyBorder="1" applyAlignment="1">
      <alignment horizontal="left" wrapText="1"/>
    </xf>
    <xf numFmtId="3" fontId="8" fillId="7" borderId="1" xfId="0" applyNumberFormat="1" applyFont="1" applyFill="1" applyBorder="1" applyAlignment="1">
      <alignment horizontal="left" textRotation="90" wrapText="1"/>
    </xf>
    <xf numFmtId="3" fontId="8" fillId="7" borderId="1" xfId="0" applyNumberFormat="1" applyFont="1" applyFill="1" applyBorder="1" applyAlignment="1">
      <alignment horizontal="left" wrapText="1"/>
    </xf>
    <xf numFmtId="4" fontId="10" fillId="7" borderId="1" xfId="0" applyNumberFormat="1" applyFont="1" applyFill="1" applyBorder="1" applyAlignment="1">
      <alignment horizontal="left" textRotation="90" wrapText="1"/>
    </xf>
    <xf numFmtId="4" fontId="8" fillId="7" borderId="1" xfId="0" applyNumberFormat="1" applyFont="1" applyFill="1" applyBorder="1" applyAlignment="1">
      <alignment horizontal="left" wrapText="1"/>
    </xf>
    <xf numFmtId="4" fontId="8" fillId="7" borderId="1" xfId="0" applyNumberFormat="1" applyFont="1" applyFill="1" applyBorder="1" applyAlignment="1">
      <alignment horizontal="left" textRotation="90" wrapText="1"/>
    </xf>
    <xf numFmtId="3" fontId="11" fillId="7" borderId="1" xfId="0" applyNumberFormat="1" applyFont="1" applyFill="1" applyBorder="1" applyAlignment="1">
      <alignment horizontal="left" textRotation="90" wrapText="1"/>
    </xf>
    <xf numFmtId="3" fontId="12" fillId="7" borderId="1" xfId="0" applyNumberFormat="1" applyFont="1" applyFill="1" applyBorder="1" applyAlignment="1">
      <alignment horizontal="left" textRotation="90" wrapText="1"/>
    </xf>
    <xf numFmtId="3" fontId="11" fillId="8" borderId="1" xfId="0" applyNumberFormat="1" applyFont="1" applyFill="1" applyBorder="1" applyAlignment="1">
      <alignment horizontal="left" textRotation="90" wrapText="1"/>
    </xf>
    <xf numFmtId="3" fontId="8" fillId="8" borderId="1" xfId="0" applyNumberFormat="1" applyFont="1" applyFill="1" applyBorder="1" applyAlignment="1">
      <alignment horizontal="left" wrapText="1"/>
    </xf>
    <xf numFmtId="1" fontId="8" fillId="8" borderId="1" xfId="0" applyNumberFormat="1" applyFont="1" applyFill="1" applyBorder="1" applyAlignment="1">
      <alignment horizontal="left" textRotation="90" wrapText="1"/>
    </xf>
    <xf numFmtId="3" fontId="3" fillId="8" borderId="1" xfId="0" applyNumberFormat="1" applyFont="1" applyFill="1" applyBorder="1" applyAlignment="1">
      <alignment horizontal="left" textRotation="90" wrapText="1"/>
    </xf>
    <xf numFmtId="3" fontId="13" fillId="9" borderId="1" xfId="0" applyNumberFormat="1" applyFont="1" applyFill="1" applyBorder="1" applyAlignment="1">
      <alignment horizontal="right" wrapText="1"/>
    </xf>
    <xf numFmtId="3" fontId="14" fillId="9" borderId="1" xfId="0" applyNumberFormat="1" applyFont="1" applyFill="1" applyBorder="1" applyAlignment="1">
      <alignment wrapText="1"/>
    </xf>
    <xf numFmtId="4" fontId="16" fillId="4" borderId="2" xfId="2" applyNumberFormat="1" applyFont="1" applyFill="1" applyBorder="1" applyAlignment="1">
      <alignment wrapText="1"/>
    </xf>
    <xf numFmtId="4" fontId="16" fillId="4" borderId="2" xfId="0" applyNumberFormat="1" applyFont="1" applyFill="1" applyBorder="1" applyAlignment="1">
      <alignment wrapText="1"/>
    </xf>
    <xf numFmtId="4" fontId="16" fillId="4" borderId="2" xfId="0" applyNumberFormat="1" applyFont="1" applyFill="1" applyBorder="1" applyAlignment="1">
      <alignment horizontal="left" wrapText="1"/>
    </xf>
    <xf numFmtId="1" fontId="16" fillId="4" borderId="2" xfId="0" applyNumberFormat="1" applyFont="1" applyFill="1" applyBorder="1" applyAlignment="1">
      <alignment wrapText="1"/>
    </xf>
    <xf numFmtId="3" fontId="16" fillId="4" borderId="2" xfId="2" applyNumberFormat="1" applyFont="1" applyFill="1" applyBorder="1" applyAlignment="1">
      <alignment horizontal="right" wrapText="1"/>
    </xf>
    <xf numFmtId="1" fontId="16" fillId="4" borderId="2" xfId="0" applyNumberFormat="1" applyFont="1" applyFill="1" applyBorder="1" applyAlignment="1">
      <alignment horizontal="right"/>
    </xf>
    <xf numFmtId="3" fontId="16" fillId="4" borderId="2" xfId="0" applyNumberFormat="1" applyFont="1" applyFill="1" applyBorder="1" applyAlignment="1">
      <alignment horizontal="right"/>
    </xf>
    <xf numFmtId="4" fontId="16" fillId="4" borderId="2" xfId="0" applyNumberFormat="1" applyFont="1" applyFill="1" applyBorder="1" applyAlignment="1">
      <alignment horizontal="right"/>
    </xf>
    <xf numFmtId="1" fontId="17" fillId="4" borderId="2" xfId="0" applyNumberFormat="1" applyFont="1" applyFill="1" applyBorder="1" applyAlignment="1">
      <alignment horizontal="right"/>
    </xf>
    <xf numFmtId="3" fontId="18" fillId="4" borderId="2" xfId="0" applyNumberFormat="1" applyFont="1" applyFill="1" applyBorder="1" applyAlignment="1"/>
    <xf numFmtId="4" fontId="16" fillId="4" borderId="2" xfId="2" applyNumberFormat="1" applyFont="1" applyFill="1" applyBorder="1" applyAlignment="1">
      <alignment horizontal="center" vertical="top" wrapText="1"/>
    </xf>
    <xf numFmtId="0" fontId="0" fillId="4" borderId="0" xfId="0" applyFill="1"/>
    <xf numFmtId="4" fontId="16" fillId="4" borderId="2" xfId="2" applyNumberFormat="1" applyFont="1" applyFill="1" applyBorder="1" applyAlignment="1">
      <alignment horizontal="left" wrapText="1"/>
    </xf>
    <xf numFmtId="3" fontId="17" fillId="4" borderId="2" xfId="0" applyNumberFormat="1" applyFont="1" applyFill="1" applyBorder="1" applyAlignment="1">
      <alignment horizontal="right"/>
    </xf>
    <xf numFmtId="4" fontId="17" fillId="4" borderId="2" xfId="0" applyNumberFormat="1" applyFont="1" applyFill="1" applyBorder="1" applyAlignment="1">
      <alignment horizontal="right"/>
    </xf>
    <xf numFmtId="1" fontId="16" fillId="4" borderId="2" xfId="0" applyNumberFormat="1" applyFont="1" applyFill="1" applyBorder="1" applyAlignment="1">
      <alignment horizontal="left" wrapText="1"/>
    </xf>
    <xf numFmtId="3" fontId="18" fillId="4" borderId="2" xfId="0" applyNumberFormat="1" applyFont="1" applyFill="1" applyBorder="1" applyAlignment="1">
      <alignment horizontal="left"/>
    </xf>
    <xf numFmtId="0" fontId="17" fillId="4" borderId="2" xfId="0" applyFont="1" applyFill="1" applyBorder="1" applyAlignment="1">
      <alignment wrapText="1"/>
    </xf>
    <xf numFmtId="4" fontId="16" fillId="4" borderId="2" xfId="2" applyNumberFormat="1" applyFont="1" applyFill="1" applyBorder="1" applyAlignment="1">
      <alignment vertical="top" wrapText="1"/>
    </xf>
    <xf numFmtId="1" fontId="7" fillId="4" borderId="2" xfId="0" applyNumberFormat="1" applyFont="1" applyFill="1" applyBorder="1" applyAlignment="1">
      <alignment horizontal="center" vertical="center" wrapText="1"/>
    </xf>
    <xf numFmtId="1" fontId="16" fillId="4" borderId="2" xfId="2" applyNumberFormat="1" applyFont="1" applyFill="1" applyBorder="1" applyAlignment="1">
      <alignment horizontal="right" wrapText="1"/>
    </xf>
    <xf numFmtId="3" fontId="17" fillId="4" borderId="2" xfId="0" applyNumberFormat="1" applyFont="1" applyFill="1" applyBorder="1"/>
    <xf numFmtId="3" fontId="18" fillId="4" borderId="2" xfId="2" applyNumberFormat="1" applyFont="1" applyFill="1" applyBorder="1" applyAlignment="1">
      <alignment wrapText="1"/>
    </xf>
    <xf numFmtId="4" fontId="18" fillId="4" borderId="2" xfId="2" applyNumberFormat="1" applyFont="1" applyFill="1" applyBorder="1" applyAlignment="1">
      <alignment wrapText="1"/>
    </xf>
    <xf numFmtId="4" fontId="16" fillId="4" borderId="2" xfId="0" applyNumberFormat="1" applyFont="1" applyFill="1" applyBorder="1" applyAlignment="1"/>
    <xf numFmtId="4" fontId="16" fillId="4" borderId="2" xfId="0" applyNumberFormat="1" applyFont="1" applyFill="1" applyBorder="1" applyAlignment="1">
      <alignment horizontal="left"/>
    </xf>
    <xf numFmtId="1" fontId="16" fillId="4" borderId="2" xfId="0" applyNumberFormat="1" applyFont="1" applyFill="1" applyBorder="1" applyAlignment="1"/>
    <xf numFmtId="4" fontId="16" fillId="4" borderId="2" xfId="2" applyNumberFormat="1" applyFont="1" applyFill="1" applyBorder="1" applyAlignment="1"/>
    <xf numFmtId="1" fontId="16" fillId="4" borderId="2" xfId="2" applyNumberFormat="1" applyFont="1" applyFill="1" applyBorder="1" applyAlignment="1">
      <alignment horizontal="right"/>
    </xf>
    <xf numFmtId="3" fontId="17" fillId="4" borderId="2" xfId="0" applyNumberFormat="1" applyFont="1" applyFill="1" applyBorder="1" applyAlignment="1"/>
    <xf numFmtId="4" fontId="18" fillId="4" borderId="2" xfId="2" applyNumberFormat="1" applyFont="1" applyFill="1" applyBorder="1" applyAlignment="1"/>
    <xf numFmtId="4" fontId="16" fillId="4" borderId="2" xfId="2" applyNumberFormat="1" applyFont="1" applyFill="1" applyBorder="1" applyAlignment="1">
      <alignment horizontal="center" vertical="top"/>
    </xf>
    <xf numFmtId="1" fontId="16" fillId="4" borderId="2" xfId="1" applyNumberFormat="1" applyFont="1" applyFill="1" applyBorder="1" applyAlignment="1">
      <alignment horizontal="right"/>
    </xf>
    <xf numFmtId="2" fontId="16" fillId="4" borderId="2" xfId="2" applyNumberFormat="1" applyFont="1" applyFill="1" applyBorder="1" applyAlignment="1">
      <alignment wrapText="1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horizontal="left" wrapText="1"/>
    </xf>
    <xf numFmtId="0" fontId="16" fillId="4" borderId="2" xfId="2" applyFont="1" applyFill="1" applyBorder="1" applyAlignment="1">
      <alignment wrapText="1"/>
    </xf>
    <xf numFmtId="0" fontId="17" fillId="4" borderId="2" xfId="0" applyFont="1" applyFill="1" applyBorder="1" applyAlignment="1">
      <alignment horizontal="left" wrapText="1"/>
    </xf>
    <xf numFmtId="1" fontId="17" fillId="4" borderId="2" xfId="0" applyNumberFormat="1" applyFont="1" applyFill="1" applyBorder="1" applyAlignment="1">
      <alignment wrapText="1"/>
    </xf>
    <xf numFmtId="0" fontId="17" fillId="4" borderId="2" xfId="0" applyFont="1" applyFill="1" applyBorder="1" applyAlignment="1">
      <alignment horizontal="right" wrapText="1"/>
    </xf>
    <xf numFmtId="4" fontId="17" fillId="4" borderId="2" xfId="0" applyNumberFormat="1" applyFont="1" applyFill="1" applyBorder="1" applyAlignment="1">
      <alignment horizontal="right" wrapText="1"/>
    </xf>
    <xf numFmtId="3" fontId="17" fillId="4" borderId="2" xfId="0" applyNumberFormat="1" applyFont="1" applyFill="1" applyBorder="1" applyAlignment="1">
      <alignment horizontal="right" wrapText="1"/>
    </xf>
    <xf numFmtId="0" fontId="16" fillId="4" borderId="2" xfId="0" applyFont="1" applyFill="1" applyBorder="1" applyAlignment="1">
      <alignment horizontal="right" wrapText="1"/>
    </xf>
    <xf numFmtId="4" fontId="16" fillId="4" borderId="2" xfId="0" applyNumberFormat="1" applyFont="1" applyFill="1" applyBorder="1" applyAlignment="1">
      <alignment horizontal="right" wrapText="1"/>
    </xf>
    <xf numFmtId="1" fontId="17" fillId="4" borderId="2" xfId="0" applyNumberFormat="1" applyFont="1" applyFill="1" applyBorder="1" applyAlignment="1">
      <alignment horizontal="right" wrapText="1"/>
    </xf>
    <xf numFmtId="0" fontId="0" fillId="4" borderId="2" xfId="0" applyFill="1" applyBorder="1"/>
    <xf numFmtId="0" fontId="20" fillId="10" borderId="3" xfId="0" applyFont="1" applyFill="1" applyBorder="1"/>
    <xf numFmtId="0" fontId="20" fillId="10" borderId="4" xfId="0" applyFont="1" applyFill="1" applyBorder="1"/>
    <xf numFmtId="0" fontId="1" fillId="4" borderId="0" xfId="0" applyFont="1" applyFill="1"/>
    <xf numFmtId="0" fontId="21" fillId="4" borderId="0" xfId="0" applyFont="1" applyFill="1"/>
    <xf numFmtId="4" fontId="16" fillId="4" borderId="5" xfId="2" applyNumberFormat="1" applyFont="1" applyFill="1" applyBorder="1" applyAlignment="1">
      <alignment wrapText="1"/>
    </xf>
    <xf numFmtId="3" fontId="16" fillId="4" borderId="2" xfId="0" applyNumberFormat="1" applyFont="1" applyFill="1" applyBorder="1" applyAlignment="1">
      <alignment horizontal="center" wrapText="1"/>
    </xf>
    <xf numFmtId="3" fontId="16" fillId="4" borderId="2" xfId="0" applyNumberFormat="1" applyFont="1" applyFill="1" applyBorder="1" applyAlignment="1">
      <alignment horizontal="left" wrapText="1"/>
    </xf>
    <xf numFmtId="1" fontId="16" fillId="4" borderId="2" xfId="0" applyNumberFormat="1" applyFont="1" applyFill="1" applyBorder="1" applyAlignment="1">
      <alignment horizontal="center" vertical="center" wrapText="1"/>
    </xf>
    <xf numFmtId="4" fontId="7" fillId="4" borderId="2" xfId="2" applyNumberFormat="1" applyFont="1" applyFill="1" applyBorder="1" applyAlignment="1">
      <alignment horizontal="left" wrapText="1"/>
    </xf>
    <xf numFmtId="3" fontId="18" fillId="4" borderId="2" xfId="0" applyNumberFormat="1" applyFont="1" applyFill="1" applyBorder="1"/>
    <xf numFmtId="0" fontId="22" fillId="4" borderId="2" xfId="0" applyFont="1" applyFill="1" applyBorder="1"/>
    <xf numFmtId="0" fontId="24" fillId="4" borderId="2" xfId="3" applyFont="1" applyFill="1" applyBorder="1" applyAlignment="1">
      <alignment horizontal="left" wrapText="1"/>
    </xf>
    <xf numFmtId="3" fontId="16" fillId="4" borderId="6" xfId="0" applyNumberFormat="1" applyFont="1" applyFill="1" applyBorder="1" applyAlignment="1">
      <alignment horizontal="right"/>
    </xf>
    <xf numFmtId="3" fontId="17" fillId="4" borderId="6" xfId="0" applyNumberFormat="1" applyFont="1" applyFill="1" applyBorder="1" applyAlignment="1">
      <alignment horizontal="right"/>
    </xf>
    <xf numFmtId="4" fontId="17" fillId="4" borderId="6" xfId="0" applyNumberFormat="1" applyFont="1" applyFill="1" applyBorder="1" applyAlignment="1">
      <alignment horizontal="right"/>
    </xf>
    <xf numFmtId="0" fontId="0" fillId="4" borderId="0" xfId="0" applyFont="1" applyFill="1"/>
    <xf numFmtId="0" fontId="18" fillId="4" borderId="2" xfId="0" applyFont="1" applyFill="1" applyBorder="1"/>
    <xf numFmtId="1" fontId="18" fillId="4" borderId="2" xfId="0" applyNumberFormat="1" applyFont="1" applyFill="1" applyBorder="1" applyAlignment="1"/>
    <xf numFmtId="3" fontId="25" fillId="4" borderId="2" xfId="0" applyNumberFormat="1" applyFont="1" applyFill="1" applyBorder="1" applyAlignment="1">
      <alignment textRotation="90" wrapText="1"/>
    </xf>
    <xf numFmtId="3" fontId="25" fillId="11" borderId="2" xfId="0" applyNumberFormat="1" applyFont="1" applyFill="1" applyBorder="1" applyAlignment="1">
      <alignment horizontal="left" textRotation="90"/>
    </xf>
    <xf numFmtId="3" fontId="25" fillId="11" borderId="2" xfId="0" applyNumberFormat="1" applyFont="1" applyFill="1" applyBorder="1" applyAlignment="1">
      <alignment textRotation="90"/>
    </xf>
    <xf numFmtId="3" fontId="25" fillId="11" borderId="2" xfId="0" applyNumberFormat="1" applyFont="1" applyFill="1" applyBorder="1" applyAlignment="1">
      <alignment horizontal="left" textRotation="90" wrapText="1"/>
    </xf>
    <xf numFmtId="3" fontId="26" fillId="11" borderId="2" xfId="0" applyNumberFormat="1" applyFont="1" applyFill="1" applyBorder="1" applyAlignment="1">
      <alignment horizontal="left" wrapText="1"/>
    </xf>
    <xf numFmtId="1" fontId="26" fillId="11" borderId="2" xfId="0" applyNumberFormat="1" applyFont="1" applyFill="1" applyBorder="1" applyAlignment="1"/>
    <xf numFmtId="3" fontId="26" fillId="11" borderId="2" xfId="0" applyNumberFormat="1" applyFont="1" applyFill="1" applyBorder="1" applyAlignment="1">
      <alignment textRotation="90"/>
    </xf>
    <xf numFmtId="3" fontId="26" fillId="11" borderId="2" xfId="0" applyNumberFormat="1" applyFont="1" applyFill="1" applyBorder="1" applyAlignment="1">
      <alignment horizontal="right" textRotation="90"/>
    </xf>
    <xf numFmtId="4" fontId="26" fillId="11" borderId="2" xfId="0" applyNumberFormat="1" applyFont="1" applyFill="1" applyBorder="1" applyAlignment="1">
      <alignment horizontal="right" textRotation="90"/>
    </xf>
    <xf numFmtId="3" fontId="26" fillId="7" borderId="2" xfId="0" applyNumberFormat="1" applyFont="1" applyFill="1" applyBorder="1" applyAlignment="1">
      <alignment horizontal="right" textRotation="90"/>
    </xf>
    <xf numFmtId="3" fontId="26" fillId="12" borderId="2" xfId="0" applyNumberFormat="1" applyFont="1" applyFill="1" applyBorder="1" applyAlignment="1">
      <alignment horizontal="right" textRotation="90"/>
    </xf>
    <xf numFmtId="3" fontId="22" fillId="13" borderId="2" xfId="0" applyNumberFormat="1" applyFont="1" applyFill="1" applyBorder="1" applyAlignment="1">
      <alignment horizontal="right" textRotation="90"/>
    </xf>
    <xf numFmtId="3" fontId="27" fillId="4" borderId="2" xfId="0" applyNumberFormat="1" applyFont="1" applyFill="1" applyBorder="1" applyAlignment="1">
      <alignment horizontal="right" textRotation="90" wrapText="1"/>
    </xf>
    <xf numFmtId="0" fontId="0" fillId="4" borderId="0" xfId="0" applyFill="1" applyAlignment="1">
      <alignment wrapText="1"/>
    </xf>
    <xf numFmtId="0" fontId="0" fillId="0" borderId="0" xfId="0" applyAlignment="1">
      <alignment horizontal="left"/>
    </xf>
    <xf numFmtId="4" fontId="0" fillId="0" borderId="0" xfId="0" applyNumberFormat="1"/>
    <xf numFmtId="0" fontId="18" fillId="0" borderId="0" xfId="0" applyFont="1"/>
    <xf numFmtId="3" fontId="18" fillId="0" borderId="0" xfId="0" applyNumberFormat="1" applyFont="1"/>
    <xf numFmtId="0" fontId="18" fillId="14" borderId="2" xfId="0" applyFont="1" applyFill="1" applyBorder="1" applyAlignment="1">
      <alignment horizontal="center" vertical="center"/>
    </xf>
    <xf numFmtId="3" fontId="18" fillId="1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wrapText="1"/>
    </xf>
    <xf numFmtId="0" fontId="3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3" fontId="13" fillId="4" borderId="2" xfId="0" applyNumberFormat="1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wrapText="1"/>
    </xf>
    <xf numFmtId="0" fontId="3" fillId="4" borderId="2" xfId="0" applyFont="1" applyFill="1" applyBorder="1" applyAlignment="1">
      <alignment horizontal="center"/>
    </xf>
  </cellXfs>
  <cellStyles count="4">
    <cellStyle name="Bad" xfId="1" builtinId="27"/>
    <cellStyle name="Hyperlink" xfId="2" builtinId="8"/>
    <cellStyle name="Normal" xfId="0" builtinId="0"/>
    <cellStyle name="Normal_English" xfId="3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2022-2023%20CYCLE%206-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464929/Documents/1-2020-2021%20DUAL%20CREDITS/1-CYCLE%20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464929/Desktop/2023-2024%20PROPOSALS/1-2023-2024%20CYCLE%201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CLE 6-FINAL APPROVALS"/>
      <sheetName val="CYCLE 6 APPROVALS+SCWI COMMENTS"/>
      <sheetName val="CYCLE 6 REQUESTS"/>
      <sheetName val="CYCLE 5 REQUESTS+SCWI COMMENTS"/>
      <sheetName val="WRAP AROUND ADC_SWAC FUNDING"/>
      <sheetName val="PARTNER SUMMARY"/>
      <sheetName val="FORUMS+ACTIVITIES-FUNDING"/>
      <sheetName val="Transitions Advisor cost"/>
      <sheetName val="FORUMS+ACTIVITIES-DESCRIPTION"/>
      <sheetName val="ADMIN FUND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CLE 6 APPROVALS"/>
      <sheetName val="DUAL CREDITS BY BOARD"/>
      <sheetName val="DUAL CREDITS BY COLLEGE"/>
      <sheetName val="FORUMS+ACTIVITIES"/>
      <sheetName val="ADMIN FUNDING-APPROVALS"/>
      <sheetName val="SUMMARY-SEATS + FUNDING"/>
      <sheetName val="CYCLE 6 REQUESTS+SCWI COMMENTS"/>
      <sheetName val="AFTER SWAC+ADC+MISC FUNDING"/>
      <sheetName val="ELRPT BUDGET BY PARTNER"/>
      <sheetName val="OYAP "/>
      <sheetName val="Summary-Finance-Year End Mar 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cle 1A Requests"/>
      <sheetName val="PARTNER SUMMARY"/>
      <sheetName val="INITIAL APPROVALS"/>
      <sheetName val="Initial Approvals by Board"/>
      <sheetName val="Initial Approvals by College"/>
      <sheetName val="FORUMS+ACTIVITIES-FUNDING"/>
      <sheetName val="FORUMS+ACTIVITIES-DESCRIPTION"/>
      <sheetName val="ADMIN FUNDING"/>
      <sheetName val="WRAP AROUND ADC_SWAC FUNDIN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08"/>
  <sheetViews>
    <sheetView tabSelected="1" workbookViewId="0">
      <pane ySplit="1" topLeftCell="A2" activePane="bottomLeft" state="frozen"/>
      <selection pane="bottomLeft" activeCell="L1" sqref="L1"/>
    </sheetView>
  </sheetViews>
  <sheetFormatPr defaultRowHeight="15.75" x14ac:dyDescent="0.25"/>
  <cols>
    <col min="1" max="1" width="6.140625" style="100" customWidth="1"/>
    <col min="2" max="2" width="15" customWidth="1"/>
    <col min="3" max="3" width="3.5703125" customWidth="1"/>
    <col min="4" max="4" width="5" customWidth="1"/>
    <col min="5" max="5" width="7.140625" customWidth="1"/>
    <col min="6" max="6" width="6.140625" style="101" customWidth="1"/>
    <col min="7" max="7" width="10.140625" customWidth="1"/>
    <col min="8" max="8" width="3.85546875" customWidth="1"/>
    <col min="9" max="9" width="3.7109375" customWidth="1"/>
    <col min="10" max="10" width="6.42578125" customWidth="1"/>
    <col min="11" max="11" width="4.5703125" customWidth="1"/>
    <col min="12" max="12" width="4.7109375" customWidth="1"/>
    <col min="13" max="13" width="5.42578125" customWidth="1"/>
    <col min="14" max="14" width="6" customWidth="1"/>
    <col min="15" max="15" width="4" customWidth="1"/>
    <col min="16" max="16" width="6.42578125" style="102" customWidth="1"/>
    <col min="17" max="17" width="5.85546875" style="102" customWidth="1"/>
    <col min="18" max="18" width="8.42578125" style="102" customWidth="1"/>
    <col min="19" max="19" width="5.42578125" customWidth="1"/>
    <col min="20" max="20" width="7.28515625" customWidth="1"/>
    <col min="21" max="21" width="7.5703125" customWidth="1"/>
    <col min="22" max="22" width="6.85546875" customWidth="1"/>
    <col min="23" max="23" width="3.85546875" customWidth="1"/>
    <col min="24" max="24" width="5.42578125" style="34" customWidth="1"/>
    <col min="25" max="25" width="7.28515625" customWidth="1"/>
    <col min="26" max="26" width="5.140625" customWidth="1"/>
    <col min="27" max="27" width="7.42578125" customWidth="1"/>
    <col min="28" max="28" width="6.85546875" customWidth="1"/>
    <col min="29" max="29" width="7.85546875" style="103" customWidth="1"/>
    <col min="30" max="30" width="11.7109375" style="104" customWidth="1"/>
    <col min="31" max="31" width="7.7109375" style="100" customWidth="1"/>
  </cols>
  <sheetData>
    <row r="1" spans="1:31" ht="72.75" customHeight="1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8" t="s">
        <v>11</v>
      </c>
      <c r="M1" s="9" t="s">
        <v>12</v>
      </c>
      <c r="N1" s="10" t="s">
        <v>13</v>
      </c>
      <c r="O1" s="11" t="s">
        <v>14</v>
      </c>
      <c r="P1" s="12" t="s">
        <v>15</v>
      </c>
      <c r="Q1" s="13" t="s">
        <v>16</v>
      </c>
      <c r="R1" s="14" t="s">
        <v>17</v>
      </c>
      <c r="S1" s="10" t="s">
        <v>18</v>
      </c>
      <c r="T1" s="15" t="s">
        <v>19</v>
      </c>
      <c r="U1" s="16" t="s">
        <v>20</v>
      </c>
      <c r="V1" s="17" t="s">
        <v>21</v>
      </c>
      <c r="W1" s="18" t="s">
        <v>22</v>
      </c>
      <c r="X1" s="18" t="s">
        <v>23</v>
      </c>
      <c r="Y1" s="19" t="s">
        <v>24</v>
      </c>
      <c r="Z1" s="19" t="s">
        <v>25</v>
      </c>
      <c r="AA1" s="20" t="s">
        <v>26</v>
      </c>
      <c r="AB1" s="21" t="s">
        <v>27</v>
      </c>
      <c r="AC1" s="22" t="s">
        <v>28</v>
      </c>
      <c r="AD1" s="22" t="s">
        <v>29</v>
      </c>
      <c r="AE1" s="1" t="s">
        <v>0</v>
      </c>
    </row>
    <row r="2" spans="1:31" s="34" customFormat="1" ht="39" customHeight="1" x14ac:dyDescent="0.25">
      <c r="A2" s="23" t="s">
        <v>30</v>
      </c>
      <c r="B2" s="23" t="s">
        <v>31</v>
      </c>
      <c r="C2" s="24" t="s">
        <v>32</v>
      </c>
      <c r="D2" s="24" t="s">
        <v>33</v>
      </c>
      <c r="E2" s="25" t="s">
        <v>34</v>
      </c>
      <c r="F2" s="25" t="s">
        <v>35</v>
      </c>
      <c r="G2" s="25" t="s">
        <v>36</v>
      </c>
      <c r="H2" s="26">
        <v>75</v>
      </c>
      <c r="I2" s="23" t="s">
        <v>37</v>
      </c>
      <c r="J2" s="27">
        <v>585</v>
      </c>
      <c r="K2" s="28">
        <v>17</v>
      </c>
      <c r="L2" s="28">
        <v>0</v>
      </c>
      <c r="M2" s="28">
        <f t="shared" ref="M2:M12" si="0">K2+L2</f>
        <v>17</v>
      </c>
      <c r="N2" s="29">
        <f t="shared" ref="N2:N12" si="1">(J2*M2)</f>
        <v>9945</v>
      </c>
      <c r="O2" s="29">
        <v>30</v>
      </c>
      <c r="P2" s="30">
        <v>10</v>
      </c>
      <c r="Q2" s="30">
        <v>0.4</v>
      </c>
      <c r="R2" s="30">
        <f t="shared" ref="R2:R12" si="2">SUM(P2*Q2*O2)</f>
        <v>120</v>
      </c>
      <c r="S2" s="29">
        <v>300</v>
      </c>
      <c r="T2" s="29">
        <f t="shared" ref="T2:T31" si="3">(M2*S2)</f>
        <v>5100</v>
      </c>
      <c r="U2" s="29">
        <f t="shared" ref="U2:U61" si="4">N2+R2+T2</f>
        <v>15165</v>
      </c>
      <c r="V2" s="29">
        <f t="shared" ref="V2:V12" si="5">M2*200</f>
        <v>3400</v>
      </c>
      <c r="W2" s="29">
        <v>0</v>
      </c>
      <c r="X2" s="29">
        <v>0</v>
      </c>
      <c r="Y2" s="28">
        <f t="shared" ref="Y2:Y12" si="6">SUM(X2*W2)</f>
        <v>0</v>
      </c>
      <c r="Z2" s="31">
        <v>0</v>
      </c>
      <c r="AA2" s="29">
        <f t="shared" ref="AA2:AA12" si="7">V2+Y2+Z2</f>
        <v>3400</v>
      </c>
      <c r="AB2" s="29">
        <f t="shared" ref="AB2:AB65" si="8">AA2+U2</f>
        <v>18565</v>
      </c>
      <c r="AC2" s="32">
        <f>SUM(M2)</f>
        <v>17</v>
      </c>
      <c r="AD2" s="32">
        <f>SUM(AB2)</f>
        <v>18565</v>
      </c>
      <c r="AE2" s="33" t="str">
        <f t="shared" ref="AE2:AE65" si="9">A2</f>
        <v xml:space="preserve">602-SH
</v>
      </c>
    </row>
    <row r="3" spans="1:31" s="34" customFormat="1" ht="48" customHeight="1" x14ac:dyDescent="0.25">
      <c r="A3" s="23" t="s">
        <v>38</v>
      </c>
      <c r="B3" s="35" t="s">
        <v>39</v>
      </c>
      <c r="C3" s="24" t="s">
        <v>40</v>
      </c>
      <c r="D3" s="24" t="s">
        <v>41</v>
      </c>
      <c r="E3" s="25" t="s">
        <v>42</v>
      </c>
      <c r="F3" s="25" t="s">
        <v>43</v>
      </c>
      <c r="G3" s="25" t="s">
        <v>44</v>
      </c>
      <c r="H3" s="26">
        <v>56</v>
      </c>
      <c r="I3" s="23" t="s">
        <v>37</v>
      </c>
      <c r="J3" s="27">
        <v>585</v>
      </c>
      <c r="K3" s="28">
        <v>0</v>
      </c>
      <c r="L3" s="28">
        <v>18</v>
      </c>
      <c r="M3" s="28">
        <f t="shared" si="0"/>
        <v>18</v>
      </c>
      <c r="N3" s="29">
        <f t="shared" si="1"/>
        <v>10530</v>
      </c>
      <c r="O3" s="36">
        <v>42</v>
      </c>
      <c r="P3" s="37">
        <v>98</v>
      </c>
      <c r="Q3" s="30">
        <v>0.4</v>
      </c>
      <c r="R3" s="37">
        <f t="shared" si="2"/>
        <v>1646.4</v>
      </c>
      <c r="S3" s="36">
        <v>225</v>
      </c>
      <c r="T3" s="29">
        <f t="shared" si="3"/>
        <v>4050</v>
      </c>
      <c r="U3" s="29">
        <f t="shared" si="4"/>
        <v>16226.4</v>
      </c>
      <c r="V3" s="29">
        <f t="shared" si="5"/>
        <v>3600</v>
      </c>
      <c r="W3" s="29">
        <v>2</v>
      </c>
      <c r="X3" s="29">
        <v>390</v>
      </c>
      <c r="Y3" s="28">
        <f t="shared" si="6"/>
        <v>780</v>
      </c>
      <c r="Z3" s="31">
        <v>0</v>
      </c>
      <c r="AA3" s="29">
        <f t="shared" si="7"/>
        <v>4380</v>
      </c>
      <c r="AB3" s="29">
        <f t="shared" si="8"/>
        <v>20606.400000000001</v>
      </c>
      <c r="AC3" s="32">
        <f>SUM(M3:M4)</f>
        <v>33</v>
      </c>
      <c r="AD3" s="32">
        <f>SUM(AB3:AB4)</f>
        <v>38546</v>
      </c>
      <c r="AE3" s="33" t="str">
        <f t="shared" si="9"/>
        <v>603A</v>
      </c>
    </row>
    <row r="4" spans="1:31" s="34" customFormat="1" ht="44.25" customHeight="1" x14ac:dyDescent="0.25">
      <c r="A4" s="23" t="s">
        <v>45</v>
      </c>
      <c r="B4" s="35" t="s">
        <v>46</v>
      </c>
      <c r="C4" s="24" t="s">
        <v>40</v>
      </c>
      <c r="D4" s="24" t="s">
        <v>33</v>
      </c>
      <c r="E4" s="25" t="s">
        <v>47</v>
      </c>
      <c r="F4" s="25" t="s">
        <v>48</v>
      </c>
      <c r="G4" s="25" t="s">
        <v>49</v>
      </c>
      <c r="H4" s="26">
        <v>56</v>
      </c>
      <c r="I4" s="23" t="s">
        <v>37</v>
      </c>
      <c r="J4" s="27">
        <v>585</v>
      </c>
      <c r="K4" s="28">
        <v>0</v>
      </c>
      <c r="L4" s="28">
        <v>15</v>
      </c>
      <c r="M4" s="28">
        <f t="shared" si="0"/>
        <v>15</v>
      </c>
      <c r="N4" s="29">
        <f t="shared" si="1"/>
        <v>8775</v>
      </c>
      <c r="O4" s="36">
        <v>23</v>
      </c>
      <c r="P4" s="37">
        <v>138</v>
      </c>
      <c r="Q4" s="30">
        <v>0.4</v>
      </c>
      <c r="R4" s="37">
        <f t="shared" si="2"/>
        <v>1269.6000000000001</v>
      </c>
      <c r="S4" s="36">
        <v>275</v>
      </c>
      <c r="T4" s="29">
        <f t="shared" si="3"/>
        <v>4125</v>
      </c>
      <c r="U4" s="29">
        <f t="shared" si="4"/>
        <v>14169.6</v>
      </c>
      <c r="V4" s="29">
        <f t="shared" si="5"/>
        <v>3000</v>
      </c>
      <c r="W4" s="29">
        <v>2</v>
      </c>
      <c r="X4" s="29">
        <v>385</v>
      </c>
      <c r="Y4" s="28">
        <f t="shared" si="6"/>
        <v>770</v>
      </c>
      <c r="Z4" s="31">
        <v>0</v>
      </c>
      <c r="AA4" s="29">
        <f t="shared" si="7"/>
        <v>3770</v>
      </c>
      <c r="AB4" s="29">
        <f t="shared" si="8"/>
        <v>17939.599999999999</v>
      </c>
      <c r="AC4" s="32"/>
      <c r="AD4" s="32"/>
      <c r="AE4" s="33"/>
    </row>
    <row r="5" spans="1:31" s="34" customFormat="1" ht="39.75" customHeight="1" x14ac:dyDescent="0.25">
      <c r="A5" s="23" t="s">
        <v>50</v>
      </c>
      <c r="B5" s="35" t="s">
        <v>51</v>
      </c>
      <c r="C5" s="25" t="s">
        <v>40</v>
      </c>
      <c r="D5" s="25" t="s">
        <v>41</v>
      </c>
      <c r="E5" s="25" t="s">
        <v>42</v>
      </c>
      <c r="F5" s="25" t="s">
        <v>52</v>
      </c>
      <c r="G5" s="25" t="s">
        <v>53</v>
      </c>
      <c r="H5" s="38">
        <v>45</v>
      </c>
      <c r="I5" s="35" t="s">
        <v>37</v>
      </c>
      <c r="J5" s="27">
        <v>585</v>
      </c>
      <c r="K5" s="28">
        <v>12</v>
      </c>
      <c r="L5" s="28">
        <v>0</v>
      </c>
      <c r="M5" s="28">
        <f t="shared" si="0"/>
        <v>12</v>
      </c>
      <c r="N5" s="29">
        <f t="shared" si="1"/>
        <v>7020</v>
      </c>
      <c r="O5" s="36">
        <v>15</v>
      </c>
      <c r="P5" s="37">
        <v>98</v>
      </c>
      <c r="Q5" s="30">
        <v>0.4</v>
      </c>
      <c r="R5" s="30">
        <f t="shared" si="2"/>
        <v>588</v>
      </c>
      <c r="S5" s="29">
        <v>218</v>
      </c>
      <c r="T5" s="29">
        <f t="shared" si="3"/>
        <v>2616</v>
      </c>
      <c r="U5" s="29">
        <f t="shared" si="4"/>
        <v>10224</v>
      </c>
      <c r="V5" s="29">
        <f t="shared" si="5"/>
        <v>2400</v>
      </c>
      <c r="W5" s="29">
        <v>2</v>
      </c>
      <c r="X5" s="29">
        <v>390</v>
      </c>
      <c r="Y5" s="28">
        <f t="shared" si="6"/>
        <v>780</v>
      </c>
      <c r="Z5" s="31">
        <v>0</v>
      </c>
      <c r="AA5" s="29">
        <f t="shared" si="7"/>
        <v>3180</v>
      </c>
      <c r="AB5" s="29">
        <f t="shared" si="8"/>
        <v>13404</v>
      </c>
      <c r="AC5" s="32">
        <f>SUM(M5:M11)</f>
        <v>105</v>
      </c>
      <c r="AD5" s="32">
        <f>SUM(AB5:AB11)</f>
        <v>119301</v>
      </c>
      <c r="AE5" s="33" t="str">
        <f t="shared" si="9"/>
        <v>603-PR</v>
      </c>
    </row>
    <row r="6" spans="1:31" s="34" customFormat="1" ht="39.75" customHeight="1" x14ac:dyDescent="0.25">
      <c r="A6" s="23" t="s">
        <v>50</v>
      </c>
      <c r="B6" s="35" t="s">
        <v>51</v>
      </c>
      <c r="C6" s="25" t="s">
        <v>40</v>
      </c>
      <c r="D6" s="25" t="s">
        <v>41</v>
      </c>
      <c r="E6" s="25" t="s">
        <v>42</v>
      </c>
      <c r="F6" s="25" t="s">
        <v>54</v>
      </c>
      <c r="G6" s="25" t="s">
        <v>55</v>
      </c>
      <c r="H6" s="38">
        <v>45</v>
      </c>
      <c r="I6" s="35" t="s">
        <v>37</v>
      </c>
      <c r="J6" s="27">
        <v>585</v>
      </c>
      <c r="K6" s="28">
        <v>16</v>
      </c>
      <c r="L6" s="28">
        <v>0</v>
      </c>
      <c r="M6" s="28">
        <f>K6+L6</f>
        <v>16</v>
      </c>
      <c r="N6" s="29">
        <f>(J6*M6)</f>
        <v>9360</v>
      </c>
      <c r="O6" s="36">
        <v>21</v>
      </c>
      <c r="P6" s="37">
        <v>98</v>
      </c>
      <c r="Q6" s="30">
        <v>0.4</v>
      </c>
      <c r="R6" s="30">
        <f>SUM(P6*Q6*O6)</f>
        <v>823.2</v>
      </c>
      <c r="S6" s="29">
        <v>300</v>
      </c>
      <c r="T6" s="29">
        <f>(M6*S6)</f>
        <v>4800</v>
      </c>
      <c r="U6" s="29">
        <f>N6+R6+T6</f>
        <v>14983.2</v>
      </c>
      <c r="V6" s="29">
        <f>M6*200</f>
        <v>3200</v>
      </c>
      <c r="W6" s="29">
        <v>1</v>
      </c>
      <c r="X6" s="29">
        <v>390</v>
      </c>
      <c r="Y6" s="28">
        <f>SUM(X6*W6)</f>
        <v>390</v>
      </c>
      <c r="Z6" s="31">
        <v>0</v>
      </c>
      <c r="AA6" s="29">
        <f>V6+Y6+Z6</f>
        <v>3590</v>
      </c>
      <c r="AB6" s="29">
        <f>AA6+U6</f>
        <v>18573.2</v>
      </c>
      <c r="AC6" s="39"/>
      <c r="AD6" s="39"/>
      <c r="AE6" s="33" t="str">
        <f>A6</f>
        <v>603-PR</v>
      </c>
    </row>
    <row r="7" spans="1:31" s="34" customFormat="1" ht="39.75" customHeight="1" x14ac:dyDescent="0.25">
      <c r="A7" s="23" t="s">
        <v>50</v>
      </c>
      <c r="B7" s="35" t="s">
        <v>51</v>
      </c>
      <c r="C7" s="25" t="s">
        <v>40</v>
      </c>
      <c r="D7" s="25" t="s">
        <v>41</v>
      </c>
      <c r="E7" s="25" t="s">
        <v>42</v>
      </c>
      <c r="F7" s="25" t="s">
        <v>56</v>
      </c>
      <c r="G7" s="25" t="s">
        <v>57</v>
      </c>
      <c r="H7" s="38">
        <v>45</v>
      </c>
      <c r="I7" s="35" t="s">
        <v>37</v>
      </c>
      <c r="J7" s="27">
        <v>585</v>
      </c>
      <c r="K7" s="28">
        <v>0</v>
      </c>
      <c r="L7" s="28">
        <v>18</v>
      </c>
      <c r="M7" s="28">
        <f>K7+L7</f>
        <v>18</v>
      </c>
      <c r="N7" s="29">
        <f>(J7*M7)</f>
        <v>10530</v>
      </c>
      <c r="O7" s="29">
        <v>38</v>
      </c>
      <c r="P7" s="30">
        <v>98</v>
      </c>
      <c r="Q7" s="30">
        <v>0.4</v>
      </c>
      <c r="R7" s="30">
        <f>SUM(P7*Q7*O7)</f>
        <v>1489.6000000000001</v>
      </c>
      <c r="S7" s="29">
        <v>200</v>
      </c>
      <c r="T7" s="29">
        <f>(M7*S7)</f>
        <v>3600</v>
      </c>
      <c r="U7" s="29">
        <f>N7+R7+T7</f>
        <v>15619.6</v>
      </c>
      <c r="V7" s="29">
        <f>M7*200</f>
        <v>3600</v>
      </c>
      <c r="W7" s="29">
        <v>1</v>
      </c>
      <c r="X7" s="29">
        <v>390</v>
      </c>
      <c r="Y7" s="28">
        <f>SUM(X7*W7)</f>
        <v>390</v>
      </c>
      <c r="Z7" s="31">
        <v>0</v>
      </c>
      <c r="AA7" s="29">
        <f>V7+Y7+Z7</f>
        <v>3990</v>
      </c>
      <c r="AB7" s="29">
        <f>AA7+U7</f>
        <v>19609.599999999999</v>
      </c>
      <c r="AC7" s="39"/>
      <c r="AD7" s="39"/>
      <c r="AE7" s="33" t="str">
        <f>A7</f>
        <v>603-PR</v>
      </c>
    </row>
    <row r="8" spans="1:31" s="34" customFormat="1" ht="39.75" customHeight="1" x14ac:dyDescent="0.25">
      <c r="A8" s="23" t="s">
        <v>50</v>
      </c>
      <c r="B8" s="35" t="s">
        <v>51</v>
      </c>
      <c r="C8" s="24" t="s">
        <v>40</v>
      </c>
      <c r="D8" s="24" t="s">
        <v>41</v>
      </c>
      <c r="E8" s="25" t="s">
        <v>58</v>
      </c>
      <c r="F8" s="25" t="s">
        <v>59</v>
      </c>
      <c r="G8" s="25" t="s">
        <v>53</v>
      </c>
      <c r="H8" s="26">
        <v>45</v>
      </c>
      <c r="I8" s="23" t="s">
        <v>37</v>
      </c>
      <c r="J8" s="27">
        <v>585</v>
      </c>
      <c r="K8" s="28">
        <v>9</v>
      </c>
      <c r="L8" s="28">
        <v>0</v>
      </c>
      <c r="M8" s="28">
        <f>K8+L8</f>
        <v>9</v>
      </c>
      <c r="N8" s="29">
        <f>(J8*M8)</f>
        <v>5265</v>
      </c>
      <c r="O8" s="36">
        <v>20</v>
      </c>
      <c r="P8" s="37">
        <v>70</v>
      </c>
      <c r="Q8" s="30">
        <v>0.4</v>
      </c>
      <c r="R8" s="30">
        <f>SUM(P8*Q8*O8)</f>
        <v>560</v>
      </c>
      <c r="S8" s="29">
        <v>300</v>
      </c>
      <c r="T8" s="29">
        <f>(M8*S8)</f>
        <v>2700</v>
      </c>
      <c r="U8" s="29">
        <f>N8+R8+T8</f>
        <v>8525</v>
      </c>
      <c r="V8" s="29">
        <f>M8*200</f>
        <v>1800</v>
      </c>
      <c r="W8" s="29">
        <v>1</v>
      </c>
      <c r="X8" s="29">
        <v>440</v>
      </c>
      <c r="Y8" s="28">
        <f>SUM(X8*W8)</f>
        <v>440</v>
      </c>
      <c r="Z8" s="31">
        <v>0</v>
      </c>
      <c r="AA8" s="29">
        <f>V8+Y8+Z8</f>
        <v>2240</v>
      </c>
      <c r="AB8" s="29">
        <f>AA8+U8</f>
        <v>10765</v>
      </c>
      <c r="AC8" s="32"/>
      <c r="AD8" s="32"/>
      <c r="AE8" s="33" t="str">
        <f>A8</f>
        <v>603-PR</v>
      </c>
    </row>
    <row r="9" spans="1:31" s="34" customFormat="1" ht="39.75" customHeight="1" x14ac:dyDescent="0.25">
      <c r="A9" s="23" t="s">
        <v>50</v>
      </c>
      <c r="B9" s="35" t="s">
        <v>51</v>
      </c>
      <c r="C9" s="24" t="s">
        <v>40</v>
      </c>
      <c r="D9" s="24" t="s">
        <v>41</v>
      </c>
      <c r="E9" s="25" t="s">
        <v>58</v>
      </c>
      <c r="F9" s="25" t="s">
        <v>48</v>
      </c>
      <c r="G9" s="25" t="s">
        <v>49</v>
      </c>
      <c r="H9" s="26">
        <v>56</v>
      </c>
      <c r="I9" s="23" t="s">
        <v>37</v>
      </c>
      <c r="J9" s="27">
        <v>585</v>
      </c>
      <c r="K9" s="28">
        <v>9</v>
      </c>
      <c r="L9" s="28">
        <v>0</v>
      </c>
      <c r="M9" s="28">
        <f>K9+L9</f>
        <v>9</v>
      </c>
      <c r="N9" s="29">
        <f>(J9*M9)</f>
        <v>5265</v>
      </c>
      <c r="O9" s="36">
        <v>30</v>
      </c>
      <c r="P9" s="37">
        <v>70</v>
      </c>
      <c r="Q9" s="30">
        <v>0.4</v>
      </c>
      <c r="R9" s="37">
        <f>SUM(P9*Q9*O9)</f>
        <v>840</v>
      </c>
      <c r="S9" s="36">
        <v>530</v>
      </c>
      <c r="T9" s="29">
        <f>(M9*S9)</f>
        <v>4770</v>
      </c>
      <c r="U9" s="29">
        <f>N9+R9+T9</f>
        <v>10875</v>
      </c>
      <c r="V9" s="29">
        <f>M9*200</f>
        <v>1800</v>
      </c>
      <c r="W9" s="29">
        <v>2</v>
      </c>
      <c r="X9" s="29">
        <v>440</v>
      </c>
      <c r="Y9" s="28">
        <f>SUM(X9*W9)</f>
        <v>880</v>
      </c>
      <c r="Z9" s="31">
        <v>0</v>
      </c>
      <c r="AA9" s="29">
        <f>V9+Y9+Z9</f>
        <v>2680</v>
      </c>
      <c r="AB9" s="29">
        <f>AA9+U9</f>
        <v>13555</v>
      </c>
      <c r="AC9" s="32"/>
      <c r="AD9" s="32"/>
      <c r="AE9" s="33" t="str">
        <f>A9</f>
        <v>603-PR</v>
      </c>
    </row>
    <row r="10" spans="1:31" s="34" customFormat="1" ht="39.75" customHeight="1" x14ac:dyDescent="0.25">
      <c r="A10" s="23" t="s">
        <v>50</v>
      </c>
      <c r="B10" s="35" t="s">
        <v>51</v>
      </c>
      <c r="C10" s="24" t="s">
        <v>40</v>
      </c>
      <c r="D10" s="24" t="s">
        <v>41</v>
      </c>
      <c r="E10" s="25" t="s">
        <v>60</v>
      </c>
      <c r="F10" s="25" t="s">
        <v>48</v>
      </c>
      <c r="G10" s="25" t="s">
        <v>49</v>
      </c>
      <c r="H10" s="26">
        <v>56</v>
      </c>
      <c r="I10" s="23" t="s">
        <v>37</v>
      </c>
      <c r="J10" s="27">
        <v>585</v>
      </c>
      <c r="K10" s="28">
        <v>0</v>
      </c>
      <c r="L10" s="28">
        <v>17</v>
      </c>
      <c r="M10" s="28">
        <f>K10+L10</f>
        <v>17</v>
      </c>
      <c r="N10" s="29">
        <f>(J10*M10)</f>
        <v>9945</v>
      </c>
      <c r="O10" s="36">
        <v>20</v>
      </c>
      <c r="P10" s="37">
        <v>156</v>
      </c>
      <c r="Q10" s="37">
        <v>0.4</v>
      </c>
      <c r="R10" s="30">
        <f>SUM(P10*Q10*O10)</f>
        <v>1248</v>
      </c>
      <c r="S10" s="36">
        <v>330</v>
      </c>
      <c r="T10" s="29">
        <f>(M10*S10)</f>
        <v>5610</v>
      </c>
      <c r="U10" s="29">
        <f>N10+R10+T10</f>
        <v>16803</v>
      </c>
      <c r="V10" s="29">
        <f>M10*200</f>
        <v>3400</v>
      </c>
      <c r="W10" s="29">
        <v>1</v>
      </c>
      <c r="X10" s="29">
        <v>462</v>
      </c>
      <c r="Y10" s="28">
        <f>SUM(X10*W10)</f>
        <v>462</v>
      </c>
      <c r="Z10" s="31">
        <v>0</v>
      </c>
      <c r="AA10" s="29">
        <f>V10+Y10+Z10</f>
        <v>3862</v>
      </c>
      <c r="AB10" s="29">
        <f>AA10+U10</f>
        <v>20665</v>
      </c>
      <c r="AC10" s="32"/>
      <c r="AD10" s="32"/>
      <c r="AE10" s="33" t="str">
        <f>A10</f>
        <v>603-PR</v>
      </c>
    </row>
    <row r="11" spans="1:31" s="34" customFormat="1" ht="48" customHeight="1" x14ac:dyDescent="0.25">
      <c r="A11" s="23" t="s">
        <v>50</v>
      </c>
      <c r="B11" s="35" t="s">
        <v>51</v>
      </c>
      <c r="C11" s="24" t="s">
        <v>40</v>
      </c>
      <c r="D11" s="24" t="s">
        <v>33</v>
      </c>
      <c r="E11" s="25" t="s">
        <v>47</v>
      </c>
      <c r="F11" s="25" t="s">
        <v>61</v>
      </c>
      <c r="G11" s="25" t="s">
        <v>62</v>
      </c>
      <c r="H11" s="26">
        <v>45</v>
      </c>
      <c r="I11" s="23" t="s">
        <v>37</v>
      </c>
      <c r="J11" s="27">
        <v>585</v>
      </c>
      <c r="K11" s="28">
        <v>24</v>
      </c>
      <c r="L11" s="28">
        <v>0</v>
      </c>
      <c r="M11" s="28">
        <f t="shared" si="0"/>
        <v>24</v>
      </c>
      <c r="N11" s="29">
        <f t="shared" si="1"/>
        <v>14040</v>
      </c>
      <c r="O11" s="36">
        <v>29</v>
      </c>
      <c r="P11" s="37">
        <v>137</v>
      </c>
      <c r="Q11" s="30">
        <v>0.4</v>
      </c>
      <c r="R11" s="37">
        <f t="shared" si="2"/>
        <v>1589.2</v>
      </c>
      <c r="S11" s="36">
        <v>75</v>
      </c>
      <c r="T11" s="29">
        <f t="shared" si="3"/>
        <v>1800</v>
      </c>
      <c r="U11" s="29">
        <f t="shared" si="4"/>
        <v>17429.2</v>
      </c>
      <c r="V11" s="29">
        <f t="shared" si="5"/>
        <v>4800</v>
      </c>
      <c r="W11" s="29">
        <v>1</v>
      </c>
      <c r="X11" s="29">
        <v>500</v>
      </c>
      <c r="Y11" s="28">
        <f t="shared" si="6"/>
        <v>500</v>
      </c>
      <c r="Z11" s="31">
        <v>0</v>
      </c>
      <c r="AA11" s="29">
        <f t="shared" si="7"/>
        <v>5300</v>
      </c>
      <c r="AB11" s="29">
        <f t="shared" si="8"/>
        <v>22729.200000000001</v>
      </c>
      <c r="AC11" s="32"/>
      <c r="AD11" s="32"/>
      <c r="AE11" s="33" t="str">
        <f t="shared" si="9"/>
        <v>603-PR</v>
      </c>
    </row>
    <row r="12" spans="1:31" s="34" customFormat="1" ht="39.75" customHeight="1" x14ac:dyDescent="0.25">
      <c r="A12" s="23" t="s">
        <v>63</v>
      </c>
      <c r="B12" s="40" t="s">
        <v>64</v>
      </c>
      <c r="C12" s="24" t="s">
        <v>40</v>
      </c>
      <c r="D12" s="24" t="s">
        <v>33</v>
      </c>
      <c r="E12" s="25" t="s">
        <v>47</v>
      </c>
      <c r="F12" s="25" t="s">
        <v>48</v>
      </c>
      <c r="G12" s="25" t="s">
        <v>49</v>
      </c>
      <c r="H12" s="26">
        <v>56</v>
      </c>
      <c r="I12" s="23" t="s">
        <v>37</v>
      </c>
      <c r="J12" s="27">
        <v>585</v>
      </c>
      <c r="K12" s="28">
        <v>24</v>
      </c>
      <c r="L12" s="28">
        <v>0</v>
      </c>
      <c r="M12" s="28">
        <f t="shared" si="0"/>
        <v>24</v>
      </c>
      <c r="N12" s="29">
        <f t="shared" si="1"/>
        <v>14040</v>
      </c>
      <c r="O12" s="36">
        <v>30</v>
      </c>
      <c r="P12" s="37">
        <v>138</v>
      </c>
      <c r="Q12" s="30">
        <v>0.4</v>
      </c>
      <c r="R12" s="37">
        <f t="shared" si="2"/>
        <v>1656</v>
      </c>
      <c r="S12" s="36">
        <v>275</v>
      </c>
      <c r="T12" s="29">
        <f t="shared" si="3"/>
        <v>6600</v>
      </c>
      <c r="U12" s="29">
        <f t="shared" si="4"/>
        <v>22296</v>
      </c>
      <c r="V12" s="29">
        <f t="shared" si="5"/>
        <v>4800</v>
      </c>
      <c r="W12" s="29">
        <v>2</v>
      </c>
      <c r="X12" s="29">
        <v>385</v>
      </c>
      <c r="Y12" s="28">
        <f t="shared" si="6"/>
        <v>770</v>
      </c>
      <c r="Z12" s="31">
        <v>0</v>
      </c>
      <c r="AA12" s="29">
        <f t="shared" si="7"/>
        <v>5570</v>
      </c>
      <c r="AB12" s="29">
        <f t="shared" si="8"/>
        <v>27866</v>
      </c>
      <c r="AC12" s="32">
        <f>SUM(M12:M12)</f>
        <v>24</v>
      </c>
      <c r="AD12" s="32">
        <f>SUM(AB12:AB12)</f>
        <v>27866</v>
      </c>
      <c r="AE12" s="33" t="str">
        <f t="shared" si="9"/>
        <v>604-PR</v>
      </c>
    </row>
    <row r="13" spans="1:31" s="34" customFormat="1" ht="56.25" customHeight="1" x14ac:dyDescent="0.25">
      <c r="A13" s="23" t="s">
        <v>65</v>
      </c>
      <c r="B13" s="41" t="s">
        <v>66</v>
      </c>
      <c r="C13" s="24" t="s">
        <v>67</v>
      </c>
      <c r="D13" s="42">
        <v>15</v>
      </c>
      <c r="E13" s="42">
        <v>0</v>
      </c>
      <c r="F13" s="25" t="s">
        <v>68</v>
      </c>
      <c r="G13" s="25" t="s">
        <v>69</v>
      </c>
      <c r="H13" s="26">
        <v>42</v>
      </c>
      <c r="I13" s="23" t="s">
        <v>70</v>
      </c>
      <c r="J13" s="43">
        <v>753</v>
      </c>
      <c r="K13" s="28">
        <v>0</v>
      </c>
      <c r="L13" s="28">
        <v>0</v>
      </c>
      <c r="M13" s="28">
        <v>0</v>
      </c>
      <c r="N13" s="44">
        <f t="shared" ref="N13:N31" si="10">SUM(D13+E13)*J13</f>
        <v>11295</v>
      </c>
      <c r="O13" s="36">
        <v>0</v>
      </c>
      <c r="P13" s="37">
        <v>0</v>
      </c>
      <c r="Q13" s="37">
        <v>0</v>
      </c>
      <c r="R13" s="37">
        <f t="shared" ref="R13:R31" si="11">SUM(M13*135)</f>
        <v>0</v>
      </c>
      <c r="S13" s="36">
        <v>0</v>
      </c>
      <c r="T13" s="29">
        <f t="shared" si="3"/>
        <v>0</v>
      </c>
      <c r="U13" s="29">
        <f t="shared" si="4"/>
        <v>11295</v>
      </c>
      <c r="V13" s="29">
        <v>0</v>
      </c>
      <c r="W13" s="29">
        <v>0</v>
      </c>
      <c r="X13" s="29">
        <v>0</v>
      </c>
      <c r="Y13" s="28">
        <v>0</v>
      </c>
      <c r="Z13" s="31">
        <v>0</v>
      </c>
      <c r="AA13" s="29">
        <v>0</v>
      </c>
      <c r="AB13" s="29">
        <f t="shared" si="8"/>
        <v>11295</v>
      </c>
      <c r="AC13" s="45">
        <f>SUM(M13:M46)</f>
        <v>306</v>
      </c>
      <c r="AD13" s="32">
        <f>SUM(AB13:AB46)</f>
        <v>705705</v>
      </c>
      <c r="AE13" s="33" t="str">
        <f t="shared" si="9"/>
        <v>605-PR</v>
      </c>
    </row>
    <row r="14" spans="1:31" s="34" customFormat="1" ht="39.75" customHeight="1" x14ac:dyDescent="0.25">
      <c r="A14" s="23" t="s">
        <v>65</v>
      </c>
      <c r="B14" s="41" t="s">
        <v>66</v>
      </c>
      <c r="C14" s="24" t="s">
        <v>67</v>
      </c>
      <c r="D14" s="42">
        <v>19</v>
      </c>
      <c r="E14" s="42">
        <v>0</v>
      </c>
      <c r="F14" s="25" t="s">
        <v>71</v>
      </c>
      <c r="G14" s="25" t="s">
        <v>72</v>
      </c>
      <c r="H14" s="26">
        <v>42</v>
      </c>
      <c r="I14" s="23" t="s">
        <v>70</v>
      </c>
      <c r="J14" s="43">
        <v>753</v>
      </c>
      <c r="K14" s="28">
        <v>0</v>
      </c>
      <c r="L14" s="28">
        <v>0</v>
      </c>
      <c r="M14" s="28">
        <v>0</v>
      </c>
      <c r="N14" s="44">
        <f t="shared" ref="N14" si="12">SUM(D14+E14)*J14</f>
        <v>14307</v>
      </c>
      <c r="O14" s="36">
        <v>0</v>
      </c>
      <c r="P14" s="37">
        <v>0</v>
      </c>
      <c r="Q14" s="37">
        <v>0</v>
      </c>
      <c r="R14" s="37">
        <f t="shared" si="11"/>
        <v>0</v>
      </c>
      <c r="S14" s="36">
        <v>0</v>
      </c>
      <c r="T14" s="29">
        <f t="shared" si="3"/>
        <v>0</v>
      </c>
      <c r="U14" s="29">
        <f t="shared" si="4"/>
        <v>14307</v>
      </c>
      <c r="V14" s="29">
        <v>0</v>
      </c>
      <c r="W14" s="29">
        <v>0</v>
      </c>
      <c r="X14" s="29">
        <v>0</v>
      </c>
      <c r="Y14" s="28">
        <v>0</v>
      </c>
      <c r="Z14" s="31">
        <v>0</v>
      </c>
      <c r="AA14" s="29">
        <v>0</v>
      </c>
      <c r="AB14" s="29">
        <f t="shared" si="8"/>
        <v>14307</v>
      </c>
      <c r="AC14" s="45"/>
      <c r="AD14" s="32"/>
      <c r="AE14" s="33" t="str">
        <f t="shared" si="9"/>
        <v>605-PR</v>
      </c>
    </row>
    <row r="15" spans="1:31" s="34" customFormat="1" ht="39.75" customHeight="1" x14ac:dyDescent="0.25">
      <c r="A15" s="23" t="s">
        <v>65</v>
      </c>
      <c r="B15" s="41" t="s">
        <v>66</v>
      </c>
      <c r="C15" s="24" t="s">
        <v>67</v>
      </c>
      <c r="D15" s="42">
        <v>0</v>
      </c>
      <c r="E15" s="42">
        <v>14</v>
      </c>
      <c r="F15" s="25" t="s">
        <v>71</v>
      </c>
      <c r="G15" s="25" t="s">
        <v>72</v>
      </c>
      <c r="H15" s="26">
        <v>42</v>
      </c>
      <c r="I15" s="23" t="s">
        <v>70</v>
      </c>
      <c r="J15" s="43">
        <v>753</v>
      </c>
      <c r="K15" s="28">
        <v>0</v>
      </c>
      <c r="L15" s="28">
        <v>0</v>
      </c>
      <c r="M15" s="28">
        <v>0</v>
      </c>
      <c r="N15" s="44">
        <f t="shared" ref="N15:N18" si="13">SUM(D15+E15)*J15</f>
        <v>10542</v>
      </c>
      <c r="O15" s="36">
        <v>0</v>
      </c>
      <c r="P15" s="37">
        <v>0</v>
      </c>
      <c r="Q15" s="37">
        <v>0</v>
      </c>
      <c r="R15" s="37">
        <f t="shared" si="11"/>
        <v>0</v>
      </c>
      <c r="S15" s="36">
        <v>0</v>
      </c>
      <c r="T15" s="29">
        <f t="shared" si="3"/>
        <v>0</v>
      </c>
      <c r="U15" s="29">
        <f t="shared" si="4"/>
        <v>10542</v>
      </c>
      <c r="V15" s="29">
        <v>0</v>
      </c>
      <c r="W15" s="29">
        <v>0</v>
      </c>
      <c r="X15" s="29">
        <v>0</v>
      </c>
      <c r="Y15" s="28">
        <v>0</v>
      </c>
      <c r="Z15" s="31">
        <v>0</v>
      </c>
      <c r="AA15" s="29">
        <v>0</v>
      </c>
      <c r="AB15" s="29">
        <f t="shared" si="8"/>
        <v>10542</v>
      </c>
      <c r="AC15" s="45"/>
      <c r="AD15" s="32"/>
      <c r="AE15" s="33" t="str">
        <f t="shared" si="9"/>
        <v>605-PR</v>
      </c>
    </row>
    <row r="16" spans="1:31" s="34" customFormat="1" ht="39.75" customHeight="1" x14ac:dyDescent="0.25">
      <c r="A16" s="23" t="s">
        <v>65</v>
      </c>
      <c r="B16" s="41" t="s">
        <v>66</v>
      </c>
      <c r="C16" s="24" t="s">
        <v>67</v>
      </c>
      <c r="D16" s="42">
        <v>20</v>
      </c>
      <c r="E16" s="42">
        <v>0</v>
      </c>
      <c r="F16" s="25" t="s">
        <v>73</v>
      </c>
      <c r="G16" s="25" t="s">
        <v>74</v>
      </c>
      <c r="H16" s="26">
        <v>42</v>
      </c>
      <c r="I16" s="23" t="s">
        <v>70</v>
      </c>
      <c r="J16" s="43">
        <v>753</v>
      </c>
      <c r="K16" s="28">
        <v>0</v>
      </c>
      <c r="L16" s="28">
        <v>0</v>
      </c>
      <c r="M16" s="28">
        <v>0</v>
      </c>
      <c r="N16" s="44">
        <f t="shared" si="13"/>
        <v>15060</v>
      </c>
      <c r="O16" s="36">
        <v>0</v>
      </c>
      <c r="P16" s="37">
        <v>0</v>
      </c>
      <c r="Q16" s="37">
        <v>0</v>
      </c>
      <c r="R16" s="37">
        <f t="shared" si="11"/>
        <v>0</v>
      </c>
      <c r="S16" s="36">
        <v>0</v>
      </c>
      <c r="T16" s="29">
        <f t="shared" si="3"/>
        <v>0</v>
      </c>
      <c r="U16" s="29">
        <f t="shared" si="4"/>
        <v>15060</v>
      </c>
      <c r="V16" s="29">
        <v>0</v>
      </c>
      <c r="W16" s="29">
        <v>0</v>
      </c>
      <c r="X16" s="29">
        <v>0</v>
      </c>
      <c r="Y16" s="28">
        <v>0</v>
      </c>
      <c r="Z16" s="31">
        <v>0</v>
      </c>
      <c r="AA16" s="29">
        <v>0</v>
      </c>
      <c r="AB16" s="29">
        <f t="shared" si="8"/>
        <v>15060</v>
      </c>
      <c r="AC16" s="45"/>
      <c r="AD16" s="32"/>
      <c r="AE16" s="33" t="str">
        <f t="shared" si="9"/>
        <v>605-PR</v>
      </c>
    </row>
    <row r="17" spans="1:31" s="34" customFormat="1" ht="39.75" customHeight="1" x14ac:dyDescent="0.25">
      <c r="A17" s="23" t="s">
        <v>65</v>
      </c>
      <c r="B17" s="41" t="s">
        <v>66</v>
      </c>
      <c r="C17" s="24" t="s">
        <v>67</v>
      </c>
      <c r="D17" s="42">
        <v>10</v>
      </c>
      <c r="E17" s="42">
        <v>0</v>
      </c>
      <c r="F17" s="25" t="s">
        <v>75</v>
      </c>
      <c r="G17" s="25" t="s">
        <v>76</v>
      </c>
      <c r="H17" s="26">
        <v>42</v>
      </c>
      <c r="I17" s="23" t="s">
        <v>70</v>
      </c>
      <c r="J17" s="43">
        <v>1200</v>
      </c>
      <c r="K17" s="28">
        <v>0</v>
      </c>
      <c r="L17" s="28">
        <v>0</v>
      </c>
      <c r="M17" s="28">
        <v>0</v>
      </c>
      <c r="N17" s="44">
        <f t="shared" si="13"/>
        <v>12000</v>
      </c>
      <c r="O17" s="36">
        <v>0</v>
      </c>
      <c r="P17" s="37">
        <v>0</v>
      </c>
      <c r="Q17" s="37">
        <v>0</v>
      </c>
      <c r="R17" s="37">
        <f t="shared" si="11"/>
        <v>0</v>
      </c>
      <c r="S17" s="36">
        <v>0</v>
      </c>
      <c r="T17" s="29">
        <f t="shared" si="3"/>
        <v>0</v>
      </c>
      <c r="U17" s="29">
        <f t="shared" si="4"/>
        <v>12000</v>
      </c>
      <c r="V17" s="29">
        <v>0</v>
      </c>
      <c r="W17" s="29">
        <v>0</v>
      </c>
      <c r="X17" s="29">
        <v>0</v>
      </c>
      <c r="Y17" s="28">
        <v>0</v>
      </c>
      <c r="Z17" s="31">
        <v>0</v>
      </c>
      <c r="AA17" s="29">
        <v>0</v>
      </c>
      <c r="AB17" s="29">
        <f t="shared" si="8"/>
        <v>12000</v>
      </c>
      <c r="AC17" s="46"/>
      <c r="AD17" s="32"/>
      <c r="AE17" s="33" t="str">
        <f t="shared" si="9"/>
        <v>605-PR</v>
      </c>
    </row>
    <row r="18" spans="1:31" s="34" customFormat="1" ht="39.75" customHeight="1" x14ac:dyDescent="0.25">
      <c r="A18" s="23" t="s">
        <v>65</v>
      </c>
      <c r="B18" s="41" t="s">
        <v>66</v>
      </c>
      <c r="C18" s="24" t="s">
        <v>67</v>
      </c>
      <c r="D18" s="42">
        <v>20</v>
      </c>
      <c r="E18" s="42">
        <v>0</v>
      </c>
      <c r="F18" s="25" t="s">
        <v>77</v>
      </c>
      <c r="G18" s="25" t="s">
        <v>78</v>
      </c>
      <c r="H18" s="26">
        <v>42</v>
      </c>
      <c r="I18" s="23" t="s">
        <v>70</v>
      </c>
      <c r="J18" s="43">
        <v>1200</v>
      </c>
      <c r="K18" s="28">
        <v>0</v>
      </c>
      <c r="L18" s="28">
        <v>0</v>
      </c>
      <c r="M18" s="28">
        <v>0</v>
      </c>
      <c r="N18" s="44">
        <f t="shared" si="13"/>
        <v>24000</v>
      </c>
      <c r="O18" s="36">
        <v>0</v>
      </c>
      <c r="P18" s="37">
        <v>0</v>
      </c>
      <c r="Q18" s="37">
        <v>0</v>
      </c>
      <c r="R18" s="37">
        <f t="shared" si="11"/>
        <v>0</v>
      </c>
      <c r="S18" s="36">
        <v>0</v>
      </c>
      <c r="T18" s="29">
        <f t="shared" si="3"/>
        <v>0</v>
      </c>
      <c r="U18" s="29">
        <f t="shared" si="4"/>
        <v>24000</v>
      </c>
      <c r="V18" s="29">
        <v>0</v>
      </c>
      <c r="W18" s="29">
        <v>0</v>
      </c>
      <c r="X18" s="29">
        <v>0</v>
      </c>
      <c r="Y18" s="28">
        <v>0</v>
      </c>
      <c r="Z18" s="31">
        <v>0</v>
      </c>
      <c r="AA18" s="29">
        <v>0</v>
      </c>
      <c r="AB18" s="29">
        <f t="shared" si="8"/>
        <v>24000</v>
      </c>
      <c r="AC18" s="46"/>
      <c r="AD18" s="32"/>
      <c r="AE18" s="33" t="str">
        <f t="shared" si="9"/>
        <v>605-PR</v>
      </c>
    </row>
    <row r="19" spans="1:31" s="34" customFormat="1" ht="39.75" customHeight="1" x14ac:dyDescent="0.25">
      <c r="A19" s="23" t="s">
        <v>65</v>
      </c>
      <c r="B19" s="41" t="s">
        <v>66</v>
      </c>
      <c r="C19" s="24" t="s">
        <v>67</v>
      </c>
      <c r="D19" s="42">
        <v>18</v>
      </c>
      <c r="E19" s="42">
        <v>0</v>
      </c>
      <c r="F19" s="25" t="s">
        <v>79</v>
      </c>
      <c r="G19" s="25" t="s">
        <v>80</v>
      </c>
      <c r="H19" s="26">
        <v>42</v>
      </c>
      <c r="I19" s="23" t="s">
        <v>70</v>
      </c>
      <c r="J19" s="43">
        <v>1200</v>
      </c>
      <c r="K19" s="28">
        <v>0</v>
      </c>
      <c r="L19" s="28">
        <v>0</v>
      </c>
      <c r="M19" s="28">
        <v>0</v>
      </c>
      <c r="N19" s="44">
        <f t="shared" si="10"/>
        <v>21600</v>
      </c>
      <c r="O19" s="36">
        <v>0</v>
      </c>
      <c r="P19" s="37">
        <v>0</v>
      </c>
      <c r="Q19" s="37">
        <v>0</v>
      </c>
      <c r="R19" s="37">
        <f t="shared" si="11"/>
        <v>0</v>
      </c>
      <c r="S19" s="36">
        <v>0</v>
      </c>
      <c r="T19" s="29">
        <f t="shared" si="3"/>
        <v>0</v>
      </c>
      <c r="U19" s="29">
        <f t="shared" si="4"/>
        <v>21600</v>
      </c>
      <c r="V19" s="29">
        <v>0</v>
      </c>
      <c r="W19" s="29">
        <v>0</v>
      </c>
      <c r="X19" s="29">
        <v>0</v>
      </c>
      <c r="Y19" s="28">
        <v>0</v>
      </c>
      <c r="Z19" s="31">
        <v>0</v>
      </c>
      <c r="AA19" s="29">
        <v>0</v>
      </c>
      <c r="AB19" s="29">
        <f t="shared" si="8"/>
        <v>21600</v>
      </c>
      <c r="AC19" s="46"/>
      <c r="AD19" s="32"/>
      <c r="AE19" s="33" t="str">
        <f t="shared" si="9"/>
        <v>605-PR</v>
      </c>
    </row>
    <row r="20" spans="1:31" s="34" customFormat="1" ht="39.75" customHeight="1" x14ac:dyDescent="0.25">
      <c r="A20" s="23" t="s">
        <v>65</v>
      </c>
      <c r="B20" s="41" t="s">
        <v>66</v>
      </c>
      <c r="C20" s="24" t="s">
        <v>67</v>
      </c>
      <c r="D20" s="42">
        <v>16</v>
      </c>
      <c r="E20" s="42">
        <v>0</v>
      </c>
      <c r="F20" s="25" t="s">
        <v>81</v>
      </c>
      <c r="G20" s="25" t="s">
        <v>82</v>
      </c>
      <c r="H20" s="26">
        <v>42</v>
      </c>
      <c r="I20" s="23" t="s">
        <v>70</v>
      </c>
      <c r="J20" s="43">
        <v>1200</v>
      </c>
      <c r="K20" s="28">
        <v>0</v>
      </c>
      <c r="L20" s="28">
        <v>0</v>
      </c>
      <c r="M20" s="28">
        <v>0</v>
      </c>
      <c r="N20" s="44">
        <f t="shared" si="10"/>
        <v>19200</v>
      </c>
      <c r="O20" s="36">
        <v>0</v>
      </c>
      <c r="P20" s="37">
        <v>0</v>
      </c>
      <c r="Q20" s="37">
        <v>0</v>
      </c>
      <c r="R20" s="37">
        <f t="shared" si="11"/>
        <v>0</v>
      </c>
      <c r="S20" s="36">
        <v>0</v>
      </c>
      <c r="T20" s="29">
        <f t="shared" si="3"/>
        <v>0</v>
      </c>
      <c r="U20" s="29">
        <f t="shared" si="4"/>
        <v>19200</v>
      </c>
      <c r="V20" s="29">
        <v>0</v>
      </c>
      <c r="W20" s="29">
        <v>0</v>
      </c>
      <c r="X20" s="29">
        <v>0</v>
      </c>
      <c r="Y20" s="28">
        <v>0</v>
      </c>
      <c r="Z20" s="31">
        <v>0</v>
      </c>
      <c r="AA20" s="29">
        <v>0</v>
      </c>
      <c r="AB20" s="29">
        <f t="shared" si="8"/>
        <v>19200</v>
      </c>
      <c r="AC20" s="46"/>
      <c r="AD20" s="32"/>
      <c r="AE20" s="33" t="str">
        <f t="shared" si="9"/>
        <v>605-PR</v>
      </c>
    </row>
    <row r="21" spans="1:31" s="34" customFormat="1" ht="44.25" customHeight="1" x14ac:dyDescent="0.25">
      <c r="A21" s="23" t="s">
        <v>65</v>
      </c>
      <c r="B21" s="41" t="s">
        <v>66</v>
      </c>
      <c r="C21" s="24" t="s">
        <v>67</v>
      </c>
      <c r="D21" s="42">
        <v>0</v>
      </c>
      <c r="E21" s="42">
        <v>0</v>
      </c>
      <c r="F21" s="25" t="s">
        <v>83</v>
      </c>
      <c r="G21" s="25" t="s">
        <v>84</v>
      </c>
      <c r="H21" s="26">
        <v>42</v>
      </c>
      <c r="I21" s="23" t="s">
        <v>70</v>
      </c>
      <c r="J21" s="43">
        <v>753</v>
      </c>
      <c r="K21" s="28">
        <v>0</v>
      </c>
      <c r="L21" s="28">
        <v>0</v>
      </c>
      <c r="M21" s="28">
        <v>0</v>
      </c>
      <c r="N21" s="44">
        <f t="shared" si="10"/>
        <v>0</v>
      </c>
      <c r="O21" s="36">
        <v>0</v>
      </c>
      <c r="P21" s="37">
        <v>0</v>
      </c>
      <c r="Q21" s="37">
        <v>0</v>
      </c>
      <c r="R21" s="37">
        <f t="shared" si="11"/>
        <v>0</v>
      </c>
      <c r="S21" s="36">
        <v>0</v>
      </c>
      <c r="T21" s="29">
        <f t="shared" si="3"/>
        <v>0</v>
      </c>
      <c r="U21" s="29">
        <f t="shared" si="4"/>
        <v>0</v>
      </c>
      <c r="V21" s="29">
        <v>0</v>
      </c>
      <c r="W21" s="29">
        <v>0</v>
      </c>
      <c r="X21" s="29">
        <v>0</v>
      </c>
      <c r="Y21" s="28">
        <v>0</v>
      </c>
      <c r="Z21" s="31">
        <v>0</v>
      </c>
      <c r="AA21" s="29">
        <v>0</v>
      </c>
      <c r="AB21" s="29">
        <f t="shared" si="8"/>
        <v>0</v>
      </c>
      <c r="AC21" s="46"/>
      <c r="AD21" s="32"/>
      <c r="AE21" s="33" t="str">
        <f t="shared" si="9"/>
        <v>605-PR</v>
      </c>
    </row>
    <row r="22" spans="1:31" s="34" customFormat="1" ht="39.75" customHeight="1" x14ac:dyDescent="0.25">
      <c r="A22" s="23" t="s">
        <v>65</v>
      </c>
      <c r="B22" s="41" t="s">
        <v>66</v>
      </c>
      <c r="C22" s="24" t="s">
        <v>67</v>
      </c>
      <c r="D22" s="42">
        <v>15</v>
      </c>
      <c r="E22" s="42">
        <v>0</v>
      </c>
      <c r="F22" s="25" t="s">
        <v>85</v>
      </c>
      <c r="G22" s="25" t="s">
        <v>86</v>
      </c>
      <c r="H22" s="26">
        <v>42</v>
      </c>
      <c r="I22" s="23" t="s">
        <v>70</v>
      </c>
      <c r="J22" s="43">
        <v>753</v>
      </c>
      <c r="K22" s="28">
        <v>0</v>
      </c>
      <c r="L22" s="28">
        <v>0</v>
      </c>
      <c r="M22" s="28">
        <v>0</v>
      </c>
      <c r="N22" s="44">
        <f t="shared" si="10"/>
        <v>11295</v>
      </c>
      <c r="O22" s="36">
        <v>0</v>
      </c>
      <c r="P22" s="37">
        <v>0</v>
      </c>
      <c r="Q22" s="37">
        <v>0</v>
      </c>
      <c r="R22" s="37">
        <f t="shared" si="11"/>
        <v>0</v>
      </c>
      <c r="S22" s="36">
        <v>0</v>
      </c>
      <c r="T22" s="29">
        <f t="shared" si="3"/>
        <v>0</v>
      </c>
      <c r="U22" s="29">
        <f t="shared" si="4"/>
        <v>11295</v>
      </c>
      <c r="V22" s="29">
        <v>0</v>
      </c>
      <c r="W22" s="29">
        <v>0</v>
      </c>
      <c r="X22" s="29">
        <v>0</v>
      </c>
      <c r="Y22" s="28">
        <v>0</v>
      </c>
      <c r="Z22" s="31">
        <v>0</v>
      </c>
      <c r="AA22" s="29">
        <v>0</v>
      </c>
      <c r="AB22" s="29">
        <f t="shared" si="8"/>
        <v>11295</v>
      </c>
      <c r="AC22" s="46"/>
      <c r="AD22" s="32"/>
      <c r="AE22" s="33" t="str">
        <f t="shared" si="9"/>
        <v>605-PR</v>
      </c>
    </row>
    <row r="23" spans="1:31" s="34" customFormat="1" ht="39.75" customHeight="1" x14ac:dyDescent="0.25">
      <c r="A23" s="23" t="s">
        <v>65</v>
      </c>
      <c r="B23" s="41" t="s">
        <v>66</v>
      </c>
      <c r="C23" s="24" t="s">
        <v>67</v>
      </c>
      <c r="D23" s="42">
        <v>0</v>
      </c>
      <c r="E23" s="42">
        <v>0</v>
      </c>
      <c r="F23" s="25" t="s">
        <v>85</v>
      </c>
      <c r="G23" s="25" t="s">
        <v>86</v>
      </c>
      <c r="H23" s="26">
        <v>42</v>
      </c>
      <c r="I23" s="23" t="s">
        <v>70</v>
      </c>
      <c r="J23" s="43">
        <v>753</v>
      </c>
      <c r="K23" s="28">
        <v>0</v>
      </c>
      <c r="L23" s="28">
        <v>0</v>
      </c>
      <c r="M23" s="28">
        <v>0</v>
      </c>
      <c r="N23" s="44">
        <f t="shared" si="10"/>
        <v>0</v>
      </c>
      <c r="O23" s="36">
        <v>0</v>
      </c>
      <c r="P23" s="37">
        <v>0</v>
      </c>
      <c r="Q23" s="37">
        <v>0</v>
      </c>
      <c r="R23" s="37">
        <f t="shared" si="11"/>
        <v>0</v>
      </c>
      <c r="S23" s="36">
        <v>0</v>
      </c>
      <c r="T23" s="29">
        <f t="shared" si="3"/>
        <v>0</v>
      </c>
      <c r="U23" s="29">
        <f t="shared" si="4"/>
        <v>0</v>
      </c>
      <c r="V23" s="29">
        <v>0</v>
      </c>
      <c r="W23" s="29">
        <v>0</v>
      </c>
      <c r="X23" s="29">
        <v>0</v>
      </c>
      <c r="Y23" s="28">
        <v>0</v>
      </c>
      <c r="Z23" s="31">
        <v>0</v>
      </c>
      <c r="AA23" s="29">
        <v>0</v>
      </c>
      <c r="AB23" s="29">
        <f t="shared" si="8"/>
        <v>0</v>
      </c>
      <c r="AC23" s="46"/>
      <c r="AD23" s="32"/>
      <c r="AE23" s="33" t="str">
        <f t="shared" si="9"/>
        <v>605-PR</v>
      </c>
    </row>
    <row r="24" spans="1:31" s="34" customFormat="1" ht="39.75" customHeight="1" x14ac:dyDescent="0.25">
      <c r="A24" s="23" t="s">
        <v>65</v>
      </c>
      <c r="B24" s="41" t="s">
        <v>66</v>
      </c>
      <c r="C24" s="24" t="s">
        <v>67</v>
      </c>
      <c r="D24" s="42">
        <v>0</v>
      </c>
      <c r="E24" s="42">
        <v>15</v>
      </c>
      <c r="F24" s="25" t="s">
        <v>87</v>
      </c>
      <c r="G24" s="25" t="s">
        <v>88</v>
      </c>
      <c r="H24" s="26">
        <v>42</v>
      </c>
      <c r="I24" s="23" t="s">
        <v>70</v>
      </c>
      <c r="J24" s="43">
        <v>753</v>
      </c>
      <c r="K24" s="28">
        <v>0</v>
      </c>
      <c r="L24" s="28">
        <v>0</v>
      </c>
      <c r="M24" s="28">
        <v>0</v>
      </c>
      <c r="N24" s="44">
        <f t="shared" ref="N24" si="14">SUM(D24+E24)*J24</f>
        <v>11295</v>
      </c>
      <c r="O24" s="36">
        <v>0</v>
      </c>
      <c r="P24" s="37">
        <v>0</v>
      </c>
      <c r="Q24" s="37">
        <v>0</v>
      </c>
      <c r="R24" s="37">
        <f t="shared" si="11"/>
        <v>0</v>
      </c>
      <c r="S24" s="36">
        <v>0</v>
      </c>
      <c r="T24" s="29">
        <f t="shared" si="3"/>
        <v>0</v>
      </c>
      <c r="U24" s="29">
        <f t="shared" si="4"/>
        <v>11295</v>
      </c>
      <c r="V24" s="29">
        <v>0</v>
      </c>
      <c r="W24" s="29">
        <v>0</v>
      </c>
      <c r="X24" s="29">
        <v>0</v>
      </c>
      <c r="Y24" s="28">
        <v>0</v>
      </c>
      <c r="Z24" s="31">
        <v>0</v>
      </c>
      <c r="AA24" s="29">
        <v>0</v>
      </c>
      <c r="AB24" s="29">
        <f t="shared" si="8"/>
        <v>11295</v>
      </c>
      <c r="AC24" s="46"/>
      <c r="AD24" s="32"/>
      <c r="AE24" s="33" t="str">
        <f t="shared" si="9"/>
        <v>605-PR</v>
      </c>
    </row>
    <row r="25" spans="1:31" s="34" customFormat="1" ht="39.75" customHeight="1" x14ac:dyDescent="0.25">
      <c r="A25" s="23" t="s">
        <v>65</v>
      </c>
      <c r="B25" s="41" t="s">
        <v>66</v>
      </c>
      <c r="C25" s="24" t="s">
        <v>67</v>
      </c>
      <c r="D25" s="42">
        <v>0</v>
      </c>
      <c r="E25" s="42">
        <v>18</v>
      </c>
      <c r="F25" s="25" t="s">
        <v>89</v>
      </c>
      <c r="G25" s="25" t="s">
        <v>90</v>
      </c>
      <c r="H25" s="26">
        <v>42</v>
      </c>
      <c r="I25" s="23" t="s">
        <v>70</v>
      </c>
      <c r="J25" s="43">
        <v>753</v>
      </c>
      <c r="K25" s="28">
        <v>0</v>
      </c>
      <c r="L25" s="28">
        <v>0</v>
      </c>
      <c r="M25" s="28">
        <v>0</v>
      </c>
      <c r="N25" s="44">
        <f t="shared" si="10"/>
        <v>13554</v>
      </c>
      <c r="O25" s="36">
        <v>0</v>
      </c>
      <c r="P25" s="37">
        <v>0</v>
      </c>
      <c r="Q25" s="37">
        <v>0</v>
      </c>
      <c r="R25" s="37">
        <f t="shared" si="11"/>
        <v>0</v>
      </c>
      <c r="S25" s="36">
        <v>0</v>
      </c>
      <c r="T25" s="29">
        <f t="shared" si="3"/>
        <v>0</v>
      </c>
      <c r="U25" s="29">
        <f t="shared" si="4"/>
        <v>13554</v>
      </c>
      <c r="V25" s="29">
        <v>0</v>
      </c>
      <c r="W25" s="29">
        <v>0</v>
      </c>
      <c r="X25" s="29">
        <v>0</v>
      </c>
      <c r="Y25" s="28">
        <v>0</v>
      </c>
      <c r="Z25" s="31">
        <v>0</v>
      </c>
      <c r="AA25" s="29">
        <v>0</v>
      </c>
      <c r="AB25" s="29">
        <f t="shared" si="8"/>
        <v>13554</v>
      </c>
      <c r="AC25" s="32"/>
      <c r="AD25" s="32"/>
      <c r="AE25" s="33" t="str">
        <f t="shared" si="9"/>
        <v>605-PR</v>
      </c>
    </row>
    <row r="26" spans="1:31" s="34" customFormat="1" ht="39.75" customHeight="1" x14ac:dyDescent="0.25">
      <c r="A26" s="23" t="s">
        <v>65</v>
      </c>
      <c r="B26" s="41" t="s">
        <v>66</v>
      </c>
      <c r="C26" s="24" t="s">
        <v>67</v>
      </c>
      <c r="D26" s="42">
        <v>0</v>
      </c>
      <c r="E26" s="42">
        <v>15</v>
      </c>
      <c r="F26" s="25" t="s">
        <v>91</v>
      </c>
      <c r="G26" s="25" t="s">
        <v>92</v>
      </c>
      <c r="H26" s="26">
        <v>42</v>
      </c>
      <c r="I26" s="23" t="s">
        <v>70</v>
      </c>
      <c r="J26" s="43">
        <v>753</v>
      </c>
      <c r="K26" s="28">
        <v>0</v>
      </c>
      <c r="L26" s="28">
        <v>0</v>
      </c>
      <c r="M26" s="28">
        <v>0</v>
      </c>
      <c r="N26" s="44">
        <f t="shared" si="10"/>
        <v>11295</v>
      </c>
      <c r="O26" s="36">
        <v>0</v>
      </c>
      <c r="P26" s="37">
        <v>0</v>
      </c>
      <c r="Q26" s="37">
        <v>0</v>
      </c>
      <c r="R26" s="37">
        <f t="shared" si="11"/>
        <v>0</v>
      </c>
      <c r="S26" s="36">
        <v>0</v>
      </c>
      <c r="T26" s="29">
        <f t="shared" si="3"/>
        <v>0</v>
      </c>
      <c r="U26" s="29">
        <f t="shared" si="4"/>
        <v>11295</v>
      </c>
      <c r="V26" s="29">
        <v>0</v>
      </c>
      <c r="W26" s="29">
        <v>0</v>
      </c>
      <c r="X26" s="29">
        <v>0</v>
      </c>
      <c r="Y26" s="28">
        <v>0</v>
      </c>
      <c r="Z26" s="31">
        <v>0</v>
      </c>
      <c r="AA26" s="29">
        <v>0</v>
      </c>
      <c r="AB26" s="29">
        <f t="shared" si="8"/>
        <v>11295</v>
      </c>
      <c r="AC26" s="46"/>
      <c r="AD26" s="32"/>
      <c r="AE26" s="33" t="str">
        <f t="shared" si="9"/>
        <v>605-PR</v>
      </c>
    </row>
    <row r="27" spans="1:31" s="34" customFormat="1" ht="39.75" customHeight="1" x14ac:dyDescent="0.25">
      <c r="A27" s="23" t="s">
        <v>65</v>
      </c>
      <c r="B27" s="41" t="s">
        <v>66</v>
      </c>
      <c r="C27" s="24" t="s">
        <v>67</v>
      </c>
      <c r="D27" s="42">
        <v>0</v>
      </c>
      <c r="E27" s="42">
        <v>15</v>
      </c>
      <c r="F27" s="25" t="s">
        <v>75</v>
      </c>
      <c r="G27" s="25" t="s">
        <v>76</v>
      </c>
      <c r="H27" s="26">
        <v>42</v>
      </c>
      <c r="I27" s="23" t="s">
        <v>70</v>
      </c>
      <c r="J27" s="43">
        <v>1200</v>
      </c>
      <c r="K27" s="28">
        <v>0</v>
      </c>
      <c r="L27" s="28">
        <v>0</v>
      </c>
      <c r="M27" s="28">
        <v>0</v>
      </c>
      <c r="N27" s="44">
        <f t="shared" si="10"/>
        <v>18000</v>
      </c>
      <c r="O27" s="36">
        <v>0</v>
      </c>
      <c r="P27" s="37">
        <v>0</v>
      </c>
      <c r="Q27" s="37">
        <v>0</v>
      </c>
      <c r="R27" s="37">
        <f t="shared" si="11"/>
        <v>0</v>
      </c>
      <c r="S27" s="36">
        <v>0</v>
      </c>
      <c r="T27" s="29">
        <f t="shared" si="3"/>
        <v>0</v>
      </c>
      <c r="U27" s="29">
        <f t="shared" si="4"/>
        <v>18000</v>
      </c>
      <c r="V27" s="29">
        <v>0</v>
      </c>
      <c r="W27" s="29">
        <v>0</v>
      </c>
      <c r="X27" s="29">
        <v>0</v>
      </c>
      <c r="Y27" s="28">
        <v>0</v>
      </c>
      <c r="Z27" s="31">
        <v>0</v>
      </c>
      <c r="AA27" s="29">
        <v>0</v>
      </c>
      <c r="AB27" s="29">
        <f t="shared" si="8"/>
        <v>18000</v>
      </c>
      <c r="AC27" s="46"/>
      <c r="AD27" s="32"/>
      <c r="AE27" s="33" t="str">
        <f t="shared" si="9"/>
        <v>605-PR</v>
      </c>
    </row>
    <row r="28" spans="1:31" s="34" customFormat="1" ht="39.75" customHeight="1" x14ac:dyDescent="0.25">
      <c r="A28" s="23" t="s">
        <v>65</v>
      </c>
      <c r="B28" s="41" t="s">
        <v>66</v>
      </c>
      <c r="C28" s="24" t="s">
        <v>67</v>
      </c>
      <c r="D28" s="42">
        <v>0</v>
      </c>
      <c r="E28" s="42">
        <v>20</v>
      </c>
      <c r="F28" s="25" t="s">
        <v>93</v>
      </c>
      <c r="G28" s="25" t="s">
        <v>94</v>
      </c>
      <c r="H28" s="26">
        <v>42</v>
      </c>
      <c r="I28" s="23" t="s">
        <v>70</v>
      </c>
      <c r="J28" s="43">
        <v>1200</v>
      </c>
      <c r="K28" s="28">
        <v>0</v>
      </c>
      <c r="L28" s="28">
        <v>0</v>
      </c>
      <c r="M28" s="28">
        <v>0</v>
      </c>
      <c r="N28" s="44">
        <f t="shared" si="10"/>
        <v>24000</v>
      </c>
      <c r="O28" s="36">
        <v>0</v>
      </c>
      <c r="P28" s="37">
        <v>0</v>
      </c>
      <c r="Q28" s="37">
        <v>0</v>
      </c>
      <c r="R28" s="37">
        <f t="shared" si="11"/>
        <v>0</v>
      </c>
      <c r="S28" s="36">
        <v>0</v>
      </c>
      <c r="T28" s="29">
        <f t="shared" si="3"/>
        <v>0</v>
      </c>
      <c r="U28" s="29">
        <f t="shared" si="4"/>
        <v>24000</v>
      </c>
      <c r="V28" s="29">
        <v>0</v>
      </c>
      <c r="W28" s="29">
        <v>0</v>
      </c>
      <c r="X28" s="29">
        <v>0</v>
      </c>
      <c r="Y28" s="28">
        <v>0</v>
      </c>
      <c r="Z28" s="31">
        <v>0</v>
      </c>
      <c r="AA28" s="29">
        <v>0</v>
      </c>
      <c r="AB28" s="29">
        <f t="shared" si="8"/>
        <v>24000</v>
      </c>
      <c r="AC28" s="46"/>
      <c r="AD28" s="32"/>
      <c r="AE28" s="33" t="str">
        <f t="shared" si="9"/>
        <v>605-PR</v>
      </c>
    </row>
    <row r="29" spans="1:31" s="34" customFormat="1" ht="39.75" customHeight="1" x14ac:dyDescent="0.25">
      <c r="A29" s="23" t="s">
        <v>65</v>
      </c>
      <c r="B29" s="41" t="s">
        <v>66</v>
      </c>
      <c r="C29" s="24" t="s">
        <v>67</v>
      </c>
      <c r="D29" s="42">
        <v>0</v>
      </c>
      <c r="E29" s="42">
        <v>20</v>
      </c>
      <c r="F29" s="25" t="s">
        <v>77</v>
      </c>
      <c r="G29" s="25" t="s">
        <v>78</v>
      </c>
      <c r="H29" s="26">
        <v>42</v>
      </c>
      <c r="I29" s="23" t="s">
        <v>70</v>
      </c>
      <c r="J29" s="43">
        <v>1200</v>
      </c>
      <c r="K29" s="28">
        <v>0</v>
      </c>
      <c r="L29" s="28">
        <v>0</v>
      </c>
      <c r="M29" s="28">
        <v>0</v>
      </c>
      <c r="N29" s="44">
        <f t="shared" si="10"/>
        <v>24000</v>
      </c>
      <c r="O29" s="36">
        <v>0</v>
      </c>
      <c r="P29" s="37">
        <v>0</v>
      </c>
      <c r="Q29" s="37">
        <v>0</v>
      </c>
      <c r="R29" s="37">
        <f t="shared" si="11"/>
        <v>0</v>
      </c>
      <c r="S29" s="36">
        <v>0</v>
      </c>
      <c r="T29" s="29">
        <f t="shared" si="3"/>
        <v>0</v>
      </c>
      <c r="U29" s="29">
        <f t="shared" si="4"/>
        <v>24000</v>
      </c>
      <c r="V29" s="29">
        <v>0</v>
      </c>
      <c r="W29" s="29">
        <v>0</v>
      </c>
      <c r="X29" s="29">
        <v>0</v>
      </c>
      <c r="Y29" s="28">
        <v>0</v>
      </c>
      <c r="Z29" s="31">
        <v>0</v>
      </c>
      <c r="AA29" s="29">
        <v>0</v>
      </c>
      <c r="AB29" s="29">
        <f t="shared" si="8"/>
        <v>24000</v>
      </c>
      <c r="AC29" s="46"/>
      <c r="AD29" s="32"/>
      <c r="AE29" s="33" t="str">
        <f t="shared" si="9"/>
        <v>605-PR</v>
      </c>
    </row>
    <row r="30" spans="1:31" s="34" customFormat="1" ht="39.75" customHeight="1" x14ac:dyDescent="0.25">
      <c r="A30" s="23" t="s">
        <v>65</v>
      </c>
      <c r="B30" s="41" t="s">
        <v>66</v>
      </c>
      <c r="C30" s="24" t="s">
        <v>67</v>
      </c>
      <c r="D30" s="42">
        <v>0</v>
      </c>
      <c r="E30" s="42">
        <v>28</v>
      </c>
      <c r="F30" s="25" t="s">
        <v>81</v>
      </c>
      <c r="G30" s="25" t="s">
        <v>82</v>
      </c>
      <c r="H30" s="26">
        <v>42</v>
      </c>
      <c r="I30" s="23" t="s">
        <v>70</v>
      </c>
      <c r="J30" s="43">
        <v>1200</v>
      </c>
      <c r="K30" s="28">
        <v>0</v>
      </c>
      <c r="L30" s="28">
        <v>0</v>
      </c>
      <c r="M30" s="28">
        <v>0</v>
      </c>
      <c r="N30" s="44">
        <f t="shared" si="10"/>
        <v>33600</v>
      </c>
      <c r="O30" s="36">
        <v>0</v>
      </c>
      <c r="P30" s="37">
        <v>0</v>
      </c>
      <c r="Q30" s="37">
        <v>0</v>
      </c>
      <c r="R30" s="37">
        <f t="shared" si="11"/>
        <v>0</v>
      </c>
      <c r="S30" s="36">
        <v>0</v>
      </c>
      <c r="T30" s="29">
        <f t="shared" si="3"/>
        <v>0</v>
      </c>
      <c r="U30" s="29">
        <f t="shared" si="4"/>
        <v>33600</v>
      </c>
      <c r="V30" s="29">
        <v>0</v>
      </c>
      <c r="W30" s="29">
        <v>0</v>
      </c>
      <c r="X30" s="29">
        <v>0</v>
      </c>
      <c r="Y30" s="28">
        <v>0</v>
      </c>
      <c r="Z30" s="31">
        <v>0</v>
      </c>
      <c r="AA30" s="29">
        <v>0</v>
      </c>
      <c r="AB30" s="29">
        <f t="shared" si="8"/>
        <v>33600</v>
      </c>
      <c r="AC30" s="46"/>
      <c r="AD30" s="32"/>
      <c r="AE30" s="33" t="str">
        <f t="shared" si="9"/>
        <v>605-PR</v>
      </c>
    </row>
    <row r="31" spans="1:31" s="34" customFormat="1" ht="54" customHeight="1" x14ac:dyDescent="0.25">
      <c r="A31" s="23" t="s">
        <v>65</v>
      </c>
      <c r="B31" s="41" t="s">
        <v>66</v>
      </c>
      <c r="C31" s="24" t="s">
        <v>67</v>
      </c>
      <c r="D31" s="42">
        <v>0</v>
      </c>
      <c r="E31" s="42">
        <v>28</v>
      </c>
      <c r="F31" s="25" t="s">
        <v>68</v>
      </c>
      <c r="G31" s="25" t="s">
        <v>69</v>
      </c>
      <c r="H31" s="26">
        <v>42</v>
      </c>
      <c r="I31" s="23" t="s">
        <v>70</v>
      </c>
      <c r="J31" s="43">
        <v>753</v>
      </c>
      <c r="K31" s="28">
        <v>0</v>
      </c>
      <c r="L31" s="28">
        <v>0</v>
      </c>
      <c r="M31" s="28">
        <v>0</v>
      </c>
      <c r="N31" s="44">
        <f t="shared" si="10"/>
        <v>21084</v>
      </c>
      <c r="O31" s="36">
        <v>0</v>
      </c>
      <c r="P31" s="37">
        <v>0</v>
      </c>
      <c r="Q31" s="37">
        <v>0</v>
      </c>
      <c r="R31" s="37">
        <f t="shared" si="11"/>
        <v>0</v>
      </c>
      <c r="S31" s="36">
        <v>0</v>
      </c>
      <c r="T31" s="29">
        <f t="shared" si="3"/>
        <v>0</v>
      </c>
      <c r="U31" s="29">
        <f t="shared" si="4"/>
        <v>21084</v>
      </c>
      <c r="V31" s="29">
        <v>0</v>
      </c>
      <c r="W31" s="29">
        <v>0</v>
      </c>
      <c r="X31" s="29">
        <v>0</v>
      </c>
      <c r="Y31" s="28">
        <v>0</v>
      </c>
      <c r="Z31" s="31">
        <v>0</v>
      </c>
      <c r="AA31" s="29">
        <v>0</v>
      </c>
      <c r="AB31" s="29">
        <f t="shared" si="8"/>
        <v>21084</v>
      </c>
      <c r="AC31" s="46"/>
      <c r="AD31" s="32"/>
      <c r="AE31" s="33" t="str">
        <f t="shared" si="9"/>
        <v>605-PR</v>
      </c>
    </row>
    <row r="32" spans="1:31" s="34" customFormat="1" ht="30.75" customHeight="1" x14ac:dyDescent="0.25">
      <c r="A32" s="23" t="s">
        <v>65</v>
      </c>
      <c r="B32" s="41" t="s">
        <v>95</v>
      </c>
      <c r="C32" s="47" t="s">
        <v>67</v>
      </c>
      <c r="D32" s="47" t="s">
        <v>96</v>
      </c>
      <c r="E32" s="48" t="s">
        <v>96</v>
      </c>
      <c r="F32" s="48" t="s">
        <v>96</v>
      </c>
      <c r="G32" s="48" t="s">
        <v>97</v>
      </c>
      <c r="H32" s="49" t="s">
        <v>96</v>
      </c>
      <c r="I32" s="50" t="s">
        <v>96</v>
      </c>
      <c r="J32" s="51" t="s">
        <v>96</v>
      </c>
      <c r="K32" s="28">
        <v>0</v>
      </c>
      <c r="L32" s="28">
        <v>0</v>
      </c>
      <c r="M32" s="28">
        <v>0</v>
      </c>
      <c r="N32" s="52">
        <v>0</v>
      </c>
      <c r="O32" s="36">
        <v>0</v>
      </c>
      <c r="P32" s="37">
        <v>0</v>
      </c>
      <c r="Q32" s="37"/>
      <c r="R32" s="37">
        <v>0</v>
      </c>
      <c r="S32" s="36">
        <v>0</v>
      </c>
      <c r="T32" s="29">
        <v>115500</v>
      </c>
      <c r="U32" s="29">
        <f t="shared" si="4"/>
        <v>115500</v>
      </c>
      <c r="V32" s="29">
        <v>0</v>
      </c>
      <c r="W32" s="29">
        <v>0</v>
      </c>
      <c r="X32" s="29">
        <v>0</v>
      </c>
      <c r="Y32" s="28">
        <v>0</v>
      </c>
      <c r="Z32" s="31">
        <v>0</v>
      </c>
      <c r="AA32" s="29">
        <v>0</v>
      </c>
      <c r="AB32" s="29">
        <f t="shared" si="8"/>
        <v>115500</v>
      </c>
      <c r="AC32" s="53"/>
      <c r="AD32" s="32"/>
      <c r="AE32" s="54" t="str">
        <f t="shared" si="9"/>
        <v>605-PR</v>
      </c>
    </row>
    <row r="33" spans="1:31" s="34" customFormat="1" ht="39.75" customHeight="1" x14ac:dyDescent="0.25">
      <c r="A33" s="23" t="s">
        <v>65</v>
      </c>
      <c r="B33" s="41" t="s">
        <v>95</v>
      </c>
      <c r="C33" s="24" t="s">
        <v>67</v>
      </c>
      <c r="D33" s="24" t="s">
        <v>96</v>
      </c>
      <c r="E33" s="25" t="s">
        <v>96</v>
      </c>
      <c r="F33" s="25" t="s">
        <v>96</v>
      </c>
      <c r="G33" s="25" t="s">
        <v>98</v>
      </c>
      <c r="H33" s="26" t="s">
        <v>96</v>
      </c>
      <c r="I33" s="23" t="s">
        <v>96</v>
      </c>
      <c r="J33" s="43" t="s">
        <v>96</v>
      </c>
      <c r="K33" s="28">
        <v>0</v>
      </c>
      <c r="L33" s="28">
        <v>0</v>
      </c>
      <c r="M33" s="28">
        <v>0</v>
      </c>
      <c r="N33" s="44">
        <v>0</v>
      </c>
      <c r="O33" s="36">
        <v>0</v>
      </c>
      <c r="P33" s="37">
        <v>0</v>
      </c>
      <c r="Q33" s="37"/>
      <c r="R33" s="37">
        <v>0</v>
      </c>
      <c r="S33" s="36">
        <v>0</v>
      </c>
      <c r="T33" s="29">
        <v>115500</v>
      </c>
      <c r="U33" s="29">
        <f t="shared" si="4"/>
        <v>115500</v>
      </c>
      <c r="V33" s="29">
        <v>0</v>
      </c>
      <c r="W33" s="29">
        <v>0</v>
      </c>
      <c r="X33" s="29">
        <v>0</v>
      </c>
      <c r="Y33" s="28">
        <v>0</v>
      </c>
      <c r="Z33" s="31">
        <v>0</v>
      </c>
      <c r="AA33" s="29">
        <v>0</v>
      </c>
      <c r="AB33" s="29">
        <f t="shared" si="8"/>
        <v>115500</v>
      </c>
      <c r="AC33" s="46"/>
      <c r="AD33" s="32"/>
      <c r="AE33" s="33" t="str">
        <f t="shared" si="9"/>
        <v>605-PR</v>
      </c>
    </row>
    <row r="34" spans="1:31" s="34" customFormat="1" ht="39.75" customHeight="1" x14ac:dyDescent="0.25">
      <c r="A34" s="23" t="s">
        <v>65</v>
      </c>
      <c r="B34" s="41" t="s">
        <v>95</v>
      </c>
      <c r="C34" s="24" t="s">
        <v>67</v>
      </c>
      <c r="D34" s="24" t="s">
        <v>96</v>
      </c>
      <c r="E34" s="25" t="s">
        <v>96</v>
      </c>
      <c r="F34" s="25" t="s">
        <v>96</v>
      </c>
      <c r="G34" s="25" t="s">
        <v>99</v>
      </c>
      <c r="H34" s="26" t="s">
        <v>96</v>
      </c>
      <c r="I34" s="23" t="s">
        <v>96</v>
      </c>
      <c r="J34" s="43" t="s">
        <v>96</v>
      </c>
      <c r="K34" s="28">
        <v>0</v>
      </c>
      <c r="L34" s="28">
        <v>0</v>
      </c>
      <c r="M34" s="28">
        <v>0</v>
      </c>
      <c r="N34" s="44">
        <v>0</v>
      </c>
      <c r="O34" s="36">
        <v>0</v>
      </c>
      <c r="P34" s="37">
        <v>0</v>
      </c>
      <c r="Q34" s="37"/>
      <c r="R34" s="37">
        <v>0</v>
      </c>
      <c r="S34" s="36">
        <v>0</v>
      </c>
      <c r="T34" s="29">
        <v>32045</v>
      </c>
      <c r="U34" s="29">
        <f t="shared" si="4"/>
        <v>32045</v>
      </c>
      <c r="V34" s="29">
        <v>0</v>
      </c>
      <c r="W34" s="29">
        <v>0</v>
      </c>
      <c r="X34" s="29">
        <v>0</v>
      </c>
      <c r="Y34" s="28">
        <v>0</v>
      </c>
      <c r="Z34" s="31">
        <v>0</v>
      </c>
      <c r="AA34" s="29">
        <v>0</v>
      </c>
      <c r="AB34" s="29">
        <f t="shared" si="8"/>
        <v>32045</v>
      </c>
      <c r="AC34" s="46"/>
      <c r="AD34" s="32"/>
      <c r="AE34" s="33" t="str">
        <f t="shared" si="9"/>
        <v>605-PR</v>
      </c>
    </row>
    <row r="35" spans="1:31" s="34" customFormat="1" ht="39.75" customHeight="1" x14ac:dyDescent="0.25">
      <c r="A35" s="23" t="s">
        <v>65</v>
      </c>
      <c r="B35" s="41" t="s">
        <v>95</v>
      </c>
      <c r="C35" s="24" t="s">
        <v>67</v>
      </c>
      <c r="D35" s="24" t="s">
        <v>96</v>
      </c>
      <c r="E35" s="25" t="s">
        <v>96</v>
      </c>
      <c r="F35" s="25" t="s">
        <v>96</v>
      </c>
      <c r="G35" s="25" t="s">
        <v>100</v>
      </c>
      <c r="H35" s="26" t="s">
        <v>96</v>
      </c>
      <c r="I35" s="23" t="s">
        <v>96</v>
      </c>
      <c r="J35" s="43" t="s">
        <v>96</v>
      </c>
      <c r="K35" s="28">
        <v>0</v>
      </c>
      <c r="L35" s="28">
        <v>0</v>
      </c>
      <c r="M35" s="28">
        <v>0</v>
      </c>
      <c r="N35" s="44">
        <v>0</v>
      </c>
      <c r="O35" s="36">
        <v>0</v>
      </c>
      <c r="P35" s="37">
        <v>0</v>
      </c>
      <c r="Q35" s="37"/>
      <c r="R35" s="37">
        <v>0</v>
      </c>
      <c r="S35" s="36">
        <v>0</v>
      </c>
      <c r="T35" s="29">
        <v>40045</v>
      </c>
      <c r="U35" s="29">
        <f t="shared" si="4"/>
        <v>40045</v>
      </c>
      <c r="V35" s="29">
        <v>0</v>
      </c>
      <c r="W35" s="29">
        <v>0</v>
      </c>
      <c r="X35" s="29">
        <v>0</v>
      </c>
      <c r="Y35" s="28">
        <v>0</v>
      </c>
      <c r="Z35" s="31">
        <v>0</v>
      </c>
      <c r="AA35" s="29">
        <v>0</v>
      </c>
      <c r="AB35" s="29">
        <f t="shared" si="8"/>
        <v>40045</v>
      </c>
      <c r="AC35" s="46"/>
      <c r="AD35" s="32"/>
      <c r="AE35" s="33" t="str">
        <f t="shared" si="9"/>
        <v>605-PR</v>
      </c>
    </row>
    <row r="36" spans="1:31" s="34" customFormat="1" ht="39.75" customHeight="1" x14ac:dyDescent="0.25">
      <c r="A36" s="23" t="s">
        <v>65</v>
      </c>
      <c r="B36" s="35" t="s">
        <v>101</v>
      </c>
      <c r="C36" s="24" t="s">
        <v>67</v>
      </c>
      <c r="D36" s="24" t="s">
        <v>102</v>
      </c>
      <c r="E36" s="25" t="s">
        <v>103</v>
      </c>
      <c r="F36" s="25" t="s">
        <v>104</v>
      </c>
      <c r="G36" s="25" t="s">
        <v>104</v>
      </c>
      <c r="H36" s="26"/>
      <c r="I36" s="23" t="s">
        <v>70</v>
      </c>
      <c r="J36" s="43">
        <v>0</v>
      </c>
      <c r="K36" s="28">
        <v>18</v>
      </c>
      <c r="L36" s="55">
        <v>0</v>
      </c>
      <c r="M36" s="28">
        <f t="shared" ref="M36:M59" si="15">K36+L36</f>
        <v>18</v>
      </c>
      <c r="N36" s="29">
        <v>0</v>
      </c>
      <c r="O36" s="36">
        <f t="shared" ref="O36:O46" si="16">SUM(M36)</f>
        <v>18</v>
      </c>
      <c r="P36" s="37">
        <v>148</v>
      </c>
      <c r="Q36" s="37">
        <v>0</v>
      </c>
      <c r="R36" s="37">
        <f t="shared" ref="R36:R46" si="17">SUM(O36*P36)</f>
        <v>2664</v>
      </c>
      <c r="S36" s="36">
        <v>0</v>
      </c>
      <c r="T36" s="29">
        <v>0</v>
      </c>
      <c r="U36" s="29">
        <f t="shared" si="4"/>
        <v>2664</v>
      </c>
      <c r="V36" s="29">
        <f t="shared" ref="V36:V46" si="18">SUM(M36*200)</f>
        <v>3600</v>
      </c>
      <c r="W36" s="29">
        <v>0</v>
      </c>
      <c r="X36" s="29">
        <v>0</v>
      </c>
      <c r="Y36" s="28">
        <v>0</v>
      </c>
      <c r="Z36" s="31">
        <v>0</v>
      </c>
      <c r="AA36" s="29">
        <f t="shared" ref="AA36:AA59" si="19">V36+Y36+Z36</f>
        <v>3600</v>
      </c>
      <c r="AB36" s="29">
        <f t="shared" si="8"/>
        <v>6264</v>
      </c>
      <c r="AC36" s="46"/>
      <c r="AD36" s="32"/>
      <c r="AE36" s="33" t="str">
        <f t="shared" si="9"/>
        <v>605-PR</v>
      </c>
    </row>
    <row r="37" spans="1:31" s="34" customFormat="1" ht="39.75" customHeight="1" x14ac:dyDescent="0.25">
      <c r="A37" s="23" t="s">
        <v>65</v>
      </c>
      <c r="B37" s="35" t="s">
        <v>101</v>
      </c>
      <c r="C37" s="24" t="s">
        <v>67</v>
      </c>
      <c r="D37" s="24" t="s">
        <v>102</v>
      </c>
      <c r="E37" s="25" t="s">
        <v>103</v>
      </c>
      <c r="F37" s="25" t="s">
        <v>104</v>
      </c>
      <c r="G37" s="25" t="s">
        <v>104</v>
      </c>
      <c r="H37" s="26"/>
      <c r="I37" s="23" t="s">
        <v>70</v>
      </c>
      <c r="J37" s="43">
        <v>0</v>
      </c>
      <c r="K37" s="28">
        <v>0</v>
      </c>
      <c r="L37" s="55">
        <v>30</v>
      </c>
      <c r="M37" s="28">
        <f t="shared" si="15"/>
        <v>30</v>
      </c>
      <c r="N37" s="29">
        <v>0</v>
      </c>
      <c r="O37" s="36">
        <f t="shared" si="16"/>
        <v>30</v>
      </c>
      <c r="P37" s="37">
        <v>148</v>
      </c>
      <c r="Q37" s="37">
        <v>0</v>
      </c>
      <c r="R37" s="37">
        <f t="shared" si="17"/>
        <v>4440</v>
      </c>
      <c r="S37" s="36">
        <v>0</v>
      </c>
      <c r="T37" s="29">
        <v>0</v>
      </c>
      <c r="U37" s="29">
        <f t="shared" si="4"/>
        <v>4440</v>
      </c>
      <c r="V37" s="29">
        <f t="shared" si="18"/>
        <v>6000</v>
      </c>
      <c r="W37" s="29">
        <v>0</v>
      </c>
      <c r="X37" s="29">
        <v>0</v>
      </c>
      <c r="Y37" s="28">
        <v>0</v>
      </c>
      <c r="Z37" s="31">
        <v>0</v>
      </c>
      <c r="AA37" s="29">
        <f t="shared" si="19"/>
        <v>6000</v>
      </c>
      <c r="AB37" s="29">
        <f t="shared" si="8"/>
        <v>10440</v>
      </c>
      <c r="AC37" s="46"/>
      <c r="AD37" s="32"/>
      <c r="AE37" s="33" t="str">
        <f t="shared" si="9"/>
        <v>605-PR</v>
      </c>
    </row>
    <row r="38" spans="1:31" s="34" customFormat="1" ht="39.75" customHeight="1" x14ac:dyDescent="0.25">
      <c r="A38" s="23" t="s">
        <v>65</v>
      </c>
      <c r="B38" s="35" t="s">
        <v>101</v>
      </c>
      <c r="C38" s="24" t="s">
        <v>67</v>
      </c>
      <c r="D38" s="24" t="s">
        <v>105</v>
      </c>
      <c r="E38" s="25" t="s">
        <v>106</v>
      </c>
      <c r="F38" s="25" t="s">
        <v>104</v>
      </c>
      <c r="G38" s="25" t="s">
        <v>104</v>
      </c>
      <c r="H38" s="26"/>
      <c r="I38" s="23" t="s">
        <v>70</v>
      </c>
      <c r="J38" s="43">
        <v>0</v>
      </c>
      <c r="K38" s="28">
        <v>69</v>
      </c>
      <c r="L38" s="55">
        <v>0</v>
      </c>
      <c r="M38" s="28">
        <f t="shared" si="15"/>
        <v>69</v>
      </c>
      <c r="N38" s="29">
        <v>0</v>
      </c>
      <c r="O38" s="36">
        <v>69</v>
      </c>
      <c r="P38" s="37">
        <v>148</v>
      </c>
      <c r="Q38" s="37">
        <v>0</v>
      </c>
      <c r="R38" s="37">
        <f t="shared" si="17"/>
        <v>10212</v>
      </c>
      <c r="S38" s="36">
        <v>0</v>
      </c>
      <c r="T38" s="29">
        <v>0</v>
      </c>
      <c r="U38" s="29">
        <f t="shared" si="4"/>
        <v>10212</v>
      </c>
      <c r="V38" s="29">
        <f t="shared" si="18"/>
        <v>13800</v>
      </c>
      <c r="W38" s="29">
        <v>0</v>
      </c>
      <c r="X38" s="29">
        <v>0</v>
      </c>
      <c r="Y38" s="28">
        <v>0</v>
      </c>
      <c r="Z38" s="31">
        <v>0</v>
      </c>
      <c r="AA38" s="29">
        <f t="shared" si="19"/>
        <v>13800</v>
      </c>
      <c r="AB38" s="29">
        <f t="shared" si="8"/>
        <v>24012</v>
      </c>
      <c r="AC38" s="46"/>
      <c r="AD38" s="32"/>
      <c r="AE38" s="33" t="str">
        <f t="shared" si="9"/>
        <v>605-PR</v>
      </c>
    </row>
    <row r="39" spans="1:31" s="34" customFormat="1" ht="39.75" customHeight="1" x14ac:dyDescent="0.25">
      <c r="A39" s="23" t="s">
        <v>65</v>
      </c>
      <c r="B39" s="35" t="s">
        <v>107</v>
      </c>
      <c r="C39" s="24" t="s">
        <v>67</v>
      </c>
      <c r="D39" s="24" t="s">
        <v>105</v>
      </c>
      <c r="E39" s="25" t="s">
        <v>106</v>
      </c>
      <c r="F39" s="25" t="s">
        <v>104</v>
      </c>
      <c r="G39" s="25" t="s">
        <v>104</v>
      </c>
      <c r="H39" s="26"/>
      <c r="I39" s="23" t="s">
        <v>70</v>
      </c>
      <c r="J39" s="43">
        <v>0</v>
      </c>
      <c r="K39" s="28">
        <v>14</v>
      </c>
      <c r="L39" s="55">
        <v>0</v>
      </c>
      <c r="M39" s="28">
        <f t="shared" si="15"/>
        <v>14</v>
      </c>
      <c r="N39" s="29">
        <v>0</v>
      </c>
      <c r="O39" s="36">
        <v>14</v>
      </c>
      <c r="P39" s="37">
        <v>148</v>
      </c>
      <c r="Q39" s="37">
        <v>0</v>
      </c>
      <c r="R39" s="37">
        <f t="shared" si="17"/>
        <v>2072</v>
      </c>
      <c r="S39" s="36">
        <v>0</v>
      </c>
      <c r="T39" s="29">
        <v>0</v>
      </c>
      <c r="U39" s="29">
        <f t="shared" si="4"/>
        <v>2072</v>
      </c>
      <c r="V39" s="29">
        <f t="shared" ref="V39:V40" si="20">SUM(M39*200)</f>
        <v>2800</v>
      </c>
      <c r="W39" s="29">
        <v>0</v>
      </c>
      <c r="X39" s="29">
        <v>0</v>
      </c>
      <c r="Y39" s="28">
        <v>0</v>
      </c>
      <c r="Z39" s="31">
        <v>0</v>
      </c>
      <c r="AA39" s="29">
        <f t="shared" si="19"/>
        <v>2800</v>
      </c>
      <c r="AB39" s="29">
        <f t="shared" si="8"/>
        <v>4872</v>
      </c>
      <c r="AC39" s="46"/>
      <c r="AD39" s="32"/>
      <c r="AE39" s="33" t="str">
        <f t="shared" si="9"/>
        <v>605-PR</v>
      </c>
    </row>
    <row r="40" spans="1:31" s="34" customFormat="1" ht="39.75" customHeight="1" x14ac:dyDescent="0.25">
      <c r="A40" s="23" t="s">
        <v>65</v>
      </c>
      <c r="B40" s="35" t="s">
        <v>107</v>
      </c>
      <c r="C40" s="24" t="s">
        <v>67</v>
      </c>
      <c r="D40" s="24" t="s">
        <v>105</v>
      </c>
      <c r="E40" s="25" t="s">
        <v>106</v>
      </c>
      <c r="F40" s="25" t="s">
        <v>104</v>
      </c>
      <c r="G40" s="25" t="s">
        <v>104</v>
      </c>
      <c r="H40" s="26"/>
      <c r="I40" s="23" t="s">
        <v>70</v>
      </c>
      <c r="J40" s="43">
        <v>0</v>
      </c>
      <c r="K40" s="28">
        <v>0</v>
      </c>
      <c r="L40" s="55">
        <v>14</v>
      </c>
      <c r="M40" s="28">
        <f t="shared" si="15"/>
        <v>14</v>
      </c>
      <c r="N40" s="29">
        <v>0</v>
      </c>
      <c r="O40" s="36">
        <v>14</v>
      </c>
      <c r="P40" s="37">
        <v>148</v>
      </c>
      <c r="Q40" s="37">
        <v>0</v>
      </c>
      <c r="R40" s="37">
        <f t="shared" si="17"/>
        <v>2072</v>
      </c>
      <c r="S40" s="36">
        <v>0</v>
      </c>
      <c r="T40" s="29">
        <v>0</v>
      </c>
      <c r="U40" s="29">
        <f t="shared" si="4"/>
        <v>2072</v>
      </c>
      <c r="V40" s="29">
        <f t="shared" si="20"/>
        <v>2800</v>
      </c>
      <c r="W40" s="29">
        <v>0</v>
      </c>
      <c r="X40" s="29">
        <v>0</v>
      </c>
      <c r="Y40" s="28">
        <v>0</v>
      </c>
      <c r="Z40" s="31">
        <v>0</v>
      </c>
      <c r="AA40" s="29">
        <f t="shared" si="19"/>
        <v>2800</v>
      </c>
      <c r="AB40" s="29">
        <f t="shared" si="8"/>
        <v>4872</v>
      </c>
      <c r="AC40" s="46"/>
      <c r="AD40" s="32"/>
      <c r="AE40" s="33" t="str">
        <f t="shared" si="9"/>
        <v>605-PR</v>
      </c>
    </row>
    <row r="41" spans="1:31" s="34" customFormat="1" ht="39.75" customHeight="1" x14ac:dyDescent="0.25">
      <c r="A41" s="23" t="s">
        <v>65</v>
      </c>
      <c r="B41" s="35" t="s">
        <v>101</v>
      </c>
      <c r="C41" s="24" t="s">
        <v>67</v>
      </c>
      <c r="D41" s="24" t="s">
        <v>105</v>
      </c>
      <c r="E41" s="25" t="s">
        <v>106</v>
      </c>
      <c r="F41" s="25" t="s">
        <v>104</v>
      </c>
      <c r="G41" s="25" t="s">
        <v>104</v>
      </c>
      <c r="H41" s="26"/>
      <c r="I41" s="23" t="s">
        <v>70</v>
      </c>
      <c r="J41" s="43">
        <v>0</v>
      </c>
      <c r="K41" s="28">
        <v>0</v>
      </c>
      <c r="L41" s="55">
        <v>84</v>
      </c>
      <c r="M41" s="28">
        <f t="shared" si="15"/>
        <v>84</v>
      </c>
      <c r="N41" s="29">
        <v>0</v>
      </c>
      <c r="O41" s="36">
        <v>84</v>
      </c>
      <c r="P41" s="37">
        <v>148</v>
      </c>
      <c r="Q41" s="37">
        <v>0</v>
      </c>
      <c r="R41" s="37">
        <f t="shared" si="17"/>
        <v>12432</v>
      </c>
      <c r="S41" s="36">
        <v>0</v>
      </c>
      <c r="T41" s="29">
        <v>0</v>
      </c>
      <c r="U41" s="29">
        <f t="shared" si="4"/>
        <v>12432</v>
      </c>
      <c r="V41" s="29">
        <f t="shared" si="18"/>
        <v>16800</v>
      </c>
      <c r="W41" s="29">
        <v>0</v>
      </c>
      <c r="X41" s="29">
        <v>0</v>
      </c>
      <c r="Y41" s="28">
        <v>0</v>
      </c>
      <c r="Z41" s="31">
        <v>0</v>
      </c>
      <c r="AA41" s="29">
        <f t="shared" si="19"/>
        <v>16800</v>
      </c>
      <c r="AB41" s="29">
        <f t="shared" si="8"/>
        <v>29232</v>
      </c>
      <c r="AC41" s="46"/>
      <c r="AD41" s="32"/>
      <c r="AE41" s="33" t="str">
        <f t="shared" si="9"/>
        <v>605-PR</v>
      </c>
    </row>
    <row r="42" spans="1:31" s="34" customFormat="1" ht="39.75" customHeight="1" x14ac:dyDescent="0.25">
      <c r="A42" s="23" t="s">
        <v>65</v>
      </c>
      <c r="B42" s="35" t="s">
        <v>108</v>
      </c>
      <c r="C42" s="24" t="s">
        <v>67</v>
      </c>
      <c r="D42" s="24" t="s">
        <v>105</v>
      </c>
      <c r="E42" s="25" t="s">
        <v>109</v>
      </c>
      <c r="F42" s="25" t="s">
        <v>104</v>
      </c>
      <c r="G42" s="25" t="s">
        <v>104</v>
      </c>
      <c r="H42" s="26"/>
      <c r="I42" s="23" t="s">
        <v>70</v>
      </c>
      <c r="J42" s="43">
        <v>0</v>
      </c>
      <c r="K42" s="28">
        <v>0</v>
      </c>
      <c r="L42" s="55">
        <v>15</v>
      </c>
      <c r="M42" s="28">
        <f t="shared" si="15"/>
        <v>15</v>
      </c>
      <c r="N42" s="29">
        <v>0</v>
      </c>
      <c r="O42" s="36">
        <f t="shared" si="16"/>
        <v>15</v>
      </c>
      <c r="P42" s="37">
        <v>148</v>
      </c>
      <c r="Q42" s="37">
        <v>0</v>
      </c>
      <c r="R42" s="37">
        <f t="shared" si="17"/>
        <v>2220</v>
      </c>
      <c r="S42" s="36">
        <v>0</v>
      </c>
      <c r="T42" s="29">
        <v>0</v>
      </c>
      <c r="U42" s="29">
        <f t="shared" si="4"/>
        <v>2220</v>
      </c>
      <c r="V42" s="29">
        <f t="shared" si="18"/>
        <v>3000</v>
      </c>
      <c r="W42" s="29">
        <v>0</v>
      </c>
      <c r="X42" s="29">
        <v>0</v>
      </c>
      <c r="Y42" s="28">
        <v>0</v>
      </c>
      <c r="Z42" s="31">
        <v>0</v>
      </c>
      <c r="AA42" s="29">
        <f t="shared" si="19"/>
        <v>3000</v>
      </c>
      <c r="AB42" s="29">
        <f t="shared" si="8"/>
        <v>5220</v>
      </c>
      <c r="AC42" s="46"/>
      <c r="AD42" s="32"/>
      <c r="AE42" s="33" t="str">
        <f t="shared" si="9"/>
        <v>605-PR</v>
      </c>
    </row>
    <row r="43" spans="1:31" s="34" customFormat="1" ht="39.75" customHeight="1" x14ac:dyDescent="0.25">
      <c r="A43" s="23" t="s">
        <v>65</v>
      </c>
      <c r="B43" s="35" t="s">
        <v>101</v>
      </c>
      <c r="C43" s="24" t="s">
        <v>67</v>
      </c>
      <c r="D43" s="24" t="s">
        <v>41</v>
      </c>
      <c r="E43" s="25" t="s">
        <v>103</v>
      </c>
      <c r="F43" s="25" t="s">
        <v>104</v>
      </c>
      <c r="G43" s="25" t="s">
        <v>104</v>
      </c>
      <c r="H43" s="26"/>
      <c r="I43" s="23" t="s">
        <v>70</v>
      </c>
      <c r="J43" s="43">
        <v>0</v>
      </c>
      <c r="K43" s="28">
        <v>7</v>
      </c>
      <c r="L43" s="55">
        <v>0</v>
      </c>
      <c r="M43" s="28">
        <f t="shared" si="15"/>
        <v>7</v>
      </c>
      <c r="N43" s="29">
        <v>0</v>
      </c>
      <c r="O43" s="36">
        <f t="shared" si="16"/>
        <v>7</v>
      </c>
      <c r="P43" s="37">
        <v>148</v>
      </c>
      <c r="Q43" s="37">
        <v>0</v>
      </c>
      <c r="R43" s="37">
        <f t="shared" si="17"/>
        <v>1036</v>
      </c>
      <c r="S43" s="36">
        <v>0</v>
      </c>
      <c r="T43" s="29">
        <v>0</v>
      </c>
      <c r="U43" s="29">
        <f t="shared" si="4"/>
        <v>1036</v>
      </c>
      <c r="V43" s="29">
        <f t="shared" si="18"/>
        <v>1400</v>
      </c>
      <c r="W43" s="29">
        <v>0</v>
      </c>
      <c r="X43" s="29">
        <v>0</v>
      </c>
      <c r="Y43" s="28">
        <v>0</v>
      </c>
      <c r="Z43" s="31">
        <v>0</v>
      </c>
      <c r="AA43" s="29">
        <f t="shared" si="19"/>
        <v>1400</v>
      </c>
      <c r="AB43" s="29">
        <f t="shared" si="8"/>
        <v>2436</v>
      </c>
      <c r="AC43" s="46"/>
      <c r="AD43" s="32"/>
      <c r="AE43" s="33" t="str">
        <f t="shared" si="9"/>
        <v>605-PR</v>
      </c>
    </row>
    <row r="44" spans="1:31" s="34" customFormat="1" ht="39.75" customHeight="1" x14ac:dyDescent="0.25">
      <c r="A44" s="23" t="s">
        <v>65</v>
      </c>
      <c r="B44" s="35" t="s">
        <v>101</v>
      </c>
      <c r="C44" s="24" t="s">
        <v>67</v>
      </c>
      <c r="D44" s="24" t="s">
        <v>41</v>
      </c>
      <c r="E44" s="25" t="s">
        <v>103</v>
      </c>
      <c r="F44" s="25" t="s">
        <v>104</v>
      </c>
      <c r="G44" s="25" t="s">
        <v>104</v>
      </c>
      <c r="H44" s="26"/>
      <c r="I44" s="23" t="s">
        <v>70</v>
      </c>
      <c r="J44" s="43">
        <v>0</v>
      </c>
      <c r="K44" s="28">
        <v>0</v>
      </c>
      <c r="L44" s="55">
        <v>0</v>
      </c>
      <c r="M44" s="28">
        <f t="shared" si="15"/>
        <v>0</v>
      </c>
      <c r="N44" s="29">
        <v>0</v>
      </c>
      <c r="O44" s="36">
        <f t="shared" si="16"/>
        <v>0</v>
      </c>
      <c r="P44" s="37">
        <v>148</v>
      </c>
      <c r="Q44" s="37">
        <v>0</v>
      </c>
      <c r="R44" s="37">
        <f t="shared" si="17"/>
        <v>0</v>
      </c>
      <c r="S44" s="36">
        <v>0</v>
      </c>
      <c r="T44" s="29">
        <v>0</v>
      </c>
      <c r="U44" s="29">
        <f t="shared" si="4"/>
        <v>0</v>
      </c>
      <c r="V44" s="29">
        <f t="shared" si="18"/>
        <v>0</v>
      </c>
      <c r="W44" s="29">
        <v>0</v>
      </c>
      <c r="X44" s="29">
        <v>0</v>
      </c>
      <c r="Y44" s="28">
        <v>0</v>
      </c>
      <c r="Z44" s="31">
        <v>0</v>
      </c>
      <c r="AA44" s="29">
        <f t="shared" si="19"/>
        <v>0</v>
      </c>
      <c r="AB44" s="29">
        <f t="shared" si="8"/>
        <v>0</v>
      </c>
      <c r="AC44" s="46"/>
      <c r="AD44" s="32"/>
      <c r="AE44" s="33" t="str">
        <f t="shared" si="9"/>
        <v>605-PR</v>
      </c>
    </row>
    <row r="45" spans="1:31" s="34" customFormat="1" ht="39.75" customHeight="1" x14ac:dyDescent="0.25">
      <c r="A45" s="23" t="s">
        <v>65</v>
      </c>
      <c r="B45" s="35" t="s">
        <v>101</v>
      </c>
      <c r="C45" s="24" t="s">
        <v>67</v>
      </c>
      <c r="D45" s="24" t="s">
        <v>33</v>
      </c>
      <c r="E45" s="25" t="s">
        <v>103</v>
      </c>
      <c r="F45" s="25" t="s">
        <v>104</v>
      </c>
      <c r="G45" s="25" t="s">
        <v>104</v>
      </c>
      <c r="H45" s="26"/>
      <c r="I45" s="23" t="s">
        <v>70</v>
      </c>
      <c r="J45" s="43">
        <v>0</v>
      </c>
      <c r="K45" s="28">
        <v>25</v>
      </c>
      <c r="L45" s="55">
        <v>0</v>
      </c>
      <c r="M45" s="28">
        <f t="shared" si="15"/>
        <v>25</v>
      </c>
      <c r="N45" s="29">
        <v>0</v>
      </c>
      <c r="O45" s="36">
        <v>25</v>
      </c>
      <c r="P45" s="37">
        <v>148</v>
      </c>
      <c r="Q45" s="37">
        <v>0</v>
      </c>
      <c r="R45" s="37">
        <f t="shared" si="17"/>
        <v>3700</v>
      </c>
      <c r="S45" s="36">
        <v>0</v>
      </c>
      <c r="T45" s="29">
        <v>0</v>
      </c>
      <c r="U45" s="29">
        <f t="shared" si="4"/>
        <v>3700</v>
      </c>
      <c r="V45" s="29">
        <f t="shared" si="18"/>
        <v>5000</v>
      </c>
      <c r="W45" s="29">
        <v>0</v>
      </c>
      <c r="X45" s="29">
        <v>0</v>
      </c>
      <c r="Y45" s="28">
        <v>0</v>
      </c>
      <c r="Z45" s="31">
        <v>0</v>
      </c>
      <c r="AA45" s="29">
        <f t="shared" si="19"/>
        <v>5000</v>
      </c>
      <c r="AB45" s="29">
        <f t="shared" si="8"/>
        <v>8700</v>
      </c>
      <c r="AC45" s="46"/>
      <c r="AD45" s="32"/>
      <c r="AE45" s="33" t="str">
        <f t="shared" si="9"/>
        <v>605-PR</v>
      </c>
    </row>
    <row r="46" spans="1:31" s="34" customFormat="1" ht="39.75" customHeight="1" x14ac:dyDescent="0.25">
      <c r="A46" s="23" t="s">
        <v>65</v>
      </c>
      <c r="B46" s="35" t="s">
        <v>101</v>
      </c>
      <c r="C46" s="24" t="s">
        <v>67</v>
      </c>
      <c r="D46" s="24" t="s">
        <v>33</v>
      </c>
      <c r="E46" s="25" t="s">
        <v>103</v>
      </c>
      <c r="F46" s="25" t="s">
        <v>104</v>
      </c>
      <c r="G46" s="25" t="s">
        <v>104</v>
      </c>
      <c r="H46" s="26"/>
      <c r="I46" s="23" t="s">
        <v>70</v>
      </c>
      <c r="J46" s="43">
        <v>0</v>
      </c>
      <c r="K46" s="28">
        <v>0</v>
      </c>
      <c r="L46" s="55">
        <v>30</v>
      </c>
      <c r="M46" s="28">
        <f t="shared" si="15"/>
        <v>30</v>
      </c>
      <c r="N46" s="29">
        <v>0</v>
      </c>
      <c r="O46" s="36">
        <f t="shared" si="16"/>
        <v>30</v>
      </c>
      <c r="P46" s="37">
        <v>148</v>
      </c>
      <c r="Q46" s="37">
        <v>0</v>
      </c>
      <c r="R46" s="37">
        <f t="shared" si="17"/>
        <v>4440</v>
      </c>
      <c r="S46" s="36">
        <v>0</v>
      </c>
      <c r="T46" s="29">
        <v>0</v>
      </c>
      <c r="U46" s="29">
        <f t="shared" si="4"/>
        <v>4440</v>
      </c>
      <c r="V46" s="29">
        <f t="shared" si="18"/>
        <v>6000</v>
      </c>
      <c r="W46" s="29">
        <v>0</v>
      </c>
      <c r="X46" s="29">
        <v>0</v>
      </c>
      <c r="Y46" s="28">
        <v>0</v>
      </c>
      <c r="Z46" s="31">
        <v>0</v>
      </c>
      <c r="AA46" s="29">
        <f t="shared" si="19"/>
        <v>6000</v>
      </c>
      <c r="AB46" s="29">
        <f t="shared" si="8"/>
        <v>10440</v>
      </c>
      <c r="AC46" s="46"/>
      <c r="AD46" s="32"/>
      <c r="AE46" s="33" t="str">
        <f t="shared" si="9"/>
        <v>605-PR</v>
      </c>
    </row>
    <row r="47" spans="1:31" s="34" customFormat="1" ht="50.25" customHeight="1" x14ac:dyDescent="0.25">
      <c r="A47" s="56" t="s">
        <v>110</v>
      </c>
      <c r="B47" s="35" t="s">
        <v>111</v>
      </c>
      <c r="C47" s="57" t="s">
        <v>32</v>
      </c>
      <c r="D47" s="57" t="s">
        <v>33</v>
      </c>
      <c r="E47" s="25" t="s">
        <v>112</v>
      </c>
      <c r="F47" s="58" t="s">
        <v>113</v>
      </c>
      <c r="G47" s="58" t="s">
        <v>114</v>
      </c>
      <c r="H47" s="26">
        <v>45</v>
      </c>
      <c r="I47" s="59" t="s">
        <v>70</v>
      </c>
      <c r="J47" s="27">
        <v>1200</v>
      </c>
      <c r="K47" s="28">
        <v>19</v>
      </c>
      <c r="L47" s="28">
        <v>0</v>
      </c>
      <c r="M47" s="28">
        <f t="shared" si="15"/>
        <v>19</v>
      </c>
      <c r="N47" s="29">
        <f t="shared" ref="N47" si="21">(J47*M47)</f>
        <v>22800</v>
      </c>
      <c r="O47" s="36">
        <v>15</v>
      </c>
      <c r="P47" s="37">
        <v>88</v>
      </c>
      <c r="Q47" s="37">
        <v>0.4</v>
      </c>
      <c r="R47" s="37">
        <f t="shared" ref="R47" si="22">SUM(P47*Q47*O47)</f>
        <v>528</v>
      </c>
      <c r="S47" s="36">
        <v>0</v>
      </c>
      <c r="T47" s="29">
        <v>0</v>
      </c>
      <c r="U47" s="29">
        <f t="shared" si="4"/>
        <v>23328</v>
      </c>
      <c r="V47" s="29">
        <f t="shared" ref="V47" si="23">M47*200</f>
        <v>3800</v>
      </c>
      <c r="W47" s="29">
        <v>0</v>
      </c>
      <c r="X47" s="29">
        <v>0</v>
      </c>
      <c r="Y47" s="28">
        <f t="shared" ref="Y47" si="24">SUM(X47*W47)</f>
        <v>0</v>
      </c>
      <c r="Z47" s="31">
        <v>0</v>
      </c>
      <c r="AA47" s="29">
        <f t="shared" si="19"/>
        <v>3800</v>
      </c>
      <c r="AB47" s="29">
        <f t="shared" si="8"/>
        <v>27128</v>
      </c>
      <c r="AC47" s="32">
        <f>SUM(M47)</f>
        <v>19</v>
      </c>
      <c r="AD47" s="32">
        <f>SUM(AB47:AB49)</f>
        <v>42923</v>
      </c>
      <c r="AE47" s="33" t="s">
        <v>115</v>
      </c>
    </row>
    <row r="48" spans="1:31" s="34" customFormat="1" ht="50.25" customHeight="1" x14ac:dyDescent="0.25">
      <c r="A48" s="56" t="s">
        <v>110</v>
      </c>
      <c r="B48" s="35" t="s">
        <v>111</v>
      </c>
      <c r="C48" s="57" t="s">
        <v>32</v>
      </c>
      <c r="D48" s="57" t="s">
        <v>96</v>
      </c>
      <c r="E48" s="58" t="s">
        <v>96</v>
      </c>
      <c r="F48" s="58" t="s">
        <v>96</v>
      </c>
      <c r="G48" s="58" t="s">
        <v>97</v>
      </c>
      <c r="H48" s="26">
        <v>0</v>
      </c>
      <c r="I48" s="59" t="s">
        <v>70</v>
      </c>
      <c r="J48" s="27">
        <v>0</v>
      </c>
      <c r="K48" s="28">
        <v>0</v>
      </c>
      <c r="L48" s="28">
        <v>0</v>
      </c>
      <c r="M48" s="28">
        <f>K48+L48</f>
        <v>0</v>
      </c>
      <c r="N48" s="29">
        <f>(J48*M48)</f>
        <v>0</v>
      </c>
      <c r="O48" s="36">
        <v>0</v>
      </c>
      <c r="P48" s="37">
        <v>0</v>
      </c>
      <c r="Q48" s="37">
        <v>0</v>
      </c>
      <c r="R48" s="37">
        <v>0</v>
      </c>
      <c r="S48" s="36">
        <v>0</v>
      </c>
      <c r="T48" s="29">
        <v>11500</v>
      </c>
      <c r="U48" s="29">
        <f>N48+R48+T48</f>
        <v>11500</v>
      </c>
      <c r="V48" s="29">
        <v>0</v>
      </c>
      <c r="W48" s="29">
        <v>0</v>
      </c>
      <c r="X48" s="29">
        <v>0</v>
      </c>
      <c r="Y48" s="28">
        <f>SUM(X48*W48)</f>
        <v>0</v>
      </c>
      <c r="Z48" s="31">
        <v>0</v>
      </c>
      <c r="AA48" s="29">
        <f>V48+Y48+Z48</f>
        <v>0</v>
      </c>
      <c r="AB48" s="29">
        <f>AA48+U48</f>
        <v>11500</v>
      </c>
      <c r="AC48" s="32"/>
      <c r="AD48" s="32"/>
      <c r="AE48" s="33" t="s">
        <v>115</v>
      </c>
    </row>
    <row r="49" spans="1:31" s="34" customFormat="1" ht="50.25" customHeight="1" x14ac:dyDescent="0.25">
      <c r="A49" s="56" t="s">
        <v>110</v>
      </c>
      <c r="B49" s="35" t="s">
        <v>111</v>
      </c>
      <c r="C49" s="57" t="s">
        <v>32</v>
      </c>
      <c r="D49" s="57" t="s">
        <v>96</v>
      </c>
      <c r="E49" s="58" t="s">
        <v>96</v>
      </c>
      <c r="F49" s="58" t="s">
        <v>96</v>
      </c>
      <c r="G49" s="58" t="s">
        <v>116</v>
      </c>
      <c r="H49" s="26">
        <v>0</v>
      </c>
      <c r="I49" s="59" t="s">
        <v>70</v>
      </c>
      <c r="J49" s="27">
        <v>0</v>
      </c>
      <c r="K49" s="28">
        <v>0</v>
      </c>
      <c r="L49" s="28">
        <v>0</v>
      </c>
      <c r="M49" s="28">
        <v>0</v>
      </c>
      <c r="N49" s="29">
        <v>0</v>
      </c>
      <c r="O49" s="36">
        <v>0</v>
      </c>
      <c r="P49" s="37">
        <v>0</v>
      </c>
      <c r="Q49" s="37">
        <v>0</v>
      </c>
      <c r="R49" s="37">
        <v>0</v>
      </c>
      <c r="S49" s="36">
        <v>0</v>
      </c>
      <c r="T49" s="29">
        <v>4295</v>
      </c>
      <c r="U49" s="29">
        <f>N49+R49+T49</f>
        <v>4295</v>
      </c>
      <c r="V49" s="29">
        <v>0</v>
      </c>
      <c r="W49" s="29">
        <v>0</v>
      </c>
      <c r="X49" s="29">
        <v>0</v>
      </c>
      <c r="Y49" s="28">
        <v>0</v>
      </c>
      <c r="Z49" s="31">
        <v>0</v>
      </c>
      <c r="AA49" s="29">
        <v>0</v>
      </c>
      <c r="AB49" s="29">
        <f>AA49+U49</f>
        <v>4295</v>
      </c>
      <c r="AC49" s="32"/>
      <c r="AD49" s="32"/>
      <c r="AE49" s="33" t="s">
        <v>115</v>
      </c>
    </row>
    <row r="50" spans="1:31" s="34" customFormat="1" ht="39.75" customHeight="1" x14ac:dyDescent="0.25">
      <c r="A50" s="56" t="s">
        <v>117</v>
      </c>
      <c r="B50" s="35" t="s">
        <v>118</v>
      </c>
      <c r="C50" s="24" t="s">
        <v>32</v>
      </c>
      <c r="D50" s="24" t="s">
        <v>105</v>
      </c>
      <c r="E50" s="25" t="s">
        <v>119</v>
      </c>
      <c r="F50" s="25" t="s">
        <v>120</v>
      </c>
      <c r="G50" s="25" t="s">
        <v>121</v>
      </c>
      <c r="H50" s="26">
        <v>45</v>
      </c>
      <c r="I50" s="23" t="s">
        <v>70</v>
      </c>
      <c r="J50" s="27">
        <v>1200</v>
      </c>
      <c r="K50" s="28">
        <v>0</v>
      </c>
      <c r="L50" s="28">
        <v>15</v>
      </c>
      <c r="M50" s="28">
        <f t="shared" si="15"/>
        <v>15</v>
      </c>
      <c r="N50" s="29">
        <f t="shared" ref="N50:N59" si="25">(J50*M50)</f>
        <v>18000</v>
      </c>
      <c r="O50" s="36">
        <v>0</v>
      </c>
      <c r="P50" s="37">
        <v>0</v>
      </c>
      <c r="Q50" s="37">
        <v>0</v>
      </c>
      <c r="R50" s="37">
        <v>0</v>
      </c>
      <c r="S50" s="36">
        <v>0</v>
      </c>
      <c r="T50" s="29">
        <f>(M50*S50)</f>
        <v>0</v>
      </c>
      <c r="U50" s="29">
        <f t="shared" si="4"/>
        <v>18000</v>
      </c>
      <c r="V50" s="29">
        <f t="shared" ref="V50:V59" si="26">M50*200</f>
        <v>3000</v>
      </c>
      <c r="W50" s="29">
        <v>36</v>
      </c>
      <c r="X50" s="29">
        <v>148</v>
      </c>
      <c r="Y50" s="28">
        <f t="shared" ref="Y50:Y59" si="27">SUM(X50*W50)</f>
        <v>5328</v>
      </c>
      <c r="Z50" s="31">
        <v>0</v>
      </c>
      <c r="AA50" s="29">
        <f t="shared" si="19"/>
        <v>8328</v>
      </c>
      <c r="AB50" s="29">
        <f t="shared" si="8"/>
        <v>26328</v>
      </c>
      <c r="AC50" s="32">
        <f>SUM(M50:M55)</f>
        <v>30</v>
      </c>
      <c r="AD50" s="32">
        <f>SUM(AB50:AB55)</f>
        <v>80646</v>
      </c>
      <c r="AE50" s="33" t="str">
        <f t="shared" si="9"/>
        <v>606-PR</v>
      </c>
    </row>
    <row r="51" spans="1:31" s="34" customFormat="1" ht="39.75" customHeight="1" x14ac:dyDescent="0.25">
      <c r="A51" s="56" t="s">
        <v>117</v>
      </c>
      <c r="B51" s="35" t="s">
        <v>118</v>
      </c>
      <c r="C51" s="57" t="s">
        <v>32</v>
      </c>
      <c r="D51" s="57" t="s">
        <v>105</v>
      </c>
      <c r="E51" s="25" t="s">
        <v>119</v>
      </c>
      <c r="F51" s="58" t="s">
        <v>122</v>
      </c>
      <c r="G51" s="58" t="s">
        <v>123</v>
      </c>
      <c r="H51" s="26">
        <v>54</v>
      </c>
      <c r="I51" s="59" t="s">
        <v>70</v>
      </c>
      <c r="J51" s="27">
        <v>1200</v>
      </c>
      <c r="K51" s="28">
        <v>0</v>
      </c>
      <c r="L51" s="28">
        <v>15</v>
      </c>
      <c r="M51" s="28">
        <f t="shared" si="15"/>
        <v>15</v>
      </c>
      <c r="N51" s="29">
        <f t="shared" si="25"/>
        <v>18000</v>
      </c>
      <c r="O51" s="36">
        <v>0</v>
      </c>
      <c r="P51" s="37">
        <v>0</v>
      </c>
      <c r="Q51" s="37">
        <v>0</v>
      </c>
      <c r="R51" s="37">
        <v>0</v>
      </c>
      <c r="S51" s="36">
        <v>0</v>
      </c>
      <c r="T51" s="29">
        <f>(M51*S51)</f>
        <v>0</v>
      </c>
      <c r="U51" s="29">
        <f t="shared" si="4"/>
        <v>18000</v>
      </c>
      <c r="V51" s="29">
        <f t="shared" si="26"/>
        <v>3000</v>
      </c>
      <c r="W51" s="29">
        <v>36</v>
      </c>
      <c r="X51" s="29">
        <v>148</v>
      </c>
      <c r="Y51" s="28">
        <f t="shared" si="27"/>
        <v>5328</v>
      </c>
      <c r="Z51" s="31">
        <v>0</v>
      </c>
      <c r="AA51" s="29">
        <f t="shared" si="19"/>
        <v>8328</v>
      </c>
      <c r="AB51" s="29">
        <f t="shared" si="8"/>
        <v>26328</v>
      </c>
      <c r="AC51" s="32"/>
      <c r="AD51" s="32"/>
      <c r="AE51" s="33" t="str">
        <f t="shared" si="9"/>
        <v>606-PR</v>
      </c>
    </row>
    <row r="52" spans="1:31" s="34" customFormat="1" ht="39.75" customHeight="1" x14ac:dyDescent="0.25">
      <c r="A52" s="56" t="s">
        <v>117</v>
      </c>
      <c r="B52" s="35" t="s">
        <v>124</v>
      </c>
      <c r="C52" s="57" t="s">
        <v>32</v>
      </c>
      <c r="D52" s="57" t="s">
        <v>96</v>
      </c>
      <c r="E52" s="58" t="s">
        <v>96</v>
      </c>
      <c r="F52" s="58" t="s">
        <v>96</v>
      </c>
      <c r="G52" s="58" t="s">
        <v>97</v>
      </c>
      <c r="H52" s="26">
        <v>0</v>
      </c>
      <c r="I52" s="59" t="s">
        <v>70</v>
      </c>
      <c r="J52" s="27">
        <v>0</v>
      </c>
      <c r="K52" s="28">
        <v>0</v>
      </c>
      <c r="L52" s="28">
        <v>0</v>
      </c>
      <c r="M52" s="28">
        <f>K52+L52</f>
        <v>0</v>
      </c>
      <c r="N52" s="29">
        <f t="shared" si="25"/>
        <v>0</v>
      </c>
      <c r="O52" s="36">
        <v>0</v>
      </c>
      <c r="P52" s="37">
        <v>0</v>
      </c>
      <c r="Q52" s="37">
        <v>0</v>
      </c>
      <c r="R52" s="37">
        <v>0</v>
      </c>
      <c r="S52" s="36">
        <v>0</v>
      </c>
      <c r="T52" s="29">
        <v>0</v>
      </c>
      <c r="U52" s="29">
        <f t="shared" si="4"/>
        <v>0</v>
      </c>
      <c r="V52" s="29">
        <v>0</v>
      </c>
      <c r="W52" s="29">
        <v>0</v>
      </c>
      <c r="X52" s="29">
        <v>0</v>
      </c>
      <c r="Y52" s="28">
        <f t="shared" si="27"/>
        <v>0</v>
      </c>
      <c r="Z52" s="31">
        <v>0</v>
      </c>
      <c r="AA52" s="29">
        <f>V52+Y52+Z52</f>
        <v>0</v>
      </c>
      <c r="AB52" s="29">
        <f t="shared" si="8"/>
        <v>0</v>
      </c>
      <c r="AC52" s="32"/>
      <c r="AD52" s="32"/>
      <c r="AE52" s="33" t="str">
        <f t="shared" si="9"/>
        <v>606-PR</v>
      </c>
    </row>
    <row r="53" spans="1:31" s="34" customFormat="1" ht="39.75" customHeight="1" x14ac:dyDescent="0.25">
      <c r="A53" s="56" t="s">
        <v>117</v>
      </c>
      <c r="B53" s="35" t="s">
        <v>124</v>
      </c>
      <c r="C53" s="57" t="s">
        <v>32</v>
      </c>
      <c r="D53" s="57" t="s">
        <v>96</v>
      </c>
      <c r="E53" s="58" t="s">
        <v>96</v>
      </c>
      <c r="F53" s="58" t="s">
        <v>96</v>
      </c>
      <c r="G53" s="58" t="s">
        <v>98</v>
      </c>
      <c r="H53" s="26">
        <v>0</v>
      </c>
      <c r="I53" s="59" t="s">
        <v>70</v>
      </c>
      <c r="J53" s="27">
        <v>0</v>
      </c>
      <c r="K53" s="28">
        <v>0</v>
      </c>
      <c r="L53" s="28">
        <v>0</v>
      </c>
      <c r="M53" s="28">
        <v>0</v>
      </c>
      <c r="N53" s="29">
        <f t="shared" si="25"/>
        <v>0</v>
      </c>
      <c r="O53" s="36">
        <v>0</v>
      </c>
      <c r="P53" s="37">
        <v>0</v>
      </c>
      <c r="Q53" s="37">
        <v>0</v>
      </c>
      <c r="R53" s="37">
        <v>0</v>
      </c>
      <c r="S53" s="36">
        <v>0</v>
      </c>
      <c r="T53" s="29">
        <v>21000</v>
      </c>
      <c r="U53" s="29">
        <f t="shared" si="4"/>
        <v>21000</v>
      </c>
      <c r="V53" s="29">
        <v>0</v>
      </c>
      <c r="W53" s="29">
        <v>0</v>
      </c>
      <c r="X53" s="29">
        <v>0</v>
      </c>
      <c r="Y53" s="28">
        <f t="shared" si="27"/>
        <v>0</v>
      </c>
      <c r="Z53" s="31">
        <v>0</v>
      </c>
      <c r="AA53" s="29">
        <v>0</v>
      </c>
      <c r="AB53" s="29">
        <f t="shared" si="8"/>
        <v>21000</v>
      </c>
      <c r="AC53" s="32"/>
      <c r="AD53" s="32"/>
      <c r="AE53" s="33" t="str">
        <f t="shared" si="9"/>
        <v>606-PR</v>
      </c>
    </row>
    <row r="54" spans="1:31" s="34" customFormat="1" ht="39.75" customHeight="1" x14ac:dyDescent="0.25">
      <c r="A54" s="56" t="s">
        <v>117</v>
      </c>
      <c r="B54" s="35" t="s">
        <v>124</v>
      </c>
      <c r="C54" s="57" t="s">
        <v>32</v>
      </c>
      <c r="D54" s="57" t="s">
        <v>96</v>
      </c>
      <c r="E54" s="58" t="s">
        <v>96</v>
      </c>
      <c r="F54" s="58" t="s">
        <v>96</v>
      </c>
      <c r="G54" s="58" t="s">
        <v>116</v>
      </c>
      <c r="H54" s="26">
        <v>0</v>
      </c>
      <c r="I54" s="59" t="s">
        <v>70</v>
      </c>
      <c r="J54" s="27">
        <v>0</v>
      </c>
      <c r="K54" s="28">
        <v>0</v>
      </c>
      <c r="L54" s="28">
        <v>0</v>
      </c>
      <c r="M54" s="28">
        <v>0</v>
      </c>
      <c r="N54" s="29">
        <f t="shared" si="25"/>
        <v>0</v>
      </c>
      <c r="O54" s="36">
        <v>0</v>
      </c>
      <c r="P54" s="37">
        <v>0</v>
      </c>
      <c r="Q54" s="37">
        <v>0</v>
      </c>
      <c r="R54" s="37">
        <v>0</v>
      </c>
      <c r="S54" s="36">
        <v>0</v>
      </c>
      <c r="T54" s="29">
        <v>0</v>
      </c>
      <c r="U54" s="29">
        <f t="shared" si="4"/>
        <v>0</v>
      </c>
      <c r="V54" s="29">
        <v>0</v>
      </c>
      <c r="W54" s="29">
        <v>0</v>
      </c>
      <c r="X54" s="29">
        <v>0</v>
      </c>
      <c r="Y54" s="28">
        <f t="shared" si="27"/>
        <v>0</v>
      </c>
      <c r="Z54" s="31">
        <v>0</v>
      </c>
      <c r="AA54" s="29">
        <v>0</v>
      </c>
      <c r="AB54" s="29">
        <f t="shared" si="8"/>
        <v>0</v>
      </c>
      <c r="AC54" s="32"/>
      <c r="AD54" s="32"/>
      <c r="AE54" s="33" t="str">
        <f t="shared" si="9"/>
        <v>606-PR</v>
      </c>
    </row>
    <row r="55" spans="1:31" s="34" customFormat="1" ht="39.75" customHeight="1" x14ac:dyDescent="0.25">
      <c r="A55" s="56" t="s">
        <v>117</v>
      </c>
      <c r="B55" s="35" t="s">
        <v>124</v>
      </c>
      <c r="C55" s="57" t="s">
        <v>32</v>
      </c>
      <c r="D55" s="57" t="s">
        <v>96</v>
      </c>
      <c r="E55" s="58" t="s">
        <v>96</v>
      </c>
      <c r="F55" s="58" t="s">
        <v>96</v>
      </c>
      <c r="G55" s="58" t="s">
        <v>125</v>
      </c>
      <c r="H55" s="26">
        <v>0</v>
      </c>
      <c r="I55" s="59" t="s">
        <v>70</v>
      </c>
      <c r="J55" s="27">
        <v>0</v>
      </c>
      <c r="K55" s="28">
        <v>0</v>
      </c>
      <c r="L55" s="28">
        <v>0</v>
      </c>
      <c r="M55" s="28">
        <v>0</v>
      </c>
      <c r="N55" s="29">
        <f t="shared" si="25"/>
        <v>0</v>
      </c>
      <c r="O55" s="36">
        <v>0</v>
      </c>
      <c r="P55" s="37">
        <v>0</v>
      </c>
      <c r="Q55" s="37">
        <v>0</v>
      </c>
      <c r="R55" s="37">
        <v>0</v>
      </c>
      <c r="S55" s="36">
        <v>0</v>
      </c>
      <c r="T55" s="29">
        <v>6990</v>
      </c>
      <c r="U55" s="29">
        <f t="shared" si="4"/>
        <v>6990</v>
      </c>
      <c r="V55" s="29">
        <v>0</v>
      </c>
      <c r="W55" s="29">
        <v>0</v>
      </c>
      <c r="X55" s="29">
        <v>0</v>
      </c>
      <c r="Y55" s="28">
        <f t="shared" si="27"/>
        <v>0</v>
      </c>
      <c r="Z55" s="31">
        <v>0</v>
      </c>
      <c r="AA55" s="29">
        <v>0</v>
      </c>
      <c r="AB55" s="29">
        <f t="shared" si="8"/>
        <v>6990</v>
      </c>
      <c r="AC55" s="32"/>
      <c r="AD55" s="32"/>
      <c r="AE55" s="33" t="str">
        <f t="shared" si="9"/>
        <v>606-PR</v>
      </c>
    </row>
    <row r="56" spans="1:31" s="34" customFormat="1" ht="39.75" customHeight="1" x14ac:dyDescent="0.25">
      <c r="A56" s="23" t="s">
        <v>126</v>
      </c>
      <c r="B56" s="35" t="s">
        <v>127</v>
      </c>
      <c r="C56" s="24" t="s">
        <v>32</v>
      </c>
      <c r="D56" s="24" t="s">
        <v>41</v>
      </c>
      <c r="E56" s="25" t="s">
        <v>103</v>
      </c>
      <c r="F56" s="25" t="s">
        <v>128</v>
      </c>
      <c r="G56" s="25" t="s">
        <v>129</v>
      </c>
      <c r="H56" s="26">
        <v>45</v>
      </c>
      <c r="I56" s="23" t="s">
        <v>70</v>
      </c>
      <c r="J56" s="27">
        <v>1200</v>
      </c>
      <c r="K56" s="28">
        <v>0</v>
      </c>
      <c r="L56" s="28">
        <v>20</v>
      </c>
      <c r="M56" s="28">
        <f>K56+L56</f>
        <v>20</v>
      </c>
      <c r="N56" s="29">
        <f t="shared" si="25"/>
        <v>24000</v>
      </c>
      <c r="O56" s="36">
        <v>0</v>
      </c>
      <c r="P56" s="37">
        <v>0</v>
      </c>
      <c r="Q56" s="37">
        <v>0</v>
      </c>
      <c r="R56" s="30">
        <v>0</v>
      </c>
      <c r="S56" s="29">
        <v>0</v>
      </c>
      <c r="T56" s="29">
        <v>0</v>
      </c>
      <c r="U56" s="29">
        <f t="shared" si="4"/>
        <v>24000</v>
      </c>
      <c r="V56" s="29">
        <f>M56*200</f>
        <v>4000</v>
      </c>
      <c r="W56" s="29">
        <v>20</v>
      </c>
      <c r="X56" s="29">
        <v>330</v>
      </c>
      <c r="Y56" s="28">
        <f t="shared" si="27"/>
        <v>6600</v>
      </c>
      <c r="Z56" s="31">
        <v>0</v>
      </c>
      <c r="AA56" s="29">
        <f>V56+Y56+Z56</f>
        <v>10600</v>
      </c>
      <c r="AB56" s="29">
        <f t="shared" si="8"/>
        <v>34600</v>
      </c>
      <c r="AC56" s="32">
        <f>SUM(M56:M59)</f>
        <v>80</v>
      </c>
      <c r="AD56" s="32">
        <f>SUM(AB56:AB63)</f>
        <v>198380</v>
      </c>
      <c r="AE56" s="33" t="str">
        <f>A56</f>
        <v>607-PR</v>
      </c>
    </row>
    <row r="57" spans="1:31" s="34" customFormat="1" ht="48.75" customHeight="1" x14ac:dyDescent="0.25">
      <c r="A57" s="23" t="s">
        <v>126</v>
      </c>
      <c r="B57" s="35" t="s">
        <v>127</v>
      </c>
      <c r="C57" s="24" t="s">
        <v>32</v>
      </c>
      <c r="D57" s="24" t="s">
        <v>41</v>
      </c>
      <c r="E57" s="25" t="s">
        <v>103</v>
      </c>
      <c r="F57" s="25" t="s">
        <v>130</v>
      </c>
      <c r="G57" s="25" t="s">
        <v>131</v>
      </c>
      <c r="H57" s="26">
        <v>45</v>
      </c>
      <c r="I57" s="23" t="s">
        <v>70</v>
      </c>
      <c r="J57" s="27">
        <v>1200</v>
      </c>
      <c r="K57" s="28">
        <v>25</v>
      </c>
      <c r="L57" s="28">
        <v>0</v>
      </c>
      <c r="M57" s="28">
        <f>K57+L57</f>
        <v>25</v>
      </c>
      <c r="N57" s="29">
        <f t="shared" si="25"/>
        <v>30000</v>
      </c>
      <c r="O57" s="36">
        <v>0</v>
      </c>
      <c r="P57" s="37">
        <v>0</v>
      </c>
      <c r="Q57" s="37">
        <v>0</v>
      </c>
      <c r="R57" s="30">
        <v>0</v>
      </c>
      <c r="S57" s="29">
        <v>0</v>
      </c>
      <c r="T57" s="29">
        <v>0</v>
      </c>
      <c r="U57" s="29">
        <f t="shared" si="4"/>
        <v>30000</v>
      </c>
      <c r="V57" s="29">
        <f>M57*200</f>
        <v>5000</v>
      </c>
      <c r="W57" s="29">
        <v>25</v>
      </c>
      <c r="X57" s="29">
        <v>330</v>
      </c>
      <c r="Y57" s="28">
        <f t="shared" si="27"/>
        <v>8250</v>
      </c>
      <c r="Z57" s="31">
        <v>0</v>
      </c>
      <c r="AA57" s="29">
        <f>V57+Y57+Z57</f>
        <v>13250</v>
      </c>
      <c r="AB57" s="29">
        <f t="shared" si="8"/>
        <v>43250</v>
      </c>
      <c r="AC57" s="32"/>
      <c r="AD57" s="32"/>
      <c r="AE57" s="33" t="str">
        <f>A57</f>
        <v>607-PR</v>
      </c>
    </row>
    <row r="58" spans="1:31" s="34" customFormat="1" ht="39.75" customHeight="1" x14ac:dyDescent="0.25">
      <c r="A58" s="23" t="s">
        <v>126</v>
      </c>
      <c r="B58" s="35" t="s">
        <v>132</v>
      </c>
      <c r="C58" s="24" t="s">
        <v>32</v>
      </c>
      <c r="D58" s="24" t="s">
        <v>33</v>
      </c>
      <c r="E58" s="25" t="s">
        <v>133</v>
      </c>
      <c r="F58" s="25" t="s">
        <v>128</v>
      </c>
      <c r="G58" s="25" t="s">
        <v>129</v>
      </c>
      <c r="H58" s="26">
        <v>60</v>
      </c>
      <c r="I58" s="23" t="s">
        <v>70</v>
      </c>
      <c r="J58" s="27">
        <v>1200</v>
      </c>
      <c r="K58" s="28">
        <v>18</v>
      </c>
      <c r="L58" s="28">
        <v>0</v>
      </c>
      <c r="M58" s="28">
        <f t="shared" si="15"/>
        <v>18</v>
      </c>
      <c r="N58" s="29">
        <f t="shared" si="25"/>
        <v>21600</v>
      </c>
      <c r="O58" s="29">
        <v>0</v>
      </c>
      <c r="P58" s="30">
        <v>0</v>
      </c>
      <c r="Q58" s="30">
        <v>0</v>
      </c>
      <c r="R58" s="30">
        <v>0</v>
      </c>
      <c r="S58" s="29">
        <v>0</v>
      </c>
      <c r="T58" s="29">
        <v>0</v>
      </c>
      <c r="U58" s="29">
        <f t="shared" si="4"/>
        <v>21600</v>
      </c>
      <c r="V58" s="29">
        <f t="shared" si="26"/>
        <v>3600</v>
      </c>
      <c r="W58" s="29">
        <v>18</v>
      </c>
      <c r="X58" s="29">
        <v>330</v>
      </c>
      <c r="Y58" s="28">
        <f t="shared" si="27"/>
        <v>5940</v>
      </c>
      <c r="Z58" s="28">
        <v>0</v>
      </c>
      <c r="AA58" s="29">
        <f t="shared" si="19"/>
        <v>9540</v>
      </c>
      <c r="AB58" s="29">
        <f t="shared" si="8"/>
        <v>31140</v>
      </c>
      <c r="AC58" s="32"/>
      <c r="AD58" s="32"/>
      <c r="AE58" s="33" t="str">
        <f t="shared" si="9"/>
        <v>607-PR</v>
      </c>
    </row>
    <row r="59" spans="1:31" s="34" customFormat="1" ht="48.75" customHeight="1" x14ac:dyDescent="0.25">
      <c r="A59" s="23" t="s">
        <v>126</v>
      </c>
      <c r="B59" s="35" t="s">
        <v>127</v>
      </c>
      <c r="C59" s="24" t="s">
        <v>32</v>
      </c>
      <c r="D59" s="24" t="s">
        <v>33</v>
      </c>
      <c r="E59" s="25" t="s">
        <v>133</v>
      </c>
      <c r="F59" s="25" t="s">
        <v>134</v>
      </c>
      <c r="G59" s="25" t="s">
        <v>135</v>
      </c>
      <c r="H59" s="26">
        <v>45</v>
      </c>
      <c r="I59" s="23" t="s">
        <v>70</v>
      </c>
      <c r="J59" s="27">
        <v>1200</v>
      </c>
      <c r="K59" s="28">
        <v>0</v>
      </c>
      <c r="L59" s="28">
        <v>17</v>
      </c>
      <c r="M59" s="28">
        <f t="shared" si="15"/>
        <v>17</v>
      </c>
      <c r="N59" s="29">
        <f t="shared" si="25"/>
        <v>20400</v>
      </c>
      <c r="O59" s="36">
        <v>0</v>
      </c>
      <c r="P59" s="37">
        <v>0</v>
      </c>
      <c r="Q59" s="37">
        <v>0</v>
      </c>
      <c r="R59" s="30">
        <v>0</v>
      </c>
      <c r="S59" s="29">
        <v>0</v>
      </c>
      <c r="T59" s="29">
        <v>0</v>
      </c>
      <c r="U59" s="29">
        <f t="shared" si="4"/>
        <v>20400</v>
      </c>
      <c r="V59" s="29">
        <f t="shared" si="26"/>
        <v>3400</v>
      </c>
      <c r="W59" s="29">
        <v>17</v>
      </c>
      <c r="X59" s="29">
        <v>330</v>
      </c>
      <c r="Y59" s="28">
        <f t="shared" si="27"/>
        <v>5610</v>
      </c>
      <c r="Z59" s="31">
        <v>0</v>
      </c>
      <c r="AA59" s="29">
        <f t="shared" si="19"/>
        <v>9010</v>
      </c>
      <c r="AB59" s="29">
        <f t="shared" si="8"/>
        <v>29410</v>
      </c>
      <c r="AC59" s="32"/>
      <c r="AD59" s="32"/>
      <c r="AE59" s="33" t="str">
        <f t="shared" si="9"/>
        <v>607-PR</v>
      </c>
    </row>
    <row r="60" spans="1:31" s="34" customFormat="1" ht="39.75" customHeight="1" x14ac:dyDescent="0.25">
      <c r="A60" s="23" t="s">
        <v>126</v>
      </c>
      <c r="B60" s="35" t="s">
        <v>136</v>
      </c>
      <c r="C60" s="24" t="s">
        <v>32</v>
      </c>
      <c r="D60" s="24" t="s">
        <v>96</v>
      </c>
      <c r="E60" s="25" t="s">
        <v>96</v>
      </c>
      <c r="F60" s="25" t="s">
        <v>96</v>
      </c>
      <c r="G60" s="25" t="s">
        <v>97</v>
      </c>
      <c r="H60" s="26" t="s">
        <v>96</v>
      </c>
      <c r="I60" s="23" t="s">
        <v>96</v>
      </c>
      <c r="J60" s="27">
        <v>0</v>
      </c>
      <c r="K60" s="28">
        <v>0</v>
      </c>
      <c r="L60" s="28">
        <v>0</v>
      </c>
      <c r="M60" s="28">
        <v>0</v>
      </c>
      <c r="N60" s="29">
        <v>0</v>
      </c>
      <c r="O60" s="36">
        <v>0</v>
      </c>
      <c r="P60" s="37">
        <v>0</v>
      </c>
      <c r="Q60" s="37">
        <v>0</v>
      </c>
      <c r="R60" s="30">
        <v>0</v>
      </c>
      <c r="S60" s="29">
        <v>0</v>
      </c>
      <c r="T60" s="29">
        <v>21000</v>
      </c>
      <c r="U60" s="29">
        <f t="shared" si="4"/>
        <v>21000</v>
      </c>
      <c r="V60" s="29">
        <v>0</v>
      </c>
      <c r="W60" s="29">
        <v>0</v>
      </c>
      <c r="X60" s="29">
        <v>0</v>
      </c>
      <c r="Y60" s="28">
        <v>0</v>
      </c>
      <c r="Z60" s="31">
        <v>0</v>
      </c>
      <c r="AA60" s="29">
        <v>0</v>
      </c>
      <c r="AB60" s="29">
        <f t="shared" si="8"/>
        <v>21000</v>
      </c>
      <c r="AC60" s="32"/>
      <c r="AD60" s="32"/>
      <c r="AE60" s="33" t="str">
        <f t="shared" si="9"/>
        <v>607-PR</v>
      </c>
    </row>
    <row r="61" spans="1:31" s="34" customFormat="1" ht="39.75" customHeight="1" x14ac:dyDescent="0.25">
      <c r="A61" s="23" t="s">
        <v>126</v>
      </c>
      <c r="B61" s="35" t="s">
        <v>136</v>
      </c>
      <c r="C61" s="24" t="s">
        <v>32</v>
      </c>
      <c r="D61" s="24" t="s">
        <v>96</v>
      </c>
      <c r="E61" s="25" t="s">
        <v>96</v>
      </c>
      <c r="F61" s="25" t="s">
        <v>96</v>
      </c>
      <c r="G61" s="25" t="s">
        <v>98</v>
      </c>
      <c r="H61" s="26" t="s">
        <v>96</v>
      </c>
      <c r="I61" s="23" t="s">
        <v>96</v>
      </c>
      <c r="J61" s="27">
        <v>0</v>
      </c>
      <c r="K61" s="28">
        <v>0</v>
      </c>
      <c r="L61" s="28">
        <v>0</v>
      </c>
      <c r="M61" s="28">
        <v>0</v>
      </c>
      <c r="N61" s="29">
        <v>0</v>
      </c>
      <c r="O61" s="36">
        <v>0</v>
      </c>
      <c r="P61" s="37">
        <v>0</v>
      </c>
      <c r="Q61" s="37">
        <v>0</v>
      </c>
      <c r="R61" s="30">
        <v>0</v>
      </c>
      <c r="S61" s="29">
        <v>0</v>
      </c>
      <c r="T61" s="29">
        <v>21000</v>
      </c>
      <c r="U61" s="29">
        <f t="shared" si="4"/>
        <v>21000</v>
      </c>
      <c r="V61" s="29">
        <v>0</v>
      </c>
      <c r="W61" s="29">
        <v>0</v>
      </c>
      <c r="X61" s="29">
        <v>0</v>
      </c>
      <c r="Y61" s="28">
        <v>0</v>
      </c>
      <c r="Z61" s="31">
        <v>0</v>
      </c>
      <c r="AA61" s="29">
        <v>0</v>
      </c>
      <c r="AB61" s="29">
        <f t="shared" si="8"/>
        <v>21000</v>
      </c>
      <c r="AC61" s="32"/>
      <c r="AD61" s="32"/>
      <c r="AE61" s="33" t="str">
        <f t="shared" si="9"/>
        <v>607-PR</v>
      </c>
    </row>
    <row r="62" spans="1:31" s="34" customFormat="1" ht="39.75" customHeight="1" x14ac:dyDescent="0.25">
      <c r="A62" s="23" t="s">
        <v>126</v>
      </c>
      <c r="B62" s="35" t="s">
        <v>136</v>
      </c>
      <c r="C62" s="24" t="s">
        <v>32</v>
      </c>
      <c r="D62" s="24" t="s">
        <v>96</v>
      </c>
      <c r="E62" s="25" t="s">
        <v>96</v>
      </c>
      <c r="F62" s="25" t="s">
        <v>96</v>
      </c>
      <c r="G62" s="25" t="s">
        <v>116</v>
      </c>
      <c r="H62" s="26" t="s">
        <v>96</v>
      </c>
      <c r="I62" s="23" t="s">
        <v>96</v>
      </c>
      <c r="J62" s="27">
        <v>0</v>
      </c>
      <c r="K62" s="28">
        <v>0</v>
      </c>
      <c r="L62" s="28">
        <v>0</v>
      </c>
      <c r="M62" s="28">
        <v>0</v>
      </c>
      <c r="N62" s="29">
        <v>0</v>
      </c>
      <c r="O62" s="36">
        <v>0</v>
      </c>
      <c r="P62" s="37">
        <v>0</v>
      </c>
      <c r="Q62" s="37">
        <v>0</v>
      </c>
      <c r="R62" s="30">
        <v>0</v>
      </c>
      <c r="S62" s="29">
        <v>0</v>
      </c>
      <c r="T62" s="29">
        <v>9590</v>
      </c>
      <c r="U62" s="29">
        <v>9590</v>
      </c>
      <c r="V62" s="29">
        <v>0</v>
      </c>
      <c r="W62" s="29">
        <v>0</v>
      </c>
      <c r="X62" s="29">
        <v>0</v>
      </c>
      <c r="Y62" s="28">
        <v>0</v>
      </c>
      <c r="Z62" s="31">
        <v>0</v>
      </c>
      <c r="AA62" s="29">
        <v>0</v>
      </c>
      <c r="AB62" s="29">
        <f t="shared" si="8"/>
        <v>9590</v>
      </c>
      <c r="AC62" s="32"/>
      <c r="AD62" s="32"/>
      <c r="AE62" s="33" t="str">
        <f t="shared" si="9"/>
        <v>607-PR</v>
      </c>
    </row>
    <row r="63" spans="1:31" s="34" customFormat="1" ht="39.75" customHeight="1" x14ac:dyDescent="0.25">
      <c r="A63" s="23" t="s">
        <v>126</v>
      </c>
      <c r="B63" s="35" t="s">
        <v>136</v>
      </c>
      <c r="C63" s="24" t="s">
        <v>32</v>
      </c>
      <c r="D63" s="24" t="s">
        <v>96</v>
      </c>
      <c r="E63" s="25" t="s">
        <v>96</v>
      </c>
      <c r="F63" s="25" t="s">
        <v>96</v>
      </c>
      <c r="G63" s="25" t="s">
        <v>125</v>
      </c>
      <c r="H63" s="26" t="s">
        <v>96</v>
      </c>
      <c r="I63" s="23" t="s">
        <v>96</v>
      </c>
      <c r="J63" s="27">
        <v>0</v>
      </c>
      <c r="K63" s="28">
        <v>0</v>
      </c>
      <c r="L63" s="28">
        <v>0</v>
      </c>
      <c r="M63" s="28">
        <v>0</v>
      </c>
      <c r="N63" s="29">
        <v>0</v>
      </c>
      <c r="O63" s="36">
        <v>0</v>
      </c>
      <c r="P63" s="37">
        <v>0</v>
      </c>
      <c r="Q63" s="37">
        <v>0</v>
      </c>
      <c r="R63" s="30">
        <v>0</v>
      </c>
      <c r="S63" s="29">
        <v>0</v>
      </c>
      <c r="T63" s="29">
        <v>8390</v>
      </c>
      <c r="U63" s="29">
        <v>8390</v>
      </c>
      <c r="V63" s="29">
        <v>0</v>
      </c>
      <c r="W63" s="29">
        <v>0</v>
      </c>
      <c r="X63" s="29">
        <v>0</v>
      </c>
      <c r="Y63" s="28">
        <v>0</v>
      </c>
      <c r="Z63" s="31">
        <v>0</v>
      </c>
      <c r="AA63" s="29">
        <v>0</v>
      </c>
      <c r="AB63" s="29">
        <f t="shared" si="8"/>
        <v>8390</v>
      </c>
      <c r="AC63" s="32"/>
      <c r="AD63" s="32"/>
      <c r="AE63" s="33" t="str">
        <f t="shared" si="9"/>
        <v>607-PR</v>
      </c>
    </row>
    <row r="64" spans="1:31" s="34" customFormat="1" ht="45" customHeight="1" x14ac:dyDescent="0.25">
      <c r="A64" s="23" t="s">
        <v>137</v>
      </c>
      <c r="B64" s="35" t="s">
        <v>138</v>
      </c>
      <c r="C64" s="24" t="s">
        <v>32</v>
      </c>
      <c r="D64" s="24" t="s">
        <v>41</v>
      </c>
      <c r="E64" s="25" t="s">
        <v>139</v>
      </c>
      <c r="F64" s="25" t="s">
        <v>140</v>
      </c>
      <c r="G64" s="25" t="s">
        <v>141</v>
      </c>
      <c r="H64" s="26">
        <v>75</v>
      </c>
      <c r="I64" s="23" t="s">
        <v>142</v>
      </c>
      <c r="J64" s="27">
        <v>585</v>
      </c>
      <c r="K64" s="28">
        <v>0</v>
      </c>
      <c r="L64" s="28">
        <v>20</v>
      </c>
      <c r="M64" s="28">
        <f t="shared" ref="M64:M126" si="28">K64+L64</f>
        <v>20</v>
      </c>
      <c r="N64" s="29">
        <f t="shared" ref="N64:N121" si="29">(J64*M64)</f>
        <v>11700</v>
      </c>
      <c r="O64" s="36">
        <v>30</v>
      </c>
      <c r="P64" s="37">
        <v>14</v>
      </c>
      <c r="Q64" s="37">
        <v>0.4</v>
      </c>
      <c r="R64" s="37">
        <f t="shared" ref="R64:R121" si="30">SUM(P64*Q64*O64)</f>
        <v>168.00000000000003</v>
      </c>
      <c r="S64" s="36">
        <v>300</v>
      </c>
      <c r="T64" s="29">
        <f t="shared" ref="T64:T125" si="31">(M64*S64)</f>
        <v>6000</v>
      </c>
      <c r="U64" s="29">
        <f t="shared" ref="U64:U125" si="32">N64+R64+T64</f>
        <v>17868</v>
      </c>
      <c r="V64" s="29">
        <f t="shared" ref="V64:V121" si="33">M64*200</f>
        <v>4000</v>
      </c>
      <c r="W64" s="29">
        <v>4</v>
      </c>
      <c r="X64" s="29">
        <v>132</v>
      </c>
      <c r="Y64" s="28">
        <f t="shared" ref="Y64:Y72" si="34">SUM(W64*X64)</f>
        <v>528</v>
      </c>
      <c r="Z64" s="31">
        <v>0</v>
      </c>
      <c r="AA64" s="29">
        <f t="shared" ref="AA64:AA125" si="35">V64+Y64+Z64</f>
        <v>4528</v>
      </c>
      <c r="AB64" s="29">
        <f t="shared" si="8"/>
        <v>22396</v>
      </c>
      <c r="AC64" s="32">
        <f>SUM(M64:M72)</f>
        <v>143</v>
      </c>
      <c r="AD64" s="32">
        <f>SUM(AB64:AB72)</f>
        <v>189543</v>
      </c>
      <c r="AE64" s="33" t="str">
        <f t="shared" si="9"/>
        <v>608-PR</v>
      </c>
    </row>
    <row r="65" spans="1:31" s="34" customFormat="1" ht="40.5" customHeight="1" x14ac:dyDescent="0.25">
      <c r="A65" s="23" t="s">
        <v>137</v>
      </c>
      <c r="B65" s="35" t="s">
        <v>138</v>
      </c>
      <c r="C65" s="24" t="s">
        <v>32</v>
      </c>
      <c r="D65" s="24" t="s">
        <v>41</v>
      </c>
      <c r="E65" s="25" t="s">
        <v>139</v>
      </c>
      <c r="F65" s="25" t="s">
        <v>143</v>
      </c>
      <c r="G65" s="25" t="s">
        <v>36</v>
      </c>
      <c r="H65" s="26">
        <v>75</v>
      </c>
      <c r="I65" s="23" t="s">
        <v>142</v>
      </c>
      <c r="J65" s="27">
        <v>585</v>
      </c>
      <c r="K65" s="28">
        <v>17</v>
      </c>
      <c r="L65" s="28">
        <v>0</v>
      </c>
      <c r="M65" s="28">
        <f t="shared" si="28"/>
        <v>17</v>
      </c>
      <c r="N65" s="29">
        <f t="shared" si="29"/>
        <v>9945</v>
      </c>
      <c r="O65" s="36">
        <v>10</v>
      </c>
      <c r="P65" s="37">
        <v>14</v>
      </c>
      <c r="Q65" s="37">
        <v>0.4</v>
      </c>
      <c r="R65" s="37">
        <f t="shared" si="30"/>
        <v>56.000000000000007</v>
      </c>
      <c r="S65" s="36">
        <v>300</v>
      </c>
      <c r="T65" s="29">
        <f>(M65*S65)</f>
        <v>5100</v>
      </c>
      <c r="U65" s="29">
        <f t="shared" si="32"/>
        <v>15101</v>
      </c>
      <c r="V65" s="29">
        <f t="shared" si="33"/>
        <v>3400</v>
      </c>
      <c r="W65" s="29">
        <v>4</v>
      </c>
      <c r="X65" s="29">
        <v>132</v>
      </c>
      <c r="Y65" s="28">
        <f>SUM(X65*W65)</f>
        <v>528</v>
      </c>
      <c r="Z65" s="31">
        <v>0</v>
      </c>
      <c r="AA65" s="29">
        <f t="shared" si="35"/>
        <v>3928</v>
      </c>
      <c r="AB65" s="29">
        <f t="shared" si="8"/>
        <v>19029</v>
      </c>
      <c r="AC65" s="32"/>
      <c r="AD65" s="32"/>
      <c r="AE65" s="33" t="str">
        <f t="shared" si="9"/>
        <v>608-PR</v>
      </c>
    </row>
    <row r="66" spans="1:31" s="34" customFormat="1" ht="40.5" customHeight="1" x14ac:dyDescent="0.25">
      <c r="A66" s="23" t="s">
        <v>137</v>
      </c>
      <c r="B66" s="35" t="s">
        <v>138</v>
      </c>
      <c r="C66" s="24" t="s">
        <v>32</v>
      </c>
      <c r="D66" s="24" t="s">
        <v>41</v>
      </c>
      <c r="E66" s="25" t="s">
        <v>144</v>
      </c>
      <c r="F66" s="25" t="s">
        <v>140</v>
      </c>
      <c r="G66" s="25" t="s">
        <v>141</v>
      </c>
      <c r="H66" s="26">
        <v>75</v>
      </c>
      <c r="I66" s="23" t="s">
        <v>70</v>
      </c>
      <c r="J66" s="27">
        <v>1200</v>
      </c>
      <c r="K66" s="28">
        <v>0</v>
      </c>
      <c r="L66" s="28">
        <v>17</v>
      </c>
      <c r="M66" s="28">
        <f t="shared" si="28"/>
        <v>17</v>
      </c>
      <c r="N66" s="29">
        <f t="shared" si="29"/>
        <v>20400</v>
      </c>
      <c r="O66" s="36">
        <v>0</v>
      </c>
      <c r="P66" s="37">
        <v>14</v>
      </c>
      <c r="Q66" s="37">
        <v>0.4</v>
      </c>
      <c r="R66" s="37">
        <f t="shared" si="30"/>
        <v>0</v>
      </c>
      <c r="S66" s="36">
        <v>0</v>
      </c>
      <c r="T66" s="29">
        <v>0</v>
      </c>
      <c r="U66" s="29">
        <f t="shared" si="32"/>
        <v>20400</v>
      </c>
      <c r="V66" s="29">
        <f t="shared" si="33"/>
        <v>3400</v>
      </c>
      <c r="W66" s="29">
        <v>14</v>
      </c>
      <c r="X66" s="29">
        <v>132</v>
      </c>
      <c r="Y66" s="28">
        <f>SUM(W66*X66)</f>
        <v>1848</v>
      </c>
      <c r="Z66" s="31">
        <v>0</v>
      </c>
      <c r="AA66" s="29">
        <f t="shared" si="35"/>
        <v>5248</v>
      </c>
      <c r="AB66" s="29">
        <f t="shared" ref="AB66:AB121" si="36">AA66+U66</f>
        <v>25648</v>
      </c>
      <c r="AC66" s="32"/>
      <c r="AD66" s="32"/>
      <c r="AE66" s="33" t="str">
        <f t="shared" ref="AE66:AE121" si="37">A66</f>
        <v>608-PR</v>
      </c>
    </row>
    <row r="67" spans="1:31" s="34" customFormat="1" ht="45" customHeight="1" x14ac:dyDescent="0.25">
      <c r="A67" s="23" t="s">
        <v>137</v>
      </c>
      <c r="B67" s="35" t="s">
        <v>138</v>
      </c>
      <c r="C67" s="24" t="s">
        <v>32</v>
      </c>
      <c r="D67" s="24" t="s">
        <v>41</v>
      </c>
      <c r="E67" s="25" t="s">
        <v>144</v>
      </c>
      <c r="F67" s="25" t="s">
        <v>134</v>
      </c>
      <c r="G67" s="25" t="s">
        <v>135</v>
      </c>
      <c r="H67" s="26">
        <v>45</v>
      </c>
      <c r="I67" s="23" t="s">
        <v>70</v>
      </c>
      <c r="J67" s="27">
        <v>1200</v>
      </c>
      <c r="K67" s="28">
        <v>15</v>
      </c>
      <c r="L67" s="28">
        <v>0</v>
      </c>
      <c r="M67" s="28">
        <f t="shared" si="28"/>
        <v>15</v>
      </c>
      <c r="N67" s="29">
        <f t="shared" si="29"/>
        <v>18000</v>
      </c>
      <c r="O67" s="36">
        <v>0</v>
      </c>
      <c r="P67" s="37">
        <v>0</v>
      </c>
      <c r="Q67" s="37">
        <v>0.4</v>
      </c>
      <c r="R67" s="37">
        <f t="shared" si="30"/>
        <v>0</v>
      </c>
      <c r="S67" s="36">
        <v>0</v>
      </c>
      <c r="T67" s="29">
        <f>(M67*S67)</f>
        <v>0</v>
      </c>
      <c r="U67" s="29">
        <f t="shared" si="32"/>
        <v>18000</v>
      </c>
      <c r="V67" s="29">
        <f t="shared" si="33"/>
        <v>3000</v>
      </c>
      <c r="W67" s="29">
        <v>14</v>
      </c>
      <c r="X67" s="29">
        <v>132</v>
      </c>
      <c r="Y67" s="28">
        <f>SUM(W67*X67)</f>
        <v>1848</v>
      </c>
      <c r="Z67" s="31">
        <v>0</v>
      </c>
      <c r="AA67" s="29">
        <f t="shared" si="35"/>
        <v>4848</v>
      </c>
      <c r="AB67" s="29">
        <f t="shared" si="36"/>
        <v>22848</v>
      </c>
      <c r="AC67" s="32"/>
      <c r="AD67" s="32"/>
      <c r="AE67" s="33" t="str">
        <f t="shared" si="37"/>
        <v>608-PR</v>
      </c>
    </row>
    <row r="68" spans="1:31" s="34" customFormat="1" ht="64.5" customHeight="1" x14ac:dyDescent="0.25">
      <c r="A68" s="23" t="s">
        <v>137</v>
      </c>
      <c r="B68" s="35" t="s">
        <v>138</v>
      </c>
      <c r="C68" s="24" t="s">
        <v>32</v>
      </c>
      <c r="D68" s="24" t="s">
        <v>41</v>
      </c>
      <c r="E68" s="25" t="s">
        <v>145</v>
      </c>
      <c r="F68" s="25" t="s">
        <v>134</v>
      </c>
      <c r="G68" s="25" t="s">
        <v>135</v>
      </c>
      <c r="H68" s="26">
        <v>45</v>
      </c>
      <c r="I68" s="23" t="s">
        <v>142</v>
      </c>
      <c r="J68" s="27">
        <v>585</v>
      </c>
      <c r="K68" s="28">
        <v>0</v>
      </c>
      <c r="L68" s="28">
        <v>17</v>
      </c>
      <c r="M68" s="28">
        <f t="shared" si="28"/>
        <v>17</v>
      </c>
      <c r="N68" s="29">
        <f t="shared" si="29"/>
        <v>9945</v>
      </c>
      <c r="O68" s="36">
        <v>30</v>
      </c>
      <c r="P68" s="37">
        <v>22</v>
      </c>
      <c r="Q68" s="37">
        <v>0.4</v>
      </c>
      <c r="R68" s="37">
        <f t="shared" si="30"/>
        <v>264</v>
      </c>
      <c r="S68" s="36">
        <v>300</v>
      </c>
      <c r="T68" s="29">
        <f>(M68*S68)</f>
        <v>5100</v>
      </c>
      <c r="U68" s="29">
        <f t="shared" si="32"/>
        <v>15309</v>
      </c>
      <c r="V68" s="29">
        <f t="shared" si="33"/>
        <v>3400</v>
      </c>
      <c r="W68" s="29">
        <v>1</v>
      </c>
      <c r="X68" s="29">
        <v>132</v>
      </c>
      <c r="Y68" s="28">
        <f>SUM(W68*X68)</f>
        <v>132</v>
      </c>
      <c r="Z68" s="31">
        <v>0</v>
      </c>
      <c r="AA68" s="29">
        <f t="shared" si="35"/>
        <v>3532</v>
      </c>
      <c r="AB68" s="29">
        <f t="shared" si="36"/>
        <v>18841</v>
      </c>
      <c r="AC68" s="32"/>
      <c r="AD68" s="32"/>
      <c r="AE68" s="33" t="str">
        <f t="shared" si="37"/>
        <v>608-PR</v>
      </c>
    </row>
    <row r="69" spans="1:31" s="34" customFormat="1" ht="38.25" customHeight="1" x14ac:dyDescent="0.25">
      <c r="A69" s="23" t="s">
        <v>137</v>
      </c>
      <c r="B69" s="35" t="s">
        <v>138</v>
      </c>
      <c r="C69" s="24" t="s">
        <v>32</v>
      </c>
      <c r="D69" s="24" t="s">
        <v>33</v>
      </c>
      <c r="E69" s="25" t="s">
        <v>34</v>
      </c>
      <c r="F69" s="25" t="s">
        <v>35</v>
      </c>
      <c r="G69" s="25" t="s">
        <v>36</v>
      </c>
      <c r="H69" s="26">
        <v>75</v>
      </c>
      <c r="I69" s="23" t="s">
        <v>37</v>
      </c>
      <c r="J69" s="27">
        <v>585</v>
      </c>
      <c r="K69" s="28">
        <v>0</v>
      </c>
      <c r="L69" s="28">
        <v>20</v>
      </c>
      <c r="M69" s="28">
        <f t="shared" si="28"/>
        <v>20</v>
      </c>
      <c r="N69" s="29">
        <f t="shared" si="29"/>
        <v>11700</v>
      </c>
      <c r="O69" s="36">
        <v>30</v>
      </c>
      <c r="P69" s="37">
        <v>10</v>
      </c>
      <c r="Q69" s="37">
        <v>0.4</v>
      </c>
      <c r="R69" s="37">
        <f t="shared" si="30"/>
        <v>120</v>
      </c>
      <c r="S69" s="36">
        <v>300</v>
      </c>
      <c r="T69" s="29">
        <f>(M69*S69)</f>
        <v>6000</v>
      </c>
      <c r="U69" s="29">
        <f t="shared" si="32"/>
        <v>17820</v>
      </c>
      <c r="V69" s="29">
        <f t="shared" si="33"/>
        <v>4000</v>
      </c>
      <c r="W69" s="29">
        <v>1</v>
      </c>
      <c r="X69" s="29">
        <v>132</v>
      </c>
      <c r="Y69" s="28">
        <f>SUM(W69*X69)</f>
        <v>132</v>
      </c>
      <c r="Z69" s="31">
        <v>0</v>
      </c>
      <c r="AA69" s="29">
        <f t="shared" si="35"/>
        <v>4132</v>
      </c>
      <c r="AB69" s="29">
        <f t="shared" si="36"/>
        <v>21952</v>
      </c>
      <c r="AC69" s="32"/>
      <c r="AD69" s="32"/>
      <c r="AE69" s="33" t="str">
        <f t="shared" si="37"/>
        <v>608-PR</v>
      </c>
    </row>
    <row r="70" spans="1:31" s="34" customFormat="1" ht="36.75" customHeight="1" x14ac:dyDescent="0.25">
      <c r="A70" s="23" t="s">
        <v>137</v>
      </c>
      <c r="B70" s="35" t="s">
        <v>138</v>
      </c>
      <c r="C70" s="24" t="s">
        <v>32</v>
      </c>
      <c r="D70" s="24" t="s">
        <v>146</v>
      </c>
      <c r="E70" s="25" t="s">
        <v>147</v>
      </c>
      <c r="F70" s="25" t="s">
        <v>148</v>
      </c>
      <c r="G70" s="25" t="s">
        <v>135</v>
      </c>
      <c r="H70" s="26">
        <v>45</v>
      </c>
      <c r="I70" s="23" t="s">
        <v>37</v>
      </c>
      <c r="J70" s="27">
        <v>585</v>
      </c>
      <c r="K70" s="28">
        <v>0</v>
      </c>
      <c r="L70" s="28">
        <v>17</v>
      </c>
      <c r="M70" s="28">
        <f t="shared" si="28"/>
        <v>17</v>
      </c>
      <c r="N70" s="29">
        <f t="shared" si="29"/>
        <v>9945</v>
      </c>
      <c r="O70" s="36">
        <v>10</v>
      </c>
      <c r="P70" s="37">
        <v>236</v>
      </c>
      <c r="Q70" s="37">
        <v>0.4</v>
      </c>
      <c r="R70" s="37">
        <f t="shared" si="30"/>
        <v>944</v>
      </c>
      <c r="S70" s="36">
        <v>300</v>
      </c>
      <c r="T70" s="29">
        <f t="shared" si="31"/>
        <v>5100</v>
      </c>
      <c r="U70" s="29">
        <f t="shared" si="32"/>
        <v>15989</v>
      </c>
      <c r="V70" s="29">
        <f t="shared" si="33"/>
        <v>3400</v>
      </c>
      <c r="W70" s="29">
        <v>1</v>
      </c>
      <c r="X70" s="29">
        <v>660</v>
      </c>
      <c r="Y70" s="28">
        <f t="shared" si="34"/>
        <v>660</v>
      </c>
      <c r="Z70" s="31">
        <v>0</v>
      </c>
      <c r="AA70" s="29">
        <f t="shared" si="35"/>
        <v>4060</v>
      </c>
      <c r="AB70" s="29">
        <f t="shared" si="36"/>
        <v>20049</v>
      </c>
      <c r="AC70" s="32"/>
      <c r="AD70" s="32"/>
      <c r="AE70" s="33" t="str">
        <f t="shared" si="37"/>
        <v>608-PR</v>
      </c>
    </row>
    <row r="71" spans="1:31" s="34" customFormat="1" ht="44.25" customHeight="1" x14ac:dyDescent="0.25">
      <c r="A71" s="23" t="s">
        <v>137</v>
      </c>
      <c r="B71" s="35" t="s">
        <v>138</v>
      </c>
      <c r="C71" s="24" t="s">
        <v>32</v>
      </c>
      <c r="D71" s="24" t="s">
        <v>149</v>
      </c>
      <c r="E71" s="25" t="s">
        <v>150</v>
      </c>
      <c r="F71" s="25" t="s">
        <v>140</v>
      </c>
      <c r="G71" s="25" t="s">
        <v>141</v>
      </c>
      <c r="H71" s="26">
        <v>45</v>
      </c>
      <c r="I71" s="23" t="s">
        <v>70</v>
      </c>
      <c r="J71" s="27">
        <v>1200</v>
      </c>
      <c r="K71" s="28">
        <v>0</v>
      </c>
      <c r="L71" s="28">
        <v>0</v>
      </c>
      <c r="M71" s="28">
        <f t="shared" si="28"/>
        <v>0</v>
      </c>
      <c r="N71" s="29">
        <f t="shared" si="29"/>
        <v>0</v>
      </c>
      <c r="O71" s="36">
        <v>0</v>
      </c>
      <c r="P71" s="37">
        <v>0</v>
      </c>
      <c r="Q71" s="37">
        <v>0.4</v>
      </c>
      <c r="R71" s="37">
        <f t="shared" si="30"/>
        <v>0</v>
      </c>
      <c r="S71" s="36">
        <v>0</v>
      </c>
      <c r="T71" s="29">
        <f t="shared" si="31"/>
        <v>0</v>
      </c>
      <c r="U71" s="29">
        <f t="shared" si="32"/>
        <v>0</v>
      </c>
      <c r="V71" s="29">
        <f t="shared" si="33"/>
        <v>0</v>
      </c>
      <c r="W71" s="29">
        <v>0</v>
      </c>
      <c r="X71" s="29">
        <v>154</v>
      </c>
      <c r="Y71" s="28">
        <f t="shared" si="34"/>
        <v>0</v>
      </c>
      <c r="Z71" s="31">
        <v>0</v>
      </c>
      <c r="AA71" s="29">
        <f t="shared" si="35"/>
        <v>0</v>
      </c>
      <c r="AB71" s="29">
        <f t="shared" si="36"/>
        <v>0</v>
      </c>
      <c r="AC71" s="32"/>
      <c r="AD71" s="32"/>
      <c r="AE71" s="33" t="str">
        <f t="shared" si="37"/>
        <v>608-PR</v>
      </c>
    </row>
    <row r="72" spans="1:31" s="34" customFormat="1" ht="60.75" customHeight="1" x14ac:dyDescent="0.25">
      <c r="A72" s="23" t="s">
        <v>137</v>
      </c>
      <c r="B72" s="35" t="s">
        <v>138</v>
      </c>
      <c r="C72" s="24" t="s">
        <v>32</v>
      </c>
      <c r="D72" s="24" t="s">
        <v>149</v>
      </c>
      <c r="E72" s="25" t="s">
        <v>150</v>
      </c>
      <c r="F72" s="25" t="s">
        <v>140</v>
      </c>
      <c r="G72" s="25" t="s">
        <v>141</v>
      </c>
      <c r="H72" s="26">
        <v>45</v>
      </c>
      <c r="I72" s="23" t="s">
        <v>70</v>
      </c>
      <c r="J72" s="27">
        <v>1200</v>
      </c>
      <c r="K72" s="28">
        <v>0</v>
      </c>
      <c r="L72" s="28">
        <v>20</v>
      </c>
      <c r="M72" s="28">
        <f t="shared" si="28"/>
        <v>20</v>
      </c>
      <c r="N72" s="29">
        <f t="shared" si="29"/>
        <v>24000</v>
      </c>
      <c r="O72" s="36">
        <v>0</v>
      </c>
      <c r="P72" s="37">
        <v>0</v>
      </c>
      <c r="Q72" s="37">
        <v>0.4</v>
      </c>
      <c r="R72" s="37">
        <f t="shared" si="30"/>
        <v>0</v>
      </c>
      <c r="S72" s="36">
        <v>0</v>
      </c>
      <c r="T72" s="29">
        <f t="shared" si="31"/>
        <v>0</v>
      </c>
      <c r="U72" s="29">
        <f t="shared" si="32"/>
        <v>24000</v>
      </c>
      <c r="V72" s="29">
        <f t="shared" si="33"/>
        <v>4000</v>
      </c>
      <c r="W72" s="29">
        <v>14</v>
      </c>
      <c r="X72" s="29">
        <v>770</v>
      </c>
      <c r="Y72" s="28">
        <f t="shared" si="34"/>
        <v>10780</v>
      </c>
      <c r="Z72" s="31">
        <v>0</v>
      </c>
      <c r="AA72" s="29">
        <f t="shared" si="35"/>
        <v>14780</v>
      </c>
      <c r="AB72" s="29">
        <f t="shared" si="36"/>
        <v>38780</v>
      </c>
      <c r="AC72" s="32"/>
      <c r="AD72" s="32"/>
      <c r="AE72" s="33" t="str">
        <f t="shared" si="37"/>
        <v>608-PR</v>
      </c>
    </row>
    <row r="73" spans="1:31" s="34" customFormat="1" ht="39.75" customHeight="1" x14ac:dyDescent="0.25">
      <c r="A73" s="23" t="s">
        <v>151</v>
      </c>
      <c r="B73" s="35" t="s">
        <v>152</v>
      </c>
      <c r="C73" s="24" t="s">
        <v>32</v>
      </c>
      <c r="D73" s="24" t="s">
        <v>41</v>
      </c>
      <c r="E73" s="25" t="s">
        <v>153</v>
      </c>
      <c r="F73" s="25" t="s">
        <v>154</v>
      </c>
      <c r="G73" s="25" t="s">
        <v>155</v>
      </c>
      <c r="H73" s="26">
        <v>45</v>
      </c>
      <c r="I73" s="23" t="s">
        <v>37</v>
      </c>
      <c r="J73" s="27">
        <v>585</v>
      </c>
      <c r="K73" s="28">
        <v>0</v>
      </c>
      <c r="L73" s="28">
        <v>25</v>
      </c>
      <c r="M73" s="28">
        <f t="shared" si="28"/>
        <v>25</v>
      </c>
      <c r="N73" s="29">
        <f t="shared" si="29"/>
        <v>14625</v>
      </c>
      <c r="O73" s="36">
        <v>30</v>
      </c>
      <c r="P73" s="37">
        <v>8</v>
      </c>
      <c r="Q73" s="37">
        <v>0.4</v>
      </c>
      <c r="R73" s="30">
        <f t="shared" si="30"/>
        <v>96</v>
      </c>
      <c r="S73" s="29">
        <v>0</v>
      </c>
      <c r="T73" s="29">
        <f t="shared" si="31"/>
        <v>0</v>
      </c>
      <c r="U73" s="29">
        <f t="shared" si="32"/>
        <v>14721</v>
      </c>
      <c r="V73" s="29">
        <f t="shared" si="33"/>
        <v>5000</v>
      </c>
      <c r="W73" s="29">
        <v>1</v>
      </c>
      <c r="X73" s="29">
        <v>132</v>
      </c>
      <c r="Y73" s="28">
        <f>SUM(X73*W73)</f>
        <v>132</v>
      </c>
      <c r="Z73" s="28">
        <v>0</v>
      </c>
      <c r="AA73" s="29">
        <f t="shared" si="35"/>
        <v>5132</v>
      </c>
      <c r="AB73" s="29">
        <f t="shared" si="36"/>
        <v>19853</v>
      </c>
      <c r="AC73" s="32">
        <f>SUM(M73:M76)</f>
        <v>78</v>
      </c>
      <c r="AD73" s="32">
        <f>SUM(AB73:AB76)</f>
        <v>80649</v>
      </c>
      <c r="AE73" s="33" t="str">
        <f t="shared" si="37"/>
        <v>610-PR</v>
      </c>
    </row>
    <row r="74" spans="1:31" s="34" customFormat="1" ht="39.75" customHeight="1" x14ac:dyDescent="0.25">
      <c r="A74" s="40" t="s">
        <v>151</v>
      </c>
      <c r="B74" s="35" t="s">
        <v>152</v>
      </c>
      <c r="C74" s="40" t="s">
        <v>32</v>
      </c>
      <c r="D74" s="40" t="s">
        <v>33</v>
      </c>
      <c r="E74" s="25" t="s">
        <v>156</v>
      </c>
      <c r="F74" s="60" t="s">
        <v>87</v>
      </c>
      <c r="G74" s="60" t="s">
        <v>157</v>
      </c>
      <c r="H74" s="61">
        <v>45</v>
      </c>
      <c r="I74" s="40" t="s">
        <v>70</v>
      </c>
      <c r="J74" s="62">
        <v>1200</v>
      </c>
      <c r="K74" s="62">
        <v>0</v>
      </c>
      <c r="L74" s="62">
        <v>19</v>
      </c>
      <c r="M74" s="62">
        <f>K74+L74</f>
        <v>19</v>
      </c>
      <c r="N74" s="62">
        <f>(J74*M74)</f>
        <v>22800</v>
      </c>
      <c r="O74" s="62">
        <v>15</v>
      </c>
      <c r="P74" s="63">
        <v>10</v>
      </c>
      <c r="Q74" s="63">
        <v>0.4</v>
      </c>
      <c r="R74" s="37">
        <f>SUM(P74*Q74*O74)</f>
        <v>60</v>
      </c>
      <c r="S74" s="64">
        <v>0</v>
      </c>
      <c r="T74" s="62">
        <f>(M74*S74)</f>
        <v>0</v>
      </c>
      <c r="U74" s="62">
        <f>N74+R74+T74</f>
        <v>22860</v>
      </c>
      <c r="V74" s="62">
        <f>M74*200</f>
        <v>3800</v>
      </c>
      <c r="W74" s="62">
        <v>14</v>
      </c>
      <c r="X74" s="62">
        <v>120</v>
      </c>
      <c r="Y74" s="62">
        <f>SUM(X74*W74)</f>
        <v>1680</v>
      </c>
      <c r="Z74" s="62">
        <v>0</v>
      </c>
      <c r="AA74" s="62">
        <f>V74+Y74+Z74</f>
        <v>5480</v>
      </c>
      <c r="AB74" s="29">
        <f>AA74+U74</f>
        <v>28340</v>
      </c>
      <c r="AC74" s="32"/>
      <c r="AD74" s="32"/>
      <c r="AE74" s="33" t="str">
        <f>A74</f>
        <v>610-PR</v>
      </c>
    </row>
    <row r="75" spans="1:31" s="34" customFormat="1" ht="37.5" customHeight="1" x14ac:dyDescent="0.25">
      <c r="A75" s="40" t="s">
        <v>151</v>
      </c>
      <c r="B75" s="35" t="s">
        <v>152</v>
      </c>
      <c r="C75" s="24" t="s">
        <v>32</v>
      </c>
      <c r="D75" s="24" t="s">
        <v>33</v>
      </c>
      <c r="E75" s="58" t="s">
        <v>112</v>
      </c>
      <c r="F75" s="25" t="s">
        <v>158</v>
      </c>
      <c r="G75" s="58" t="s">
        <v>159</v>
      </c>
      <c r="H75" s="26">
        <v>45</v>
      </c>
      <c r="I75" s="23" t="s">
        <v>37</v>
      </c>
      <c r="J75" s="27">
        <v>585</v>
      </c>
      <c r="K75" s="28">
        <v>17</v>
      </c>
      <c r="L75" s="28">
        <v>0</v>
      </c>
      <c r="M75" s="28">
        <f>K75+L75</f>
        <v>17</v>
      </c>
      <c r="N75" s="29">
        <f>(J75*M75)</f>
        <v>9945</v>
      </c>
      <c r="O75" s="36">
        <v>30</v>
      </c>
      <c r="P75" s="37">
        <v>88</v>
      </c>
      <c r="Q75" s="37">
        <v>0.4</v>
      </c>
      <c r="R75" s="37">
        <f>SUM(P75*Q75*O75)</f>
        <v>1056</v>
      </c>
      <c r="S75" s="36">
        <v>0</v>
      </c>
      <c r="T75" s="29">
        <f>(M75*S75)</f>
        <v>0</v>
      </c>
      <c r="U75" s="29">
        <f>N75+R75+T75</f>
        <v>11001</v>
      </c>
      <c r="V75" s="36">
        <f>M75*200</f>
        <v>3400</v>
      </c>
      <c r="W75" s="36">
        <v>1</v>
      </c>
      <c r="X75" s="36">
        <v>508</v>
      </c>
      <c r="Y75" s="28">
        <f>SUM(X75*W75)</f>
        <v>508</v>
      </c>
      <c r="Z75" s="31">
        <v>0</v>
      </c>
      <c r="AA75" s="29">
        <f>V75+Y75+Z75</f>
        <v>3908</v>
      </c>
      <c r="AB75" s="29">
        <f>AA75+U75</f>
        <v>14909</v>
      </c>
      <c r="AC75" s="32"/>
      <c r="AD75" s="32"/>
      <c r="AE75" s="33" t="str">
        <f>A75</f>
        <v>610-PR</v>
      </c>
    </row>
    <row r="76" spans="1:31" s="34" customFormat="1" ht="61.5" customHeight="1" x14ac:dyDescent="0.25">
      <c r="A76" s="40" t="s">
        <v>151</v>
      </c>
      <c r="B76" s="35" t="s">
        <v>152</v>
      </c>
      <c r="C76" s="40" t="s">
        <v>32</v>
      </c>
      <c r="D76" s="40" t="s">
        <v>146</v>
      </c>
      <c r="E76" s="25" t="s">
        <v>103</v>
      </c>
      <c r="F76" s="60" t="s">
        <v>87</v>
      </c>
      <c r="G76" s="60" t="s">
        <v>160</v>
      </c>
      <c r="H76" s="61">
        <v>45</v>
      </c>
      <c r="I76" s="40" t="s">
        <v>142</v>
      </c>
      <c r="J76" s="62">
        <v>585</v>
      </c>
      <c r="K76" s="62">
        <v>0</v>
      </c>
      <c r="L76" s="62">
        <v>17</v>
      </c>
      <c r="M76" s="62">
        <f t="shared" si="28"/>
        <v>17</v>
      </c>
      <c r="N76" s="62">
        <f t="shared" si="29"/>
        <v>9945</v>
      </c>
      <c r="O76" s="65">
        <v>10</v>
      </c>
      <c r="P76" s="66">
        <v>88</v>
      </c>
      <c r="Q76" s="66">
        <v>0.4</v>
      </c>
      <c r="R76" s="37">
        <f t="shared" si="30"/>
        <v>352</v>
      </c>
      <c r="S76" s="64">
        <v>0</v>
      </c>
      <c r="T76" s="62">
        <f t="shared" si="31"/>
        <v>0</v>
      </c>
      <c r="U76" s="62">
        <f t="shared" si="32"/>
        <v>10297</v>
      </c>
      <c r="V76" s="62">
        <f t="shared" si="33"/>
        <v>3400</v>
      </c>
      <c r="W76" s="62">
        <v>14</v>
      </c>
      <c r="X76" s="62">
        <v>275</v>
      </c>
      <c r="Y76" s="67">
        <f t="shared" ref="Y76:Y130" si="38">SUM(X76*W76)</f>
        <v>3850</v>
      </c>
      <c r="Z76" s="62">
        <v>0</v>
      </c>
      <c r="AA76" s="62">
        <f t="shared" si="35"/>
        <v>7250</v>
      </c>
      <c r="AB76" s="29">
        <f t="shared" si="36"/>
        <v>17547</v>
      </c>
      <c r="AC76" s="32"/>
      <c r="AD76" s="32"/>
      <c r="AE76" s="33" t="str">
        <f t="shared" si="37"/>
        <v>610-PR</v>
      </c>
    </row>
    <row r="77" spans="1:31" s="34" customFormat="1" ht="38.25" customHeight="1" x14ac:dyDescent="0.25">
      <c r="A77" s="23" t="s">
        <v>161</v>
      </c>
      <c r="B77" s="35" t="s">
        <v>162</v>
      </c>
      <c r="C77" s="24" t="s">
        <v>67</v>
      </c>
      <c r="D77" s="24" t="s">
        <v>102</v>
      </c>
      <c r="E77" s="25" t="s">
        <v>163</v>
      </c>
      <c r="F77" s="25" t="s">
        <v>164</v>
      </c>
      <c r="G77" s="25" t="s">
        <v>165</v>
      </c>
      <c r="H77" s="26">
        <v>42</v>
      </c>
      <c r="I77" s="23" t="s">
        <v>37</v>
      </c>
      <c r="J77" s="27">
        <v>585</v>
      </c>
      <c r="K77" s="28">
        <v>0</v>
      </c>
      <c r="L77" s="28">
        <v>15</v>
      </c>
      <c r="M77" s="28">
        <f t="shared" si="28"/>
        <v>15</v>
      </c>
      <c r="N77" s="29">
        <f t="shared" si="29"/>
        <v>8775</v>
      </c>
      <c r="O77" s="36">
        <v>28</v>
      </c>
      <c r="P77" s="37">
        <v>12</v>
      </c>
      <c r="Q77" s="37">
        <v>0.4</v>
      </c>
      <c r="R77" s="37">
        <f>SUM(P77*Q77*O77)</f>
        <v>134.40000000000003</v>
      </c>
      <c r="S77" s="36">
        <v>95</v>
      </c>
      <c r="T77" s="29">
        <f t="shared" si="31"/>
        <v>1425</v>
      </c>
      <c r="U77" s="29">
        <f t="shared" si="32"/>
        <v>10334.4</v>
      </c>
      <c r="V77" s="36">
        <f t="shared" si="33"/>
        <v>3000</v>
      </c>
      <c r="W77" s="36">
        <v>1</v>
      </c>
      <c r="X77" s="36">
        <v>148</v>
      </c>
      <c r="Y77" s="28">
        <f t="shared" si="38"/>
        <v>148</v>
      </c>
      <c r="Z77" s="31">
        <v>0</v>
      </c>
      <c r="AA77" s="29">
        <f t="shared" si="35"/>
        <v>3148</v>
      </c>
      <c r="AB77" s="29">
        <f t="shared" si="36"/>
        <v>13482.4</v>
      </c>
      <c r="AC77" s="32">
        <f>SUM(M77:M90)</f>
        <v>241</v>
      </c>
      <c r="AD77" s="32">
        <f>SUM(AB77:AB90)</f>
        <v>200263.00000000003</v>
      </c>
      <c r="AE77" s="33" t="str">
        <f t="shared" si="37"/>
        <v>611-PR</v>
      </c>
    </row>
    <row r="78" spans="1:31" s="34" customFormat="1" ht="39.75" customHeight="1" x14ac:dyDescent="0.25">
      <c r="A78" s="23" t="s">
        <v>161</v>
      </c>
      <c r="B78" s="35" t="s">
        <v>162</v>
      </c>
      <c r="C78" s="24" t="s">
        <v>67</v>
      </c>
      <c r="D78" s="24" t="s">
        <v>102</v>
      </c>
      <c r="E78" s="25" t="s">
        <v>163</v>
      </c>
      <c r="F78" s="25" t="s">
        <v>166</v>
      </c>
      <c r="G78" s="25" t="s">
        <v>86</v>
      </c>
      <c r="H78" s="26">
        <v>42</v>
      </c>
      <c r="I78" s="23" t="s">
        <v>37</v>
      </c>
      <c r="J78" s="27">
        <v>585</v>
      </c>
      <c r="K78" s="28">
        <v>0</v>
      </c>
      <c r="L78" s="28">
        <v>15</v>
      </c>
      <c r="M78" s="28">
        <f t="shared" si="28"/>
        <v>15</v>
      </c>
      <c r="N78" s="29">
        <f t="shared" si="29"/>
        <v>8775</v>
      </c>
      <c r="O78" s="36">
        <v>28</v>
      </c>
      <c r="P78" s="37">
        <v>23</v>
      </c>
      <c r="Q78" s="37">
        <v>0.4</v>
      </c>
      <c r="R78" s="37">
        <f>SUM(P78*Q78*O78)</f>
        <v>257.60000000000002</v>
      </c>
      <c r="S78" s="36">
        <v>0</v>
      </c>
      <c r="T78" s="29">
        <f t="shared" si="31"/>
        <v>0</v>
      </c>
      <c r="U78" s="29">
        <f t="shared" si="32"/>
        <v>9032.6</v>
      </c>
      <c r="V78" s="36">
        <f t="shared" si="33"/>
        <v>3000</v>
      </c>
      <c r="W78" s="36">
        <v>1</v>
      </c>
      <c r="X78" s="36">
        <v>148</v>
      </c>
      <c r="Y78" s="28">
        <f t="shared" si="38"/>
        <v>148</v>
      </c>
      <c r="Z78" s="31">
        <v>0</v>
      </c>
      <c r="AA78" s="29">
        <f t="shared" si="35"/>
        <v>3148</v>
      </c>
      <c r="AB78" s="29">
        <f t="shared" si="36"/>
        <v>12180.6</v>
      </c>
      <c r="AC78" s="32"/>
      <c r="AD78" s="32"/>
      <c r="AE78" s="33" t="str">
        <f t="shared" si="37"/>
        <v>611-PR</v>
      </c>
    </row>
    <row r="79" spans="1:31" s="34" customFormat="1" ht="44.25" customHeight="1" x14ac:dyDescent="0.25">
      <c r="A79" s="23" t="s">
        <v>161</v>
      </c>
      <c r="B79" s="35" t="s">
        <v>162</v>
      </c>
      <c r="C79" s="24" t="s">
        <v>67</v>
      </c>
      <c r="D79" s="24" t="s">
        <v>102</v>
      </c>
      <c r="E79" s="25" t="s">
        <v>167</v>
      </c>
      <c r="F79" s="25" t="s">
        <v>168</v>
      </c>
      <c r="G79" s="25" t="s">
        <v>88</v>
      </c>
      <c r="H79" s="26">
        <v>42</v>
      </c>
      <c r="I79" s="23" t="s">
        <v>37</v>
      </c>
      <c r="J79" s="27">
        <v>585</v>
      </c>
      <c r="K79" s="28">
        <v>0</v>
      </c>
      <c r="L79" s="28">
        <v>15</v>
      </c>
      <c r="M79" s="28">
        <f t="shared" si="28"/>
        <v>15</v>
      </c>
      <c r="N79" s="29">
        <f t="shared" si="29"/>
        <v>8775</v>
      </c>
      <c r="O79" s="36">
        <v>14</v>
      </c>
      <c r="P79" s="37">
        <v>55</v>
      </c>
      <c r="Q79" s="37">
        <v>0.4</v>
      </c>
      <c r="R79" s="37">
        <f>SUM(P79*Q79*O79)</f>
        <v>308</v>
      </c>
      <c r="S79" s="36">
        <v>0</v>
      </c>
      <c r="T79" s="29">
        <f t="shared" si="31"/>
        <v>0</v>
      </c>
      <c r="U79" s="29">
        <f t="shared" si="32"/>
        <v>9083</v>
      </c>
      <c r="V79" s="36">
        <f t="shared" si="33"/>
        <v>3000</v>
      </c>
      <c r="W79" s="36">
        <v>1</v>
      </c>
      <c r="X79" s="36">
        <v>176</v>
      </c>
      <c r="Y79" s="28">
        <f t="shared" si="38"/>
        <v>176</v>
      </c>
      <c r="Z79" s="31">
        <v>0</v>
      </c>
      <c r="AA79" s="29">
        <f t="shared" si="35"/>
        <v>3176</v>
      </c>
      <c r="AB79" s="29">
        <f t="shared" si="36"/>
        <v>12259</v>
      </c>
      <c r="AC79" s="32"/>
      <c r="AD79" s="32"/>
      <c r="AE79" s="33" t="str">
        <f t="shared" si="37"/>
        <v>611-PR</v>
      </c>
    </row>
    <row r="80" spans="1:31" s="34" customFormat="1" ht="34.5" x14ac:dyDescent="0.25">
      <c r="A80" s="23" t="s">
        <v>161</v>
      </c>
      <c r="B80" s="35" t="s">
        <v>162</v>
      </c>
      <c r="C80" s="24" t="s">
        <v>67</v>
      </c>
      <c r="D80" s="24" t="s">
        <v>102</v>
      </c>
      <c r="E80" s="25" t="s">
        <v>169</v>
      </c>
      <c r="F80" s="25" t="s">
        <v>170</v>
      </c>
      <c r="G80" s="25" t="s">
        <v>92</v>
      </c>
      <c r="H80" s="26">
        <v>42</v>
      </c>
      <c r="I80" s="23" t="s">
        <v>37</v>
      </c>
      <c r="J80" s="27">
        <v>585</v>
      </c>
      <c r="K80" s="28">
        <v>18</v>
      </c>
      <c r="L80" s="28">
        <v>0</v>
      </c>
      <c r="M80" s="28">
        <f t="shared" si="28"/>
        <v>18</v>
      </c>
      <c r="N80" s="29">
        <f t="shared" si="29"/>
        <v>10530</v>
      </c>
      <c r="O80" s="36">
        <v>28</v>
      </c>
      <c r="P80" s="37">
        <v>36</v>
      </c>
      <c r="Q80" s="37">
        <v>0.4</v>
      </c>
      <c r="R80" s="37">
        <v>403</v>
      </c>
      <c r="S80" s="36">
        <v>0</v>
      </c>
      <c r="T80" s="29">
        <f t="shared" si="31"/>
        <v>0</v>
      </c>
      <c r="U80" s="29">
        <f t="shared" si="32"/>
        <v>10933</v>
      </c>
      <c r="V80" s="36">
        <f t="shared" si="33"/>
        <v>3600</v>
      </c>
      <c r="W80" s="36">
        <v>1</v>
      </c>
      <c r="X80" s="36">
        <v>187</v>
      </c>
      <c r="Y80" s="28">
        <f t="shared" si="38"/>
        <v>187</v>
      </c>
      <c r="Z80" s="31">
        <v>0</v>
      </c>
      <c r="AA80" s="29">
        <f t="shared" si="35"/>
        <v>3787</v>
      </c>
      <c r="AB80" s="29">
        <f t="shared" si="36"/>
        <v>14720</v>
      </c>
      <c r="AC80" s="32"/>
      <c r="AD80" s="32"/>
      <c r="AE80" s="33" t="str">
        <f t="shared" si="37"/>
        <v>611-PR</v>
      </c>
    </row>
    <row r="81" spans="1:31" s="34" customFormat="1" ht="34.9" customHeight="1" x14ac:dyDescent="0.25">
      <c r="A81" s="23" t="s">
        <v>161</v>
      </c>
      <c r="B81" s="35" t="s">
        <v>162</v>
      </c>
      <c r="C81" s="24" t="s">
        <v>67</v>
      </c>
      <c r="D81" s="24" t="s">
        <v>102</v>
      </c>
      <c r="E81" s="25" t="s">
        <v>171</v>
      </c>
      <c r="F81" s="25" t="s">
        <v>172</v>
      </c>
      <c r="G81" s="25" t="s">
        <v>86</v>
      </c>
      <c r="H81" s="26">
        <v>42</v>
      </c>
      <c r="I81" s="23" t="s">
        <v>37</v>
      </c>
      <c r="J81" s="27">
        <v>585</v>
      </c>
      <c r="K81" s="28">
        <v>0</v>
      </c>
      <c r="L81" s="28">
        <v>15</v>
      </c>
      <c r="M81" s="28">
        <f t="shared" si="28"/>
        <v>15</v>
      </c>
      <c r="N81" s="29">
        <f t="shared" si="29"/>
        <v>8775</v>
      </c>
      <c r="O81" s="36">
        <v>28</v>
      </c>
      <c r="P81" s="37">
        <v>20</v>
      </c>
      <c r="Q81" s="37">
        <v>0.4</v>
      </c>
      <c r="R81" s="37">
        <f t="shared" ref="R81:R88" si="39">SUM(P81*Q81*O81)</f>
        <v>224</v>
      </c>
      <c r="S81" s="36">
        <v>0</v>
      </c>
      <c r="T81" s="29">
        <f t="shared" si="31"/>
        <v>0</v>
      </c>
      <c r="U81" s="29">
        <f t="shared" si="32"/>
        <v>8999</v>
      </c>
      <c r="V81" s="36">
        <f t="shared" si="33"/>
        <v>3000</v>
      </c>
      <c r="W81" s="36">
        <v>1</v>
      </c>
      <c r="X81" s="36">
        <v>165</v>
      </c>
      <c r="Y81" s="28">
        <f t="shared" si="38"/>
        <v>165</v>
      </c>
      <c r="Z81" s="31">
        <v>0</v>
      </c>
      <c r="AA81" s="29">
        <f t="shared" si="35"/>
        <v>3165</v>
      </c>
      <c r="AB81" s="29">
        <f t="shared" si="36"/>
        <v>12164</v>
      </c>
      <c r="AC81" s="68"/>
      <c r="AD81" s="68"/>
      <c r="AE81" s="33" t="str">
        <f t="shared" si="37"/>
        <v>611-PR</v>
      </c>
    </row>
    <row r="82" spans="1:31" s="34" customFormat="1" ht="41.25" customHeight="1" x14ac:dyDescent="0.25">
      <c r="A82" s="23" t="s">
        <v>161</v>
      </c>
      <c r="B82" s="35" t="s">
        <v>162</v>
      </c>
      <c r="C82" s="24" t="s">
        <v>67</v>
      </c>
      <c r="D82" s="24" t="s">
        <v>102</v>
      </c>
      <c r="E82" s="25" t="s">
        <v>171</v>
      </c>
      <c r="F82" s="25" t="s">
        <v>173</v>
      </c>
      <c r="G82" s="25" t="s">
        <v>174</v>
      </c>
      <c r="H82" s="26">
        <v>42</v>
      </c>
      <c r="I82" s="23" t="s">
        <v>37</v>
      </c>
      <c r="J82" s="27">
        <v>585</v>
      </c>
      <c r="K82" s="28">
        <v>0</v>
      </c>
      <c r="L82" s="28">
        <v>15</v>
      </c>
      <c r="M82" s="28">
        <f t="shared" si="28"/>
        <v>15</v>
      </c>
      <c r="N82" s="29">
        <f t="shared" si="29"/>
        <v>8775</v>
      </c>
      <c r="O82" s="36">
        <v>28</v>
      </c>
      <c r="P82" s="37">
        <v>20</v>
      </c>
      <c r="Q82" s="37">
        <v>0.4</v>
      </c>
      <c r="R82" s="37">
        <f t="shared" si="39"/>
        <v>224</v>
      </c>
      <c r="S82" s="36">
        <v>90</v>
      </c>
      <c r="T82" s="29">
        <f t="shared" si="31"/>
        <v>1350</v>
      </c>
      <c r="U82" s="29">
        <f t="shared" si="32"/>
        <v>10349</v>
      </c>
      <c r="V82" s="36">
        <f t="shared" si="33"/>
        <v>3000</v>
      </c>
      <c r="W82" s="36">
        <v>1</v>
      </c>
      <c r="X82" s="36">
        <v>165</v>
      </c>
      <c r="Y82" s="28">
        <f t="shared" si="38"/>
        <v>165</v>
      </c>
      <c r="Z82" s="31">
        <v>0</v>
      </c>
      <c r="AA82" s="29">
        <f t="shared" si="35"/>
        <v>3165</v>
      </c>
      <c r="AB82" s="29">
        <f t="shared" si="36"/>
        <v>13514</v>
      </c>
      <c r="AC82" s="32"/>
      <c r="AD82" s="32"/>
      <c r="AE82" s="33" t="str">
        <f t="shared" si="37"/>
        <v>611-PR</v>
      </c>
    </row>
    <row r="83" spans="1:31" s="34" customFormat="1" ht="33.75" customHeight="1" x14ac:dyDescent="0.25">
      <c r="A83" s="23" t="s">
        <v>161</v>
      </c>
      <c r="B83" s="35" t="s">
        <v>162</v>
      </c>
      <c r="C83" s="24" t="s">
        <v>67</v>
      </c>
      <c r="D83" s="24" t="s">
        <v>102</v>
      </c>
      <c r="E83" s="25" t="s">
        <v>171</v>
      </c>
      <c r="F83" s="25" t="s">
        <v>175</v>
      </c>
      <c r="G83" s="25" t="s">
        <v>176</v>
      </c>
      <c r="H83" s="26">
        <v>42</v>
      </c>
      <c r="I83" s="23" t="s">
        <v>37</v>
      </c>
      <c r="J83" s="27">
        <v>585</v>
      </c>
      <c r="K83" s="28">
        <v>0</v>
      </c>
      <c r="L83" s="28">
        <v>15</v>
      </c>
      <c r="M83" s="28">
        <f t="shared" si="28"/>
        <v>15</v>
      </c>
      <c r="N83" s="29">
        <f t="shared" si="29"/>
        <v>8775</v>
      </c>
      <c r="O83" s="36">
        <v>28</v>
      </c>
      <c r="P83" s="37">
        <v>20</v>
      </c>
      <c r="Q83" s="37">
        <v>0.4</v>
      </c>
      <c r="R83" s="37">
        <f t="shared" si="39"/>
        <v>224</v>
      </c>
      <c r="S83" s="36">
        <v>0</v>
      </c>
      <c r="T83" s="29">
        <f t="shared" si="31"/>
        <v>0</v>
      </c>
      <c r="U83" s="29">
        <f t="shared" si="32"/>
        <v>8999</v>
      </c>
      <c r="V83" s="36">
        <f t="shared" si="33"/>
        <v>3000</v>
      </c>
      <c r="W83" s="36">
        <v>1</v>
      </c>
      <c r="X83" s="36">
        <v>165</v>
      </c>
      <c r="Y83" s="28">
        <f t="shared" si="38"/>
        <v>165</v>
      </c>
      <c r="Z83" s="31">
        <v>0</v>
      </c>
      <c r="AA83" s="29">
        <f t="shared" si="35"/>
        <v>3165</v>
      </c>
      <c r="AB83" s="29">
        <f t="shared" si="36"/>
        <v>12164</v>
      </c>
      <c r="AC83" s="32"/>
      <c r="AD83" s="32"/>
      <c r="AE83" s="33" t="str">
        <f t="shared" si="37"/>
        <v>611-PR</v>
      </c>
    </row>
    <row r="84" spans="1:31" s="34" customFormat="1" ht="30.75" customHeight="1" x14ac:dyDescent="0.25">
      <c r="A84" s="23" t="s">
        <v>161</v>
      </c>
      <c r="B84" s="35" t="s">
        <v>162</v>
      </c>
      <c r="C84" s="24" t="s">
        <v>67</v>
      </c>
      <c r="D84" s="24" t="s">
        <v>105</v>
      </c>
      <c r="E84" s="25" t="s">
        <v>177</v>
      </c>
      <c r="F84" s="25" t="s">
        <v>52</v>
      </c>
      <c r="G84" s="25" t="s">
        <v>178</v>
      </c>
      <c r="H84" s="26">
        <v>42</v>
      </c>
      <c r="I84" s="23" t="s">
        <v>37</v>
      </c>
      <c r="J84" s="27">
        <v>585</v>
      </c>
      <c r="K84" s="28">
        <v>0</v>
      </c>
      <c r="L84" s="28">
        <v>18</v>
      </c>
      <c r="M84" s="28">
        <f t="shared" si="28"/>
        <v>18</v>
      </c>
      <c r="N84" s="29">
        <f t="shared" si="29"/>
        <v>10530</v>
      </c>
      <c r="O84" s="36">
        <v>28</v>
      </c>
      <c r="P84" s="37">
        <v>53</v>
      </c>
      <c r="Q84" s="37">
        <v>0.4</v>
      </c>
      <c r="R84" s="37">
        <f t="shared" si="39"/>
        <v>593.60000000000014</v>
      </c>
      <c r="S84" s="36">
        <v>0</v>
      </c>
      <c r="T84" s="29">
        <f t="shared" si="31"/>
        <v>0</v>
      </c>
      <c r="U84" s="29">
        <f t="shared" si="32"/>
        <v>11123.6</v>
      </c>
      <c r="V84" s="36">
        <f t="shared" si="33"/>
        <v>3600</v>
      </c>
      <c r="W84" s="36">
        <v>1</v>
      </c>
      <c r="X84" s="36">
        <v>170</v>
      </c>
      <c r="Y84" s="28">
        <f t="shared" si="38"/>
        <v>170</v>
      </c>
      <c r="Z84" s="31">
        <v>0</v>
      </c>
      <c r="AA84" s="29">
        <f t="shared" si="35"/>
        <v>3770</v>
      </c>
      <c r="AB84" s="29">
        <f t="shared" si="36"/>
        <v>14893.6</v>
      </c>
      <c r="AC84" s="32"/>
      <c r="AD84" s="32"/>
      <c r="AE84" s="33" t="str">
        <f t="shared" si="37"/>
        <v>611-PR</v>
      </c>
    </row>
    <row r="85" spans="1:31" s="34" customFormat="1" ht="35.25" customHeight="1" x14ac:dyDescent="0.25">
      <c r="A85" s="23" t="s">
        <v>161</v>
      </c>
      <c r="B85" s="35" t="s">
        <v>162</v>
      </c>
      <c r="C85" s="24" t="s">
        <v>67</v>
      </c>
      <c r="D85" s="24" t="s">
        <v>105</v>
      </c>
      <c r="E85" s="25" t="s">
        <v>109</v>
      </c>
      <c r="F85" s="25" t="s">
        <v>179</v>
      </c>
      <c r="G85" s="25" t="s">
        <v>180</v>
      </c>
      <c r="H85" s="26">
        <v>42</v>
      </c>
      <c r="I85" s="23" t="s">
        <v>37</v>
      </c>
      <c r="J85" s="27">
        <v>585</v>
      </c>
      <c r="K85" s="28">
        <v>0</v>
      </c>
      <c r="L85" s="28">
        <v>19</v>
      </c>
      <c r="M85" s="28">
        <f t="shared" si="28"/>
        <v>19</v>
      </c>
      <c r="N85" s="29">
        <f t="shared" si="29"/>
        <v>11115</v>
      </c>
      <c r="O85" s="36">
        <v>28</v>
      </c>
      <c r="P85" s="37">
        <v>24</v>
      </c>
      <c r="Q85" s="37">
        <v>0.4</v>
      </c>
      <c r="R85" s="37">
        <f t="shared" si="39"/>
        <v>268.80000000000007</v>
      </c>
      <c r="S85" s="36">
        <v>0</v>
      </c>
      <c r="T85" s="29">
        <f t="shared" si="31"/>
        <v>0</v>
      </c>
      <c r="U85" s="29">
        <f t="shared" si="32"/>
        <v>11383.8</v>
      </c>
      <c r="V85" s="36">
        <f t="shared" si="33"/>
        <v>3800</v>
      </c>
      <c r="W85" s="36">
        <v>1</v>
      </c>
      <c r="X85" s="36">
        <v>154</v>
      </c>
      <c r="Y85" s="28">
        <f t="shared" si="38"/>
        <v>154</v>
      </c>
      <c r="Z85" s="31">
        <v>0</v>
      </c>
      <c r="AA85" s="29">
        <f t="shared" si="35"/>
        <v>3954</v>
      </c>
      <c r="AB85" s="29">
        <f t="shared" si="36"/>
        <v>15337.8</v>
      </c>
      <c r="AC85" s="32"/>
      <c r="AD85" s="32"/>
      <c r="AE85" s="33" t="str">
        <f t="shared" si="37"/>
        <v>611-PR</v>
      </c>
    </row>
    <row r="86" spans="1:31" s="34" customFormat="1" ht="39" customHeight="1" x14ac:dyDescent="0.25">
      <c r="A86" s="23" t="s">
        <v>161</v>
      </c>
      <c r="B86" s="35" t="s">
        <v>162</v>
      </c>
      <c r="C86" s="24" t="s">
        <v>67</v>
      </c>
      <c r="D86" s="24" t="s">
        <v>105</v>
      </c>
      <c r="E86" s="25" t="s">
        <v>181</v>
      </c>
      <c r="F86" s="25" t="s">
        <v>182</v>
      </c>
      <c r="G86" s="25" t="s">
        <v>183</v>
      </c>
      <c r="H86" s="26">
        <v>42</v>
      </c>
      <c r="I86" s="23" t="s">
        <v>37</v>
      </c>
      <c r="J86" s="27">
        <v>585</v>
      </c>
      <c r="K86" s="28">
        <v>0</v>
      </c>
      <c r="L86" s="28">
        <v>18</v>
      </c>
      <c r="M86" s="28">
        <f t="shared" si="28"/>
        <v>18</v>
      </c>
      <c r="N86" s="29">
        <f t="shared" si="29"/>
        <v>10530</v>
      </c>
      <c r="O86" s="36">
        <v>28</v>
      </c>
      <c r="P86" s="37">
        <v>12</v>
      </c>
      <c r="Q86" s="37">
        <v>0.4</v>
      </c>
      <c r="R86" s="37">
        <f t="shared" si="39"/>
        <v>134.40000000000003</v>
      </c>
      <c r="S86" s="36">
        <v>0</v>
      </c>
      <c r="T86" s="29">
        <f t="shared" si="31"/>
        <v>0</v>
      </c>
      <c r="U86" s="29">
        <f t="shared" si="32"/>
        <v>10664.4</v>
      </c>
      <c r="V86" s="36">
        <f t="shared" si="33"/>
        <v>3600</v>
      </c>
      <c r="W86" s="36">
        <v>1</v>
      </c>
      <c r="X86" s="36">
        <v>143</v>
      </c>
      <c r="Y86" s="28">
        <f t="shared" si="38"/>
        <v>143</v>
      </c>
      <c r="Z86" s="31">
        <v>0</v>
      </c>
      <c r="AA86" s="29">
        <f t="shared" si="35"/>
        <v>3743</v>
      </c>
      <c r="AB86" s="29">
        <f t="shared" si="36"/>
        <v>14407.4</v>
      </c>
      <c r="AC86" s="32"/>
      <c r="AD86" s="32"/>
      <c r="AE86" s="33" t="str">
        <f t="shared" si="37"/>
        <v>611-PR</v>
      </c>
    </row>
    <row r="87" spans="1:31" s="34" customFormat="1" ht="47.25" customHeight="1" x14ac:dyDescent="0.25">
      <c r="A87" s="23" t="s">
        <v>161</v>
      </c>
      <c r="B87" s="35" t="s">
        <v>162</v>
      </c>
      <c r="C87" s="24" t="s">
        <v>67</v>
      </c>
      <c r="D87" s="24" t="s">
        <v>105</v>
      </c>
      <c r="E87" s="25" t="s">
        <v>181</v>
      </c>
      <c r="F87" s="25" t="s">
        <v>182</v>
      </c>
      <c r="G87" s="25" t="s">
        <v>183</v>
      </c>
      <c r="H87" s="26">
        <v>42</v>
      </c>
      <c r="I87" s="23" t="s">
        <v>37</v>
      </c>
      <c r="J87" s="27">
        <v>585</v>
      </c>
      <c r="K87" s="28">
        <v>18</v>
      </c>
      <c r="L87" s="28">
        <v>0</v>
      </c>
      <c r="M87" s="28">
        <f t="shared" si="28"/>
        <v>18</v>
      </c>
      <c r="N87" s="29">
        <f t="shared" si="29"/>
        <v>10530</v>
      </c>
      <c r="O87" s="36">
        <v>28</v>
      </c>
      <c r="P87" s="37">
        <v>12</v>
      </c>
      <c r="Q87" s="37">
        <v>0.4</v>
      </c>
      <c r="R87" s="37">
        <f t="shared" si="39"/>
        <v>134.40000000000003</v>
      </c>
      <c r="S87" s="36">
        <v>0</v>
      </c>
      <c r="T87" s="29">
        <f t="shared" si="31"/>
        <v>0</v>
      </c>
      <c r="U87" s="29">
        <f t="shared" si="32"/>
        <v>10664.4</v>
      </c>
      <c r="V87" s="36">
        <f t="shared" si="33"/>
        <v>3600</v>
      </c>
      <c r="W87" s="36">
        <v>1</v>
      </c>
      <c r="X87" s="36">
        <v>143</v>
      </c>
      <c r="Y87" s="28">
        <f t="shared" si="38"/>
        <v>143</v>
      </c>
      <c r="Z87" s="31">
        <v>0</v>
      </c>
      <c r="AA87" s="29">
        <f t="shared" si="35"/>
        <v>3743</v>
      </c>
      <c r="AB87" s="29">
        <f t="shared" si="36"/>
        <v>14407.4</v>
      </c>
      <c r="AC87" s="32"/>
      <c r="AD87" s="32"/>
      <c r="AE87" s="33" t="str">
        <f t="shared" si="37"/>
        <v>611-PR</v>
      </c>
    </row>
    <row r="88" spans="1:31" s="34" customFormat="1" ht="35.25" customHeight="1" x14ac:dyDescent="0.25">
      <c r="A88" s="23" t="s">
        <v>161</v>
      </c>
      <c r="B88" s="35" t="s">
        <v>162</v>
      </c>
      <c r="C88" s="24" t="s">
        <v>67</v>
      </c>
      <c r="D88" s="24" t="s">
        <v>105</v>
      </c>
      <c r="E88" s="25" t="s">
        <v>184</v>
      </c>
      <c r="F88" s="25" t="s">
        <v>185</v>
      </c>
      <c r="G88" s="25" t="s">
        <v>176</v>
      </c>
      <c r="H88" s="26">
        <v>42</v>
      </c>
      <c r="I88" s="23" t="s">
        <v>37</v>
      </c>
      <c r="J88" s="27">
        <v>585</v>
      </c>
      <c r="K88" s="28">
        <v>0</v>
      </c>
      <c r="L88" s="28">
        <v>19</v>
      </c>
      <c r="M88" s="28">
        <f t="shared" si="28"/>
        <v>19</v>
      </c>
      <c r="N88" s="29">
        <f t="shared" si="29"/>
        <v>11115</v>
      </c>
      <c r="O88" s="36">
        <v>28</v>
      </c>
      <c r="P88" s="37">
        <v>12</v>
      </c>
      <c r="Q88" s="37">
        <v>0.4</v>
      </c>
      <c r="R88" s="37">
        <f t="shared" si="39"/>
        <v>134.40000000000003</v>
      </c>
      <c r="S88" s="36">
        <v>0</v>
      </c>
      <c r="T88" s="29">
        <f t="shared" si="31"/>
        <v>0</v>
      </c>
      <c r="U88" s="29">
        <f t="shared" si="32"/>
        <v>11249.4</v>
      </c>
      <c r="V88" s="36">
        <f t="shared" si="33"/>
        <v>3800</v>
      </c>
      <c r="W88" s="36">
        <v>1</v>
      </c>
      <c r="X88" s="36">
        <v>154</v>
      </c>
      <c r="Y88" s="28">
        <f t="shared" si="38"/>
        <v>154</v>
      </c>
      <c r="Z88" s="31">
        <v>0</v>
      </c>
      <c r="AA88" s="29">
        <f t="shared" si="35"/>
        <v>3954</v>
      </c>
      <c r="AB88" s="29">
        <f t="shared" si="36"/>
        <v>15203.4</v>
      </c>
      <c r="AC88" s="32"/>
      <c r="AD88" s="32"/>
      <c r="AE88" s="33" t="str">
        <f t="shared" si="37"/>
        <v>611-PR</v>
      </c>
    </row>
    <row r="89" spans="1:31" s="34" customFormat="1" ht="51.75" customHeight="1" x14ac:dyDescent="0.25">
      <c r="A89" s="23" t="s">
        <v>161</v>
      </c>
      <c r="B89" s="35" t="s">
        <v>162</v>
      </c>
      <c r="C89" s="24" t="s">
        <v>67</v>
      </c>
      <c r="D89" s="24" t="s">
        <v>41</v>
      </c>
      <c r="E89" s="25" t="s">
        <v>186</v>
      </c>
      <c r="F89" s="25" t="s">
        <v>187</v>
      </c>
      <c r="G89" s="25" t="s">
        <v>183</v>
      </c>
      <c r="H89" s="26">
        <v>42</v>
      </c>
      <c r="I89" s="23" t="s">
        <v>37</v>
      </c>
      <c r="J89" s="27">
        <v>585</v>
      </c>
      <c r="K89" s="28">
        <v>15</v>
      </c>
      <c r="L89" s="28">
        <v>0</v>
      </c>
      <c r="M89" s="28">
        <f t="shared" si="28"/>
        <v>15</v>
      </c>
      <c r="N89" s="29">
        <f t="shared" si="29"/>
        <v>8775</v>
      </c>
      <c r="O89" s="36">
        <v>28</v>
      </c>
      <c r="P89" s="37">
        <v>111</v>
      </c>
      <c r="Q89" s="37">
        <v>0.4</v>
      </c>
      <c r="R89" s="37">
        <f t="shared" si="30"/>
        <v>1243.2000000000003</v>
      </c>
      <c r="S89" s="36">
        <v>0</v>
      </c>
      <c r="T89" s="29">
        <f t="shared" si="31"/>
        <v>0</v>
      </c>
      <c r="U89" s="29">
        <f t="shared" si="32"/>
        <v>10018.200000000001</v>
      </c>
      <c r="V89" s="36">
        <f t="shared" si="33"/>
        <v>3000</v>
      </c>
      <c r="W89" s="36">
        <v>1</v>
      </c>
      <c r="X89" s="36">
        <v>363</v>
      </c>
      <c r="Y89" s="28">
        <f t="shared" si="38"/>
        <v>363</v>
      </c>
      <c r="Z89" s="31">
        <v>0</v>
      </c>
      <c r="AA89" s="29">
        <f t="shared" si="35"/>
        <v>3363</v>
      </c>
      <c r="AB89" s="29">
        <f t="shared" si="36"/>
        <v>13381.2</v>
      </c>
      <c r="AC89" s="32"/>
      <c r="AD89" s="32"/>
      <c r="AE89" s="33" t="str">
        <f t="shared" si="37"/>
        <v>611-PR</v>
      </c>
    </row>
    <row r="90" spans="1:31" s="34" customFormat="1" ht="51.75" customHeight="1" x14ac:dyDescent="0.25">
      <c r="A90" s="23" t="s">
        <v>161</v>
      </c>
      <c r="B90" s="35" t="s">
        <v>162</v>
      </c>
      <c r="C90" s="24" t="s">
        <v>67</v>
      </c>
      <c r="D90" s="24" t="s">
        <v>41</v>
      </c>
      <c r="E90" s="25" t="s">
        <v>186</v>
      </c>
      <c r="F90" s="25" t="s">
        <v>187</v>
      </c>
      <c r="G90" s="25" t="s">
        <v>188</v>
      </c>
      <c r="H90" s="26">
        <v>42</v>
      </c>
      <c r="I90" s="23" t="s">
        <v>37</v>
      </c>
      <c r="J90" s="27">
        <v>585</v>
      </c>
      <c r="K90" s="28">
        <v>0</v>
      </c>
      <c r="L90" s="28">
        <v>26</v>
      </c>
      <c r="M90" s="28">
        <f t="shared" si="28"/>
        <v>26</v>
      </c>
      <c r="N90" s="29">
        <f t="shared" si="29"/>
        <v>15210</v>
      </c>
      <c r="O90" s="36">
        <v>28</v>
      </c>
      <c r="P90" s="37">
        <v>111</v>
      </c>
      <c r="Q90" s="37">
        <v>0.4</v>
      </c>
      <c r="R90" s="37">
        <f t="shared" si="30"/>
        <v>1243.2000000000003</v>
      </c>
      <c r="S90" s="36">
        <v>0</v>
      </c>
      <c r="T90" s="29">
        <f t="shared" si="31"/>
        <v>0</v>
      </c>
      <c r="U90" s="29">
        <f t="shared" si="32"/>
        <v>16453.2</v>
      </c>
      <c r="V90" s="36">
        <f t="shared" si="33"/>
        <v>5200</v>
      </c>
      <c r="W90" s="36">
        <v>1</v>
      </c>
      <c r="X90" s="36">
        <v>495</v>
      </c>
      <c r="Y90" s="28">
        <f t="shared" si="38"/>
        <v>495</v>
      </c>
      <c r="Z90" s="31">
        <v>0</v>
      </c>
      <c r="AA90" s="29">
        <f t="shared" si="35"/>
        <v>5695</v>
      </c>
      <c r="AB90" s="29">
        <f t="shared" si="36"/>
        <v>22148.2</v>
      </c>
      <c r="AC90" s="32"/>
      <c r="AD90" s="32"/>
      <c r="AE90" s="33" t="str">
        <f t="shared" si="37"/>
        <v>611-PR</v>
      </c>
    </row>
    <row r="91" spans="1:31" s="34" customFormat="1" ht="36" customHeight="1" x14ac:dyDescent="0.25">
      <c r="A91" s="23" t="s">
        <v>189</v>
      </c>
      <c r="B91" s="35" t="s">
        <v>190</v>
      </c>
      <c r="C91" s="24" t="s">
        <v>32</v>
      </c>
      <c r="D91" s="24" t="s">
        <v>146</v>
      </c>
      <c r="E91" s="25" t="s">
        <v>191</v>
      </c>
      <c r="F91" s="25" t="s">
        <v>192</v>
      </c>
      <c r="G91" s="25" t="s">
        <v>193</v>
      </c>
      <c r="H91" s="26">
        <v>45</v>
      </c>
      <c r="I91" s="23" t="s">
        <v>70</v>
      </c>
      <c r="J91" s="27">
        <v>1200</v>
      </c>
      <c r="K91" s="28">
        <v>0</v>
      </c>
      <c r="L91" s="28">
        <v>18</v>
      </c>
      <c r="M91" s="28">
        <f t="shared" si="28"/>
        <v>18</v>
      </c>
      <c r="N91" s="29">
        <f t="shared" si="29"/>
        <v>21600</v>
      </c>
      <c r="O91" s="36">
        <v>9</v>
      </c>
      <c r="P91" s="37">
        <v>88</v>
      </c>
      <c r="Q91" s="37">
        <v>0.4</v>
      </c>
      <c r="R91" s="37">
        <f t="shared" si="30"/>
        <v>316.8</v>
      </c>
      <c r="S91" s="36">
        <v>0</v>
      </c>
      <c r="T91" s="29">
        <f t="shared" si="31"/>
        <v>0</v>
      </c>
      <c r="U91" s="29">
        <f t="shared" si="32"/>
        <v>21916.799999999999</v>
      </c>
      <c r="V91" s="36">
        <f t="shared" si="33"/>
        <v>3600</v>
      </c>
      <c r="W91" s="36">
        <v>9</v>
      </c>
      <c r="X91" s="36">
        <v>275</v>
      </c>
      <c r="Y91" s="28">
        <f t="shared" si="38"/>
        <v>2475</v>
      </c>
      <c r="Z91" s="31">
        <v>0</v>
      </c>
      <c r="AA91" s="29">
        <f t="shared" si="35"/>
        <v>6075</v>
      </c>
      <c r="AB91" s="29">
        <f t="shared" si="36"/>
        <v>27991.8</v>
      </c>
      <c r="AC91" s="32">
        <f>SUM(M91)</f>
        <v>18</v>
      </c>
      <c r="AD91" s="32">
        <f>SUM(AB91)</f>
        <v>27991.8</v>
      </c>
      <c r="AE91" s="33" t="str">
        <f>A91</f>
        <v>612-A</v>
      </c>
    </row>
    <row r="92" spans="1:31" s="34" customFormat="1" ht="36" customHeight="1" x14ac:dyDescent="0.25">
      <c r="A92" s="23" t="s">
        <v>194</v>
      </c>
      <c r="B92" s="35" t="s">
        <v>195</v>
      </c>
      <c r="C92" s="24" t="s">
        <v>32</v>
      </c>
      <c r="D92" s="24" t="s">
        <v>105</v>
      </c>
      <c r="E92" s="25" t="s">
        <v>119</v>
      </c>
      <c r="F92" s="25" t="s">
        <v>75</v>
      </c>
      <c r="G92" s="25" t="s">
        <v>196</v>
      </c>
      <c r="H92" s="26">
        <v>45</v>
      </c>
      <c r="I92" s="23" t="s">
        <v>70</v>
      </c>
      <c r="J92" s="27">
        <v>753</v>
      </c>
      <c r="K92" s="28">
        <v>0</v>
      </c>
      <c r="L92" s="28">
        <v>17</v>
      </c>
      <c r="M92" s="28">
        <f t="shared" si="28"/>
        <v>17</v>
      </c>
      <c r="N92" s="29">
        <f t="shared" si="29"/>
        <v>12801</v>
      </c>
      <c r="O92" s="36">
        <v>15</v>
      </c>
      <c r="P92" s="37">
        <v>88</v>
      </c>
      <c r="Q92" s="37">
        <v>0.4</v>
      </c>
      <c r="R92" s="30">
        <f t="shared" si="30"/>
        <v>528</v>
      </c>
      <c r="S92" s="29">
        <v>300</v>
      </c>
      <c r="T92" s="29">
        <f t="shared" si="31"/>
        <v>5100</v>
      </c>
      <c r="U92" s="29">
        <f t="shared" si="32"/>
        <v>18429</v>
      </c>
      <c r="V92" s="29">
        <f t="shared" si="33"/>
        <v>3400</v>
      </c>
      <c r="W92" s="29">
        <v>0</v>
      </c>
      <c r="X92" s="29">
        <v>330</v>
      </c>
      <c r="Y92" s="28">
        <f t="shared" si="38"/>
        <v>0</v>
      </c>
      <c r="Z92" s="28">
        <v>0</v>
      </c>
      <c r="AA92" s="29">
        <f t="shared" si="35"/>
        <v>3400</v>
      </c>
      <c r="AB92" s="29">
        <f t="shared" si="36"/>
        <v>21829</v>
      </c>
      <c r="AC92" s="32">
        <f>SUM(M92:M104)</f>
        <v>239</v>
      </c>
      <c r="AD92" s="32">
        <f>SUM(AB92:AB104)</f>
        <v>348004.19999999995</v>
      </c>
      <c r="AE92" s="33" t="str">
        <f t="shared" si="37"/>
        <v>612-PR</v>
      </c>
    </row>
    <row r="93" spans="1:31" s="34" customFormat="1" ht="35.450000000000003" customHeight="1" x14ac:dyDescent="0.25">
      <c r="A93" s="23" t="s">
        <v>194</v>
      </c>
      <c r="B93" s="35" t="s">
        <v>195</v>
      </c>
      <c r="C93" s="24" t="s">
        <v>32</v>
      </c>
      <c r="D93" s="24" t="s">
        <v>41</v>
      </c>
      <c r="E93" s="25" t="s">
        <v>197</v>
      </c>
      <c r="F93" s="25" t="s">
        <v>198</v>
      </c>
      <c r="G93" s="25" t="s">
        <v>196</v>
      </c>
      <c r="H93" s="26">
        <v>45</v>
      </c>
      <c r="I93" s="23" t="s">
        <v>70</v>
      </c>
      <c r="J93" s="27">
        <v>753</v>
      </c>
      <c r="K93" s="28">
        <v>0</v>
      </c>
      <c r="L93" s="28">
        <v>17</v>
      </c>
      <c r="M93" s="28">
        <f t="shared" si="28"/>
        <v>17</v>
      </c>
      <c r="N93" s="29">
        <f t="shared" si="29"/>
        <v>12801</v>
      </c>
      <c r="O93" s="36">
        <v>0</v>
      </c>
      <c r="P93" s="37">
        <v>120</v>
      </c>
      <c r="Q93" s="37">
        <v>0.4</v>
      </c>
      <c r="R93" s="37">
        <f t="shared" si="30"/>
        <v>0</v>
      </c>
      <c r="S93" s="36">
        <v>300</v>
      </c>
      <c r="T93" s="29">
        <f t="shared" si="31"/>
        <v>5100</v>
      </c>
      <c r="U93" s="29">
        <f t="shared" si="32"/>
        <v>17901</v>
      </c>
      <c r="V93" s="29">
        <f t="shared" si="33"/>
        <v>3400</v>
      </c>
      <c r="W93" s="29">
        <v>15</v>
      </c>
      <c r="X93" s="29">
        <v>1250</v>
      </c>
      <c r="Y93" s="28">
        <f t="shared" si="38"/>
        <v>18750</v>
      </c>
      <c r="Z93" s="31">
        <v>0</v>
      </c>
      <c r="AA93" s="29">
        <f t="shared" si="35"/>
        <v>22150</v>
      </c>
      <c r="AB93" s="29">
        <f t="shared" si="36"/>
        <v>40051</v>
      </c>
      <c r="AC93" s="32"/>
      <c r="AD93" s="32"/>
      <c r="AE93" s="33" t="str">
        <f t="shared" si="37"/>
        <v>612-PR</v>
      </c>
    </row>
    <row r="94" spans="1:31" s="34" customFormat="1" ht="40.5" customHeight="1" x14ac:dyDescent="0.25">
      <c r="A94" s="23" t="s">
        <v>194</v>
      </c>
      <c r="B94" s="35" t="s">
        <v>195</v>
      </c>
      <c r="C94" s="24" t="s">
        <v>32</v>
      </c>
      <c r="D94" s="24" t="s">
        <v>41</v>
      </c>
      <c r="E94" s="25" t="s">
        <v>197</v>
      </c>
      <c r="F94" s="25" t="s">
        <v>192</v>
      </c>
      <c r="G94" s="25" t="s">
        <v>193</v>
      </c>
      <c r="H94" s="26">
        <v>45</v>
      </c>
      <c r="I94" s="23" t="s">
        <v>70</v>
      </c>
      <c r="J94" s="27">
        <v>1200</v>
      </c>
      <c r="K94" s="28">
        <v>17</v>
      </c>
      <c r="L94" s="28">
        <v>0</v>
      </c>
      <c r="M94" s="28">
        <f t="shared" si="28"/>
        <v>17</v>
      </c>
      <c r="N94" s="29">
        <f t="shared" si="29"/>
        <v>20400</v>
      </c>
      <c r="O94" s="36">
        <v>0</v>
      </c>
      <c r="P94" s="37">
        <v>120</v>
      </c>
      <c r="Q94" s="37">
        <v>0.4</v>
      </c>
      <c r="R94" s="37">
        <f t="shared" si="30"/>
        <v>0</v>
      </c>
      <c r="S94" s="36">
        <v>0</v>
      </c>
      <c r="T94" s="29">
        <f t="shared" si="31"/>
        <v>0</v>
      </c>
      <c r="U94" s="29">
        <f t="shared" si="32"/>
        <v>20400</v>
      </c>
      <c r="V94" s="29">
        <f t="shared" si="33"/>
        <v>3400</v>
      </c>
      <c r="W94" s="29">
        <v>15</v>
      </c>
      <c r="X94" s="29">
        <v>1250</v>
      </c>
      <c r="Y94" s="28">
        <f t="shared" si="38"/>
        <v>18750</v>
      </c>
      <c r="Z94" s="31">
        <v>0</v>
      </c>
      <c r="AA94" s="29">
        <f t="shared" si="35"/>
        <v>22150</v>
      </c>
      <c r="AB94" s="29">
        <f t="shared" si="36"/>
        <v>42550</v>
      </c>
      <c r="AC94" s="32"/>
      <c r="AD94" s="32"/>
      <c r="AE94" s="33" t="str">
        <f t="shared" si="37"/>
        <v>612-PR</v>
      </c>
    </row>
    <row r="95" spans="1:31" s="34" customFormat="1" ht="40.5" customHeight="1" x14ac:dyDescent="0.25">
      <c r="A95" s="23" t="s">
        <v>194</v>
      </c>
      <c r="B95" s="35" t="s">
        <v>195</v>
      </c>
      <c r="C95" s="24" t="s">
        <v>32</v>
      </c>
      <c r="D95" s="24" t="s">
        <v>41</v>
      </c>
      <c r="E95" s="25" t="s">
        <v>199</v>
      </c>
      <c r="F95" s="25" t="s">
        <v>198</v>
      </c>
      <c r="G95" s="25" t="s">
        <v>196</v>
      </c>
      <c r="H95" s="26">
        <v>45</v>
      </c>
      <c r="I95" s="23" t="s">
        <v>142</v>
      </c>
      <c r="J95" s="27">
        <v>585</v>
      </c>
      <c r="K95" s="28">
        <v>19</v>
      </c>
      <c r="L95" s="28">
        <v>0</v>
      </c>
      <c r="M95" s="28">
        <f t="shared" si="28"/>
        <v>19</v>
      </c>
      <c r="N95" s="29">
        <f t="shared" si="29"/>
        <v>11115</v>
      </c>
      <c r="O95" s="36">
        <v>30</v>
      </c>
      <c r="P95" s="37">
        <v>100</v>
      </c>
      <c r="Q95" s="37">
        <v>0.4</v>
      </c>
      <c r="R95" s="37">
        <f t="shared" si="30"/>
        <v>1200</v>
      </c>
      <c r="S95" s="36">
        <v>300</v>
      </c>
      <c r="T95" s="29">
        <f t="shared" si="31"/>
        <v>5700</v>
      </c>
      <c r="U95" s="29">
        <f t="shared" si="32"/>
        <v>18015</v>
      </c>
      <c r="V95" s="36">
        <f t="shared" si="33"/>
        <v>3800</v>
      </c>
      <c r="W95" s="36">
        <v>1</v>
      </c>
      <c r="X95" s="36">
        <v>423</v>
      </c>
      <c r="Y95" s="28">
        <f t="shared" si="38"/>
        <v>423</v>
      </c>
      <c r="Z95" s="31">
        <v>0</v>
      </c>
      <c r="AA95" s="29">
        <f t="shared" si="35"/>
        <v>4223</v>
      </c>
      <c r="AB95" s="29">
        <f t="shared" si="36"/>
        <v>22238</v>
      </c>
      <c r="AC95" s="32"/>
      <c r="AD95" s="32"/>
      <c r="AE95" s="33" t="str">
        <f t="shared" si="37"/>
        <v>612-PR</v>
      </c>
    </row>
    <row r="96" spans="1:31" s="34" customFormat="1" ht="37.9" customHeight="1" x14ac:dyDescent="0.25">
      <c r="A96" s="23" t="s">
        <v>194</v>
      </c>
      <c r="B96" s="35" t="s">
        <v>195</v>
      </c>
      <c r="C96" s="24" t="s">
        <v>32</v>
      </c>
      <c r="D96" s="24" t="s">
        <v>41</v>
      </c>
      <c r="E96" s="25" t="s">
        <v>199</v>
      </c>
      <c r="F96" s="25" t="s">
        <v>198</v>
      </c>
      <c r="G96" s="25" t="s">
        <v>196</v>
      </c>
      <c r="H96" s="26">
        <v>45</v>
      </c>
      <c r="I96" s="23" t="s">
        <v>142</v>
      </c>
      <c r="J96" s="27">
        <v>585</v>
      </c>
      <c r="K96" s="28">
        <v>0</v>
      </c>
      <c r="L96" s="28">
        <v>22</v>
      </c>
      <c r="M96" s="28">
        <f t="shared" si="28"/>
        <v>22</v>
      </c>
      <c r="N96" s="29">
        <f t="shared" si="29"/>
        <v>12870</v>
      </c>
      <c r="O96" s="36">
        <v>30</v>
      </c>
      <c r="P96" s="37">
        <v>100</v>
      </c>
      <c r="Q96" s="37">
        <v>0.4</v>
      </c>
      <c r="R96" s="37">
        <f t="shared" si="30"/>
        <v>1200</v>
      </c>
      <c r="S96" s="36">
        <v>300</v>
      </c>
      <c r="T96" s="29">
        <f t="shared" si="31"/>
        <v>6600</v>
      </c>
      <c r="U96" s="29">
        <f t="shared" si="32"/>
        <v>20670</v>
      </c>
      <c r="V96" s="36">
        <f t="shared" si="33"/>
        <v>4400</v>
      </c>
      <c r="W96" s="36">
        <v>1</v>
      </c>
      <c r="X96" s="36">
        <v>423</v>
      </c>
      <c r="Y96" s="28">
        <f t="shared" si="38"/>
        <v>423</v>
      </c>
      <c r="Z96" s="31">
        <v>0</v>
      </c>
      <c r="AA96" s="29">
        <f t="shared" si="35"/>
        <v>4823</v>
      </c>
      <c r="AB96" s="29">
        <f t="shared" si="36"/>
        <v>25493</v>
      </c>
      <c r="AC96" s="32"/>
      <c r="AD96" s="32"/>
      <c r="AE96" s="33" t="str">
        <f t="shared" si="37"/>
        <v>612-PR</v>
      </c>
    </row>
    <row r="97" spans="1:31" s="34" customFormat="1" ht="37.9" customHeight="1" x14ac:dyDescent="0.25">
      <c r="A97" s="23" t="s">
        <v>194</v>
      </c>
      <c r="B97" s="35" t="s">
        <v>195</v>
      </c>
      <c r="C97" s="24" t="s">
        <v>32</v>
      </c>
      <c r="D97" s="24" t="s">
        <v>41</v>
      </c>
      <c r="E97" s="25" t="s">
        <v>200</v>
      </c>
      <c r="F97" s="25" t="s">
        <v>198</v>
      </c>
      <c r="G97" s="25" t="s">
        <v>196</v>
      </c>
      <c r="H97" s="26">
        <v>45</v>
      </c>
      <c r="I97" s="23" t="s">
        <v>142</v>
      </c>
      <c r="J97" s="27">
        <v>585</v>
      </c>
      <c r="K97" s="28">
        <v>20</v>
      </c>
      <c r="L97" s="28">
        <v>0</v>
      </c>
      <c r="M97" s="28">
        <f t="shared" si="28"/>
        <v>20</v>
      </c>
      <c r="N97" s="29">
        <f t="shared" si="29"/>
        <v>11700</v>
      </c>
      <c r="O97" s="36">
        <v>15</v>
      </c>
      <c r="P97" s="37">
        <v>128</v>
      </c>
      <c r="Q97" s="37">
        <v>0.4</v>
      </c>
      <c r="R97" s="37">
        <f t="shared" si="30"/>
        <v>768</v>
      </c>
      <c r="S97" s="36">
        <v>300</v>
      </c>
      <c r="T97" s="29">
        <f t="shared" si="31"/>
        <v>6000</v>
      </c>
      <c r="U97" s="29">
        <f t="shared" si="32"/>
        <v>18468</v>
      </c>
      <c r="V97" s="36">
        <f t="shared" si="33"/>
        <v>4000</v>
      </c>
      <c r="W97" s="36">
        <v>1</v>
      </c>
      <c r="X97" s="36">
        <v>484</v>
      </c>
      <c r="Y97" s="28">
        <f t="shared" si="38"/>
        <v>484</v>
      </c>
      <c r="Z97" s="31">
        <v>0</v>
      </c>
      <c r="AA97" s="29">
        <f t="shared" si="35"/>
        <v>4484</v>
      </c>
      <c r="AB97" s="29">
        <f t="shared" si="36"/>
        <v>22952</v>
      </c>
      <c r="AC97" s="32"/>
      <c r="AD97" s="32"/>
      <c r="AE97" s="33" t="str">
        <f t="shared" si="37"/>
        <v>612-PR</v>
      </c>
    </row>
    <row r="98" spans="1:31" s="34" customFormat="1" ht="38.25" customHeight="1" x14ac:dyDescent="0.25">
      <c r="A98" s="23" t="s">
        <v>194</v>
      </c>
      <c r="B98" s="35" t="s">
        <v>195</v>
      </c>
      <c r="C98" s="24" t="s">
        <v>32</v>
      </c>
      <c r="D98" s="24" t="s">
        <v>41</v>
      </c>
      <c r="E98" s="25" t="s">
        <v>139</v>
      </c>
      <c r="F98" s="25" t="s">
        <v>198</v>
      </c>
      <c r="G98" s="25" t="s">
        <v>196</v>
      </c>
      <c r="H98" s="26">
        <v>45</v>
      </c>
      <c r="I98" s="23" t="s">
        <v>142</v>
      </c>
      <c r="J98" s="27">
        <v>585</v>
      </c>
      <c r="K98" s="28">
        <v>0</v>
      </c>
      <c r="L98" s="28">
        <v>24</v>
      </c>
      <c r="M98" s="28">
        <f t="shared" si="28"/>
        <v>24</v>
      </c>
      <c r="N98" s="29">
        <f t="shared" si="29"/>
        <v>14040</v>
      </c>
      <c r="O98" s="36">
        <v>30</v>
      </c>
      <c r="P98" s="37">
        <v>14</v>
      </c>
      <c r="Q98" s="37">
        <v>0.4</v>
      </c>
      <c r="R98" s="37">
        <f t="shared" si="30"/>
        <v>168.00000000000003</v>
      </c>
      <c r="S98" s="36">
        <v>300</v>
      </c>
      <c r="T98" s="29">
        <f t="shared" si="31"/>
        <v>7200</v>
      </c>
      <c r="U98" s="29">
        <f t="shared" si="32"/>
        <v>21408</v>
      </c>
      <c r="V98" s="36">
        <f t="shared" si="33"/>
        <v>4800</v>
      </c>
      <c r="W98" s="36">
        <v>1</v>
      </c>
      <c r="X98" s="36">
        <v>132</v>
      </c>
      <c r="Y98" s="28">
        <f t="shared" si="38"/>
        <v>132</v>
      </c>
      <c r="Z98" s="31">
        <v>0</v>
      </c>
      <c r="AA98" s="29">
        <f t="shared" si="35"/>
        <v>4932</v>
      </c>
      <c r="AB98" s="29">
        <f t="shared" si="36"/>
        <v>26340</v>
      </c>
      <c r="AC98" s="32"/>
      <c r="AD98" s="32"/>
      <c r="AE98" s="33" t="str">
        <f t="shared" si="37"/>
        <v>612-PR</v>
      </c>
    </row>
    <row r="99" spans="1:31" s="34" customFormat="1" ht="23.25" x14ac:dyDescent="0.25">
      <c r="A99" s="23" t="s">
        <v>194</v>
      </c>
      <c r="B99" s="35" t="s">
        <v>195</v>
      </c>
      <c r="C99" s="24" t="s">
        <v>32</v>
      </c>
      <c r="D99" s="24" t="s">
        <v>41</v>
      </c>
      <c r="E99" s="25" t="s">
        <v>144</v>
      </c>
      <c r="F99" s="25" t="s">
        <v>192</v>
      </c>
      <c r="G99" s="25" t="s">
        <v>193</v>
      </c>
      <c r="H99" s="26">
        <v>45</v>
      </c>
      <c r="I99" s="23" t="s">
        <v>70</v>
      </c>
      <c r="J99" s="27">
        <v>753</v>
      </c>
      <c r="K99" s="28">
        <v>17</v>
      </c>
      <c r="L99" s="28">
        <v>0</v>
      </c>
      <c r="M99" s="28">
        <f t="shared" si="28"/>
        <v>17</v>
      </c>
      <c r="N99" s="29">
        <f t="shared" si="29"/>
        <v>12801</v>
      </c>
      <c r="O99" s="36">
        <v>0</v>
      </c>
      <c r="P99" s="37">
        <v>0</v>
      </c>
      <c r="Q99" s="37">
        <v>0.4</v>
      </c>
      <c r="R99" s="37">
        <f t="shared" si="30"/>
        <v>0</v>
      </c>
      <c r="S99" s="36">
        <v>300</v>
      </c>
      <c r="T99" s="29">
        <f t="shared" si="31"/>
        <v>5100</v>
      </c>
      <c r="U99" s="29">
        <f t="shared" si="32"/>
        <v>17901</v>
      </c>
      <c r="V99" s="29">
        <f t="shared" si="33"/>
        <v>3400</v>
      </c>
      <c r="W99" s="29">
        <v>15</v>
      </c>
      <c r="X99" s="29">
        <v>132</v>
      </c>
      <c r="Y99" s="28">
        <f t="shared" si="38"/>
        <v>1980</v>
      </c>
      <c r="Z99" s="31">
        <v>0</v>
      </c>
      <c r="AA99" s="29">
        <f t="shared" si="35"/>
        <v>5380</v>
      </c>
      <c r="AB99" s="29">
        <f t="shared" si="36"/>
        <v>23281</v>
      </c>
      <c r="AC99" s="32"/>
      <c r="AD99" s="32"/>
      <c r="AE99" s="33" t="str">
        <f t="shared" si="37"/>
        <v>612-PR</v>
      </c>
    </row>
    <row r="100" spans="1:31" s="34" customFormat="1" ht="33.75" customHeight="1" x14ac:dyDescent="0.25">
      <c r="A100" s="23" t="s">
        <v>194</v>
      </c>
      <c r="B100" s="35" t="s">
        <v>195</v>
      </c>
      <c r="C100" s="24" t="s">
        <v>32</v>
      </c>
      <c r="D100" s="24" t="s">
        <v>41</v>
      </c>
      <c r="E100" s="25" t="s">
        <v>144</v>
      </c>
      <c r="F100" s="25" t="s">
        <v>198</v>
      </c>
      <c r="G100" s="25" t="s">
        <v>196</v>
      </c>
      <c r="H100" s="26">
        <v>45</v>
      </c>
      <c r="I100" s="23" t="s">
        <v>70</v>
      </c>
      <c r="J100" s="27">
        <v>753</v>
      </c>
      <c r="K100" s="28">
        <v>0</v>
      </c>
      <c r="L100" s="28">
        <v>17</v>
      </c>
      <c r="M100" s="28">
        <f t="shared" si="28"/>
        <v>17</v>
      </c>
      <c r="N100" s="29">
        <f t="shared" si="29"/>
        <v>12801</v>
      </c>
      <c r="O100" s="36">
        <v>0</v>
      </c>
      <c r="P100" s="37">
        <v>0</v>
      </c>
      <c r="Q100" s="37">
        <v>0.4</v>
      </c>
      <c r="R100" s="37">
        <f t="shared" si="30"/>
        <v>0</v>
      </c>
      <c r="S100" s="36">
        <v>300</v>
      </c>
      <c r="T100" s="29">
        <f t="shared" si="31"/>
        <v>5100</v>
      </c>
      <c r="U100" s="29">
        <f t="shared" si="32"/>
        <v>17901</v>
      </c>
      <c r="V100" s="29">
        <f t="shared" si="33"/>
        <v>3400</v>
      </c>
      <c r="W100" s="29">
        <v>15</v>
      </c>
      <c r="X100" s="29">
        <v>132</v>
      </c>
      <c r="Y100" s="28">
        <f t="shared" si="38"/>
        <v>1980</v>
      </c>
      <c r="Z100" s="31">
        <v>0</v>
      </c>
      <c r="AA100" s="29">
        <f t="shared" si="35"/>
        <v>5380</v>
      </c>
      <c r="AB100" s="29">
        <f t="shared" si="36"/>
        <v>23281</v>
      </c>
      <c r="AC100" s="32"/>
      <c r="AD100" s="32"/>
      <c r="AE100" s="33" t="str">
        <f t="shared" si="37"/>
        <v>612-PR</v>
      </c>
    </row>
    <row r="101" spans="1:31" s="34" customFormat="1" ht="30" customHeight="1" x14ac:dyDescent="0.25">
      <c r="A101" s="23" t="s">
        <v>194</v>
      </c>
      <c r="B101" s="35" t="s">
        <v>195</v>
      </c>
      <c r="C101" s="24" t="s">
        <v>32</v>
      </c>
      <c r="D101" s="24" t="s">
        <v>33</v>
      </c>
      <c r="E101" s="25" t="s">
        <v>156</v>
      </c>
      <c r="F101" s="25" t="s">
        <v>201</v>
      </c>
      <c r="G101" s="25" t="s">
        <v>196</v>
      </c>
      <c r="H101" s="26">
        <v>45</v>
      </c>
      <c r="I101" s="23" t="s">
        <v>202</v>
      </c>
      <c r="J101" s="27">
        <v>765</v>
      </c>
      <c r="K101" s="28">
        <v>0</v>
      </c>
      <c r="L101" s="28">
        <v>17</v>
      </c>
      <c r="M101" s="28">
        <f t="shared" si="28"/>
        <v>17</v>
      </c>
      <c r="N101" s="29">
        <f t="shared" si="29"/>
        <v>13005</v>
      </c>
      <c r="O101" s="36">
        <v>0</v>
      </c>
      <c r="P101" s="37">
        <v>0</v>
      </c>
      <c r="Q101" s="37">
        <v>0.4</v>
      </c>
      <c r="R101" s="30">
        <f t="shared" si="30"/>
        <v>0</v>
      </c>
      <c r="S101" s="29">
        <v>300</v>
      </c>
      <c r="T101" s="29">
        <f t="shared" si="31"/>
        <v>5100</v>
      </c>
      <c r="U101" s="29">
        <f t="shared" si="32"/>
        <v>18105</v>
      </c>
      <c r="V101" s="29">
        <f t="shared" si="33"/>
        <v>3400</v>
      </c>
      <c r="W101" s="29">
        <v>20</v>
      </c>
      <c r="X101" s="29">
        <v>132</v>
      </c>
      <c r="Y101" s="28">
        <f t="shared" si="38"/>
        <v>2640</v>
      </c>
      <c r="Z101" s="28">
        <v>0</v>
      </c>
      <c r="AA101" s="29">
        <f t="shared" si="35"/>
        <v>6040</v>
      </c>
      <c r="AB101" s="29">
        <f t="shared" si="36"/>
        <v>24145</v>
      </c>
      <c r="AC101" s="32"/>
      <c r="AD101" s="32"/>
      <c r="AE101" s="33" t="str">
        <f t="shared" si="37"/>
        <v>612-PR</v>
      </c>
    </row>
    <row r="102" spans="1:31" s="34" customFormat="1" ht="32.25" customHeight="1" x14ac:dyDescent="0.25">
      <c r="A102" s="23" t="s">
        <v>194</v>
      </c>
      <c r="B102" s="35" t="s">
        <v>195</v>
      </c>
      <c r="C102" s="24" t="s">
        <v>32</v>
      </c>
      <c r="D102" s="24" t="s">
        <v>146</v>
      </c>
      <c r="E102" s="25" t="s">
        <v>103</v>
      </c>
      <c r="F102" s="25" t="s">
        <v>192</v>
      </c>
      <c r="G102" s="25" t="s">
        <v>193</v>
      </c>
      <c r="H102" s="26">
        <v>45</v>
      </c>
      <c r="I102" s="23" t="s">
        <v>70</v>
      </c>
      <c r="J102" s="27">
        <v>1200</v>
      </c>
      <c r="K102" s="28">
        <v>17</v>
      </c>
      <c r="L102" s="28">
        <v>0</v>
      </c>
      <c r="M102" s="28">
        <f t="shared" si="28"/>
        <v>17</v>
      </c>
      <c r="N102" s="29">
        <f t="shared" si="29"/>
        <v>20400</v>
      </c>
      <c r="O102" s="36">
        <v>9</v>
      </c>
      <c r="P102" s="37">
        <v>88</v>
      </c>
      <c r="Q102" s="37">
        <v>0.4</v>
      </c>
      <c r="R102" s="30">
        <f t="shared" si="30"/>
        <v>316.8</v>
      </c>
      <c r="S102" s="29">
        <v>0</v>
      </c>
      <c r="T102" s="29">
        <f t="shared" si="31"/>
        <v>0</v>
      </c>
      <c r="U102" s="29">
        <f t="shared" si="32"/>
        <v>20716.8</v>
      </c>
      <c r="V102" s="29">
        <f t="shared" si="33"/>
        <v>3400</v>
      </c>
      <c r="W102" s="69">
        <v>9</v>
      </c>
      <c r="X102" s="70">
        <v>275</v>
      </c>
      <c r="Y102" s="28">
        <f t="shared" si="38"/>
        <v>2475</v>
      </c>
      <c r="Z102" s="31">
        <v>0</v>
      </c>
      <c r="AA102" s="29">
        <f t="shared" si="35"/>
        <v>5875</v>
      </c>
      <c r="AB102" s="29">
        <f t="shared" si="36"/>
        <v>26591.8</v>
      </c>
      <c r="AC102" s="32"/>
      <c r="AD102" s="32"/>
      <c r="AE102" s="33" t="str">
        <f t="shared" si="37"/>
        <v>612-PR</v>
      </c>
    </row>
    <row r="103" spans="1:31" s="34" customFormat="1" ht="34.5" x14ac:dyDescent="0.25">
      <c r="A103" s="23" t="s">
        <v>194</v>
      </c>
      <c r="B103" s="35" t="s">
        <v>195</v>
      </c>
      <c r="C103" s="24" t="s">
        <v>32</v>
      </c>
      <c r="D103" s="24" t="s">
        <v>146</v>
      </c>
      <c r="E103" s="25" t="s">
        <v>103</v>
      </c>
      <c r="F103" s="25" t="s">
        <v>203</v>
      </c>
      <c r="G103" s="25" t="s">
        <v>196</v>
      </c>
      <c r="H103" s="26">
        <v>45</v>
      </c>
      <c r="I103" s="23" t="s">
        <v>142</v>
      </c>
      <c r="J103" s="27">
        <v>585</v>
      </c>
      <c r="K103" s="28">
        <v>0</v>
      </c>
      <c r="L103" s="28">
        <v>18</v>
      </c>
      <c r="M103" s="28">
        <f t="shared" si="28"/>
        <v>18</v>
      </c>
      <c r="N103" s="29">
        <f t="shared" si="29"/>
        <v>10530</v>
      </c>
      <c r="O103" s="36">
        <v>9</v>
      </c>
      <c r="P103" s="37">
        <v>88</v>
      </c>
      <c r="Q103" s="37">
        <v>0.4</v>
      </c>
      <c r="R103" s="30">
        <f t="shared" si="30"/>
        <v>316.8</v>
      </c>
      <c r="S103" s="29">
        <v>300</v>
      </c>
      <c r="T103" s="29">
        <f t="shared" si="31"/>
        <v>5400</v>
      </c>
      <c r="U103" s="29">
        <f t="shared" si="32"/>
        <v>16246.8</v>
      </c>
      <c r="V103" s="29">
        <f t="shared" si="33"/>
        <v>3600</v>
      </c>
      <c r="W103" s="69">
        <v>9</v>
      </c>
      <c r="X103" s="70">
        <v>275</v>
      </c>
      <c r="Y103" s="28">
        <f t="shared" si="38"/>
        <v>2475</v>
      </c>
      <c r="Z103" s="31">
        <v>0</v>
      </c>
      <c r="AA103" s="29">
        <f t="shared" si="35"/>
        <v>6075</v>
      </c>
      <c r="AB103" s="29">
        <f t="shared" si="36"/>
        <v>22321.8</v>
      </c>
      <c r="AC103" s="32"/>
      <c r="AD103" s="32"/>
      <c r="AE103" s="33" t="str">
        <f t="shared" si="37"/>
        <v>612-PR</v>
      </c>
    </row>
    <row r="104" spans="1:31" s="34" customFormat="1" ht="35.25" customHeight="1" x14ac:dyDescent="0.25">
      <c r="A104" s="23" t="s">
        <v>194</v>
      </c>
      <c r="B104" s="35" t="s">
        <v>195</v>
      </c>
      <c r="C104" s="24" t="s">
        <v>32</v>
      </c>
      <c r="D104" s="24" t="s">
        <v>146</v>
      </c>
      <c r="E104" s="25" t="s">
        <v>147</v>
      </c>
      <c r="F104" s="25" t="s">
        <v>75</v>
      </c>
      <c r="G104" s="25" t="s">
        <v>196</v>
      </c>
      <c r="H104" s="26">
        <v>45</v>
      </c>
      <c r="I104" s="23" t="s">
        <v>70</v>
      </c>
      <c r="J104" s="27">
        <v>1200</v>
      </c>
      <c r="K104" s="28">
        <v>17</v>
      </c>
      <c r="L104" s="28">
        <v>0</v>
      </c>
      <c r="M104" s="28">
        <f t="shared" si="28"/>
        <v>17</v>
      </c>
      <c r="N104" s="29">
        <f t="shared" si="29"/>
        <v>20400</v>
      </c>
      <c r="O104" s="36">
        <v>11</v>
      </c>
      <c r="P104" s="37">
        <v>204</v>
      </c>
      <c r="Q104" s="37">
        <v>0.4</v>
      </c>
      <c r="R104" s="30">
        <f t="shared" si="30"/>
        <v>897.60000000000014</v>
      </c>
      <c r="S104" s="29">
        <v>0</v>
      </c>
      <c r="T104" s="29">
        <f t="shared" si="31"/>
        <v>0</v>
      </c>
      <c r="U104" s="29">
        <f t="shared" si="32"/>
        <v>21297.599999999999</v>
      </c>
      <c r="V104" s="29">
        <f t="shared" si="33"/>
        <v>3400</v>
      </c>
      <c r="W104" s="29">
        <v>11</v>
      </c>
      <c r="X104" s="29">
        <v>203</v>
      </c>
      <c r="Y104" s="28">
        <f t="shared" si="38"/>
        <v>2233</v>
      </c>
      <c r="Z104" s="31">
        <v>0</v>
      </c>
      <c r="AA104" s="29">
        <f t="shared" si="35"/>
        <v>5633</v>
      </c>
      <c r="AB104" s="29">
        <f t="shared" si="36"/>
        <v>26930.6</v>
      </c>
      <c r="AC104" s="32"/>
      <c r="AD104" s="32"/>
      <c r="AE104" s="33" t="str">
        <f t="shared" si="37"/>
        <v>612-PR</v>
      </c>
    </row>
    <row r="105" spans="1:31" s="34" customFormat="1" ht="35.25" customHeight="1" x14ac:dyDescent="0.25">
      <c r="A105" s="23" t="s">
        <v>204</v>
      </c>
      <c r="B105" s="35" t="s">
        <v>205</v>
      </c>
      <c r="C105" s="24" t="s">
        <v>32</v>
      </c>
      <c r="D105" s="24" t="s">
        <v>105</v>
      </c>
      <c r="E105" s="25" t="s">
        <v>206</v>
      </c>
      <c r="F105" s="25" t="s">
        <v>207</v>
      </c>
      <c r="G105" s="25" t="s">
        <v>208</v>
      </c>
      <c r="H105" s="26">
        <v>60</v>
      </c>
      <c r="I105" s="23" t="s">
        <v>37</v>
      </c>
      <c r="J105" s="27">
        <v>585</v>
      </c>
      <c r="K105" s="28">
        <v>0</v>
      </c>
      <c r="L105" s="28">
        <v>17</v>
      </c>
      <c r="M105" s="28">
        <f t="shared" si="28"/>
        <v>17</v>
      </c>
      <c r="N105" s="29">
        <f t="shared" si="29"/>
        <v>9945</v>
      </c>
      <c r="O105" s="36">
        <v>32</v>
      </c>
      <c r="P105" s="37">
        <v>148</v>
      </c>
      <c r="Q105" s="37">
        <v>0.4</v>
      </c>
      <c r="R105" s="30">
        <f t="shared" si="30"/>
        <v>1894.4</v>
      </c>
      <c r="S105" s="36">
        <v>0</v>
      </c>
      <c r="T105" s="29">
        <f t="shared" si="31"/>
        <v>0</v>
      </c>
      <c r="U105" s="29">
        <f t="shared" si="32"/>
        <v>11839.4</v>
      </c>
      <c r="V105" s="29">
        <f t="shared" si="33"/>
        <v>3400</v>
      </c>
      <c r="W105" s="29">
        <v>1</v>
      </c>
      <c r="X105" s="29">
        <v>434</v>
      </c>
      <c r="Y105" s="28">
        <f t="shared" si="38"/>
        <v>434</v>
      </c>
      <c r="Z105" s="31">
        <v>0</v>
      </c>
      <c r="AA105" s="29">
        <f t="shared" si="35"/>
        <v>3834</v>
      </c>
      <c r="AB105" s="29">
        <f t="shared" si="36"/>
        <v>15673.4</v>
      </c>
      <c r="AC105" s="32">
        <f>SUM(M105:M114)</f>
        <v>194</v>
      </c>
      <c r="AD105" s="32">
        <f>SUM(AB105:AB114)</f>
        <v>167963.59999999998</v>
      </c>
      <c r="AE105" s="33" t="str">
        <f t="shared" si="37"/>
        <v>613-PR</v>
      </c>
    </row>
    <row r="106" spans="1:31" s="34" customFormat="1" ht="45.75" customHeight="1" x14ac:dyDescent="0.25">
      <c r="A106" s="23" t="s">
        <v>204</v>
      </c>
      <c r="B106" s="35" t="s">
        <v>205</v>
      </c>
      <c r="C106" s="24" t="s">
        <v>32</v>
      </c>
      <c r="D106" s="24" t="s">
        <v>105</v>
      </c>
      <c r="E106" s="25" t="s">
        <v>209</v>
      </c>
      <c r="F106" s="25" t="s">
        <v>210</v>
      </c>
      <c r="G106" s="25" t="s">
        <v>211</v>
      </c>
      <c r="H106" s="26">
        <v>45</v>
      </c>
      <c r="I106" s="23" t="s">
        <v>37</v>
      </c>
      <c r="J106" s="27">
        <v>585</v>
      </c>
      <c r="K106" s="28">
        <v>0</v>
      </c>
      <c r="L106" s="28">
        <v>17</v>
      </c>
      <c r="M106" s="28">
        <f t="shared" si="28"/>
        <v>17</v>
      </c>
      <c r="N106" s="29">
        <f t="shared" si="29"/>
        <v>9945</v>
      </c>
      <c r="O106" s="36">
        <v>25</v>
      </c>
      <c r="P106" s="37">
        <v>132</v>
      </c>
      <c r="Q106" s="37">
        <v>0.4</v>
      </c>
      <c r="R106" s="30">
        <f t="shared" si="30"/>
        <v>1320</v>
      </c>
      <c r="S106" s="36">
        <v>0</v>
      </c>
      <c r="T106" s="29">
        <f t="shared" si="31"/>
        <v>0</v>
      </c>
      <c r="U106" s="29">
        <f t="shared" si="32"/>
        <v>11265</v>
      </c>
      <c r="V106" s="29">
        <f t="shared" si="33"/>
        <v>3400</v>
      </c>
      <c r="W106" s="29">
        <v>4</v>
      </c>
      <c r="X106" s="29">
        <v>434</v>
      </c>
      <c r="Y106" s="28">
        <f t="shared" si="38"/>
        <v>1736</v>
      </c>
      <c r="Z106" s="31">
        <v>0</v>
      </c>
      <c r="AA106" s="29">
        <f t="shared" si="35"/>
        <v>5136</v>
      </c>
      <c r="AB106" s="29">
        <f t="shared" si="36"/>
        <v>16401</v>
      </c>
      <c r="AC106" s="32"/>
      <c r="AD106" s="32"/>
      <c r="AE106" s="33" t="str">
        <f t="shared" si="37"/>
        <v>613-PR</v>
      </c>
    </row>
    <row r="107" spans="1:31" s="34" customFormat="1" ht="42.75" customHeight="1" x14ac:dyDescent="0.25">
      <c r="A107" s="23" t="s">
        <v>204</v>
      </c>
      <c r="B107" s="35" t="s">
        <v>205</v>
      </c>
      <c r="C107" s="24" t="s">
        <v>32</v>
      </c>
      <c r="D107" s="24" t="s">
        <v>105</v>
      </c>
      <c r="E107" s="25" t="s">
        <v>209</v>
      </c>
      <c r="F107" s="25" t="s">
        <v>212</v>
      </c>
      <c r="G107" s="25" t="s">
        <v>211</v>
      </c>
      <c r="H107" s="26">
        <v>45</v>
      </c>
      <c r="I107" s="23" t="s">
        <v>37</v>
      </c>
      <c r="J107" s="27">
        <v>585</v>
      </c>
      <c r="K107" s="28">
        <v>0</v>
      </c>
      <c r="L107" s="28">
        <v>17</v>
      </c>
      <c r="M107" s="28">
        <f t="shared" si="28"/>
        <v>17</v>
      </c>
      <c r="N107" s="29">
        <f t="shared" si="29"/>
        <v>9945</v>
      </c>
      <c r="O107" s="36">
        <v>26</v>
      </c>
      <c r="P107" s="37">
        <v>181</v>
      </c>
      <c r="Q107" s="37">
        <v>0.4</v>
      </c>
      <c r="R107" s="30">
        <f t="shared" si="30"/>
        <v>1882.4</v>
      </c>
      <c r="S107" s="36">
        <v>0</v>
      </c>
      <c r="T107" s="29">
        <f t="shared" si="31"/>
        <v>0</v>
      </c>
      <c r="U107" s="29">
        <f t="shared" si="32"/>
        <v>11827.4</v>
      </c>
      <c r="V107" s="29">
        <f t="shared" si="33"/>
        <v>3400</v>
      </c>
      <c r="W107" s="29">
        <v>2</v>
      </c>
      <c r="X107" s="29">
        <v>434</v>
      </c>
      <c r="Y107" s="28">
        <f t="shared" si="38"/>
        <v>868</v>
      </c>
      <c r="Z107" s="31">
        <v>0</v>
      </c>
      <c r="AA107" s="29">
        <f t="shared" si="35"/>
        <v>4268</v>
      </c>
      <c r="AB107" s="29">
        <f t="shared" si="36"/>
        <v>16095.4</v>
      </c>
      <c r="AC107" s="32"/>
      <c r="AD107" s="32"/>
      <c r="AE107" s="33" t="str">
        <f t="shared" si="37"/>
        <v>613-PR</v>
      </c>
    </row>
    <row r="108" spans="1:31" s="34" customFormat="1" ht="51" customHeight="1" x14ac:dyDescent="0.25">
      <c r="A108" s="23" t="s">
        <v>204</v>
      </c>
      <c r="B108" s="35" t="s">
        <v>205</v>
      </c>
      <c r="C108" s="24" t="s">
        <v>32</v>
      </c>
      <c r="D108" s="24" t="s">
        <v>41</v>
      </c>
      <c r="E108" s="25" t="s">
        <v>145</v>
      </c>
      <c r="F108" s="25" t="s">
        <v>213</v>
      </c>
      <c r="G108" s="25" t="s">
        <v>211</v>
      </c>
      <c r="H108" s="26">
        <v>45</v>
      </c>
      <c r="I108" s="23" t="s">
        <v>37</v>
      </c>
      <c r="J108" s="27">
        <v>585</v>
      </c>
      <c r="K108" s="28">
        <v>0</v>
      </c>
      <c r="L108" s="28">
        <v>22</v>
      </c>
      <c r="M108" s="28">
        <f t="shared" si="28"/>
        <v>22</v>
      </c>
      <c r="N108" s="29">
        <f t="shared" si="29"/>
        <v>12870</v>
      </c>
      <c r="O108" s="36">
        <v>30</v>
      </c>
      <c r="P108" s="37">
        <v>31</v>
      </c>
      <c r="Q108" s="37">
        <v>0.4</v>
      </c>
      <c r="R108" s="30">
        <f t="shared" si="30"/>
        <v>372</v>
      </c>
      <c r="S108" s="29">
        <v>0</v>
      </c>
      <c r="T108" s="29">
        <f t="shared" si="31"/>
        <v>0</v>
      </c>
      <c r="U108" s="29">
        <f t="shared" si="32"/>
        <v>13242</v>
      </c>
      <c r="V108" s="29">
        <f t="shared" si="33"/>
        <v>4400</v>
      </c>
      <c r="W108" s="29">
        <v>2</v>
      </c>
      <c r="X108" s="29">
        <v>132</v>
      </c>
      <c r="Y108" s="28">
        <f t="shared" si="38"/>
        <v>264</v>
      </c>
      <c r="Z108" s="28">
        <v>0</v>
      </c>
      <c r="AA108" s="29">
        <f t="shared" si="35"/>
        <v>4664</v>
      </c>
      <c r="AB108" s="29">
        <f t="shared" si="36"/>
        <v>17906</v>
      </c>
      <c r="AC108" s="32"/>
      <c r="AD108" s="32"/>
      <c r="AE108" s="33" t="str">
        <f t="shared" si="37"/>
        <v>613-PR</v>
      </c>
    </row>
    <row r="109" spans="1:31" s="34" customFormat="1" ht="52.5" customHeight="1" x14ac:dyDescent="0.25">
      <c r="A109" s="23" t="s">
        <v>204</v>
      </c>
      <c r="B109" s="35" t="s">
        <v>205</v>
      </c>
      <c r="C109" s="24" t="s">
        <v>32</v>
      </c>
      <c r="D109" s="24" t="s">
        <v>41</v>
      </c>
      <c r="E109" s="25" t="s">
        <v>153</v>
      </c>
      <c r="F109" s="25" t="s">
        <v>213</v>
      </c>
      <c r="G109" s="25" t="s">
        <v>208</v>
      </c>
      <c r="H109" s="26">
        <v>60</v>
      </c>
      <c r="I109" s="23" t="s">
        <v>37</v>
      </c>
      <c r="J109" s="27">
        <v>585</v>
      </c>
      <c r="K109" s="28">
        <v>0</v>
      </c>
      <c r="L109" s="28">
        <v>20</v>
      </c>
      <c r="M109" s="28">
        <f t="shared" si="28"/>
        <v>20</v>
      </c>
      <c r="N109" s="29">
        <f t="shared" si="29"/>
        <v>11700</v>
      </c>
      <c r="O109" s="36">
        <v>36</v>
      </c>
      <c r="P109" s="37">
        <v>8</v>
      </c>
      <c r="Q109" s="37">
        <v>0.4</v>
      </c>
      <c r="R109" s="30">
        <f>SUM(P109*Q109*O109)+400</f>
        <v>515.20000000000005</v>
      </c>
      <c r="S109" s="29">
        <v>0</v>
      </c>
      <c r="T109" s="29">
        <v>0</v>
      </c>
      <c r="U109" s="29">
        <f t="shared" si="32"/>
        <v>12215.2</v>
      </c>
      <c r="V109" s="29">
        <f t="shared" si="33"/>
        <v>4000</v>
      </c>
      <c r="W109" s="29">
        <v>6</v>
      </c>
      <c r="X109" s="29">
        <v>132</v>
      </c>
      <c r="Y109" s="28">
        <f t="shared" si="38"/>
        <v>792</v>
      </c>
      <c r="Z109" s="31">
        <v>0</v>
      </c>
      <c r="AA109" s="29">
        <f t="shared" si="35"/>
        <v>4792</v>
      </c>
      <c r="AB109" s="29">
        <f t="shared" si="36"/>
        <v>17007.2</v>
      </c>
      <c r="AC109" s="32"/>
      <c r="AD109" s="32"/>
      <c r="AE109" s="33" t="str">
        <f t="shared" si="37"/>
        <v>613-PR</v>
      </c>
    </row>
    <row r="110" spans="1:31" s="34" customFormat="1" ht="52.5" customHeight="1" x14ac:dyDescent="0.25">
      <c r="A110" s="23" t="s">
        <v>204</v>
      </c>
      <c r="B110" s="35" t="s">
        <v>205</v>
      </c>
      <c r="C110" s="24" t="s">
        <v>32</v>
      </c>
      <c r="D110" s="24" t="s">
        <v>41</v>
      </c>
      <c r="E110" s="25" t="s">
        <v>214</v>
      </c>
      <c r="F110" s="25" t="s">
        <v>173</v>
      </c>
      <c r="G110" s="25" t="s">
        <v>208</v>
      </c>
      <c r="H110" s="26">
        <v>60</v>
      </c>
      <c r="I110" s="23" t="s">
        <v>37</v>
      </c>
      <c r="J110" s="27">
        <v>585</v>
      </c>
      <c r="K110" s="28">
        <v>22</v>
      </c>
      <c r="L110" s="28">
        <v>0</v>
      </c>
      <c r="M110" s="28">
        <f t="shared" si="28"/>
        <v>22</v>
      </c>
      <c r="N110" s="29">
        <f t="shared" si="29"/>
        <v>12870</v>
      </c>
      <c r="O110" s="36">
        <v>36</v>
      </c>
      <c r="P110" s="37">
        <v>22</v>
      </c>
      <c r="Q110" s="37">
        <v>0.4</v>
      </c>
      <c r="R110" s="30">
        <f t="shared" si="30"/>
        <v>316.8</v>
      </c>
      <c r="S110" s="29">
        <v>0</v>
      </c>
      <c r="T110" s="29">
        <f t="shared" si="31"/>
        <v>0</v>
      </c>
      <c r="U110" s="29">
        <f t="shared" si="32"/>
        <v>13186.8</v>
      </c>
      <c r="V110" s="29">
        <f t="shared" si="33"/>
        <v>4400</v>
      </c>
      <c r="W110" s="29">
        <v>2</v>
      </c>
      <c r="X110" s="29">
        <v>132</v>
      </c>
      <c r="Y110" s="28">
        <f t="shared" si="38"/>
        <v>264</v>
      </c>
      <c r="Z110" s="31">
        <v>0</v>
      </c>
      <c r="AA110" s="29">
        <f t="shared" si="35"/>
        <v>4664</v>
      </c>
      <c r="AB110" s="29">
        <f t="shared" si="36"/>
        <v>17850.8</v>
      </c>
      <c r="AC110" s="32"/>
      <c r="AD110" s="32"/>
      <c r="AE110" s="33" t="str">
        <f t="shared" si="37"/>
        <v>613-PR</v>
      </c>
    </row>
    <row r="111" spans="1:31" s="34" customFormat="1" ht="43.5" customHeight="1" x14ac:dyDescent="0.25">
      <c r="A111" s="23" t="s">
        <v>204</v>
      </c>
      <c r="B111" s="35" t="s">
        <v>205</v>
      </c>
      <c r="C111" s="24" t="s">
        <v>32</v>
      </c>
      <c r="D111" s="24" t="s">
        <v>41</v>
      </c>
      <c r="E111" s="25" t="s">
        <v>60</v>
      </c>
      <c r="F111" s="25" t="s">
        <v>173</v>
      </c>
      <c r="G111" s="25" t="s">
        <v>211</v>
      </c>
      <c r="H111" s="26">
        <v>45</v>
      </c>
      <c r="I111" s="23" t="s">
        <v>37</v>
      </c>
      <c r="J111" s="27">
        <v>585</v>
      </c>
      <c r="K111" s="28">
        <v>0</v>
      </c>
      <c r="L111" s="28">
        <v>20</v>
      </c>
      <c r="M111" s="28">
        <f t="shared" si="28"/>
        <v>20</v>
      </c>
      <c r="N111" s="29">
        <f t="shared" si="29"/>
        <v>11700</v>
      </c>
      <c r="O111" s="36">
        <v>30</v>
      </c>
      <c r="P111" s="37">
        <v>72</v>
      </c>
      <c r="Q111" s="37">
        <v>0.4</v>
      </c>
      <c r="R111" s="30">
        <f t="shared" si="30"/>
        <v>864</v>
      </c>
      <c r="S111" s="29">
        <v>0</v>
      </c>
      <c r="T111" s="29">
        <f t="shared" si="31"/>
        <v>0</v>
      </c>
      <c r="U111" s="29">
        <f t="shared" si="32"/>
        <v>12564</v>
      </c>
      <c r="V111" s="29">
        <f t="shared" si="33"/>
        <v>4000</v>
      </c>
      <c r="W111" s="29">
        <v>4</v>
      </c>
      <c r="X111" s="29">
        <v>385</v>
      </c>
      <c r="Y111" s="28">
        <f t="shared" si="38"/>
        <v>1540</v>
      </c>
      <c r="Z111" s="31">
        <v>0</v>
      </c>
      <c r="AA111" s="29">
        <f t="shared" si="35"/>
        <v>5540</v>
      </c>
      <c r="AB111" s="29">
        <f t="shared" si="36"/>
        <v>18104</v>
      </c>
      <c r="AC111" s="32"/>
      <c r="AD111" s="32"/>
      <c r="AE111" s="33" t="str">
        <f t="shared" si="37"/>
        <v>613-PR</v>
      </c>
    </row>
    <row r="112" spans="1:31" s="34" customFormat="1" ht="41.25" customHeight="1" x14ac:dyDescent="0.25">
      <c r="A112" s="23" t="s">
        <v>204</v>
      </c>
      <c r="B112" s="35" t="s">
        <v>205</v>
      </c>
      <c r="C112" s="24" t="s">
        <v>32</v>
      </c>
      <c r="D112" s="24" t="s">
        <v>33</v>
      </c>
      <c r="E112" s="25" t="s">
        <v>34</v>
      </c>
      <c r="F112" s="25" t="s">
        <v>173</v>
      </c>
      <c r="G112" s="25" t="s">
        <v>211</v>
      </c>
      <c r="H112" s="26">
        <v>45</v>
      </c>
      <c r="I112" s="23" t="s">
        <v>37</v>
      </c>
      <c r="J112" s="27">
        <v>585</v>
      </c>
      <c r="K112" s="28">
        <v>17</v>
      </c>
      <c r="L112" s="28">
        <v>0</v>
      </c>
      <c r="M112" s="28">
        <f t="shared" si="28"/>
        <v>17</v>
      </c>
      <c r="N112" s="29">
        <f t="shared" si="29"/>
        <v>9945</v>
      </c>
      <c r="O112" s="36">
        <v>30</v>
      </c>
      <c r="P112" s="37">
        <v>14</v>
      </c>
      <c r="Q112" s="37">
        <v>0.4</v>
      </c>
      <c r="R112" s="30">
        <f t="shared" si="30"/>
        <v>168.00000000000003</v>
      </c>
      <c r="S112" s="29">
        <v>0</v>
      </c>
      <c r="T112" s="29">
        <f t="shared" si="31"/>
        <v>0</v>
      </c>
      <c r="U112" s="29">
        <f t="shared" si="32"/>
        <v>10113</v>
      </c>
      <c r="V112" s="29">
        <f t="shared" si="33"/>
        <v>3400</v>
      </c>
      <c r="W112" s="29">
        <v>2</v>
      </c>
      <c r="X112" s="29">
        <v>132</v>
      </c>
      <c r="Y112" s="28">
        <f t="shared" si="38"/>
        <v>264</v>
      </c>
      <c r="Z112" s="31">
        <v>0</v>
      </c>
      <c r="AA112" s="29">
        <f t="shared" si="35"/>
        <v>3664</v>
      </c>
      <c r="AB112" s="29">
        <f t="shared" si="36"/>
        <v>13777</v>
      </c>
      <c r="AC112" s="32"/>
      <c r="AD112" s="32"/>
      <c r="AE112" s="33" t="str">
        <f t="shared" si="37"/>
        <v>613-PR</v>
      </c>
    </row>
    <row r="113" spans="1:31" s="34" customFormat="1" ht="39" customHeight="1" x14ac:dyDescent="0.25">
      <c r="A113" s="23" t="s">
        <v>204</v>
      </c>
      <c r="B113" s="35" t="s">
        <v>205</v>
      </c>
      <c r="C113" s="24" t="s">
        <v>32</v>
      </c>
      <c r="D113" s="24" t="s">
        <v>33</v>
      </c>
      <c r="E113" s="25" t="s">
        <v>34</v>
      </c>
      <c r="F113" s="25" t="s">
        <v>173</v>
      </c>
      <c r="G113" s="25" t="s">
        <v>215</v>
      </c>
      <c r="H113" s="26">
        <v>46</v>
      </c>
      <c r="I113" s="23" t="s">
        <v>37</v>
      </c>
      <c r="J113" s="27">
        <v>585</v>
      </c>
      <c r="K113" s="28">
        <v>0</v>
      </c>
      <c r="L113" s="28">
        <v>17</v>
      </c>
      <c r="M113" s="28">
        <f t="shared" si="28"/>
        <v>17</v>
      </c>
      <c r="N113" s="29">
        <f t="shared" si="29"/>
        <v>9945</v>
      </c>
      <c r="O113" s="36">
        <v>30</v>
      </c>
      <c r="P113" s="37">
        <v>14</v>
      </c>
      <c r="Q113" s="37">
        <v>0.4</v>
      </c>
      <c r="R113" s="30">
        <f t="shared" si="30"/>
        <v>168.00000000000003</v>
      </c>
      <c r="S113" s="29">
        <v>0</v>
      </c>
      <c r="T113" s="29">
        <f t="shared" si="31"/>
        <v>0</v>
      </c>
      <c r="U113" s="29">
        <f t="shared" si="32"/>
        <v>10113</v>
      </c>
      <c r="V113" s="29">
        <f t="shared" si="33"/>
        <v>3400</v>
      </c>
      <c r="W113" s="29">
        <v>2</v>
      </c>
      <c r="X113" s="29">
        <v>132</v>
      </c>
      <c r="Y113" s="28">
        <f t="shared" si="38"/>
        <v>264</v>
      </c>
      <c r="Z113" s="31">
        <v>0</v>
      </c>
      <c r="AA113" s="29">
        <f t="shared" si="35"/>
        <v>3664</v>
      </c>
      <c r="AB113" s="29">
        <f t="shared" si="36"/>
        <v>13777</v>
      </c>
      <c r="AC113" s="32"/>
      <c r="AD113" s="32"/>
      <c r="AE113" s="33" t="str">
        <f t="shared" si="37"/>
        <v>613-PR</v>
      </c>
    </row>
    <row r="114" spans="1:31" s="34" customFormat="1" ht="39" customHeight="1" x14ac:dyDescent="0.25">
      <c r="A114" s="23" t="s">
        <v>204</v>
      </c>
      <c r="B114" s="35" t="s">
        <v>205</v>
      </c>
      <c r="C114" s="24" t="s">
        <v>32</v>
      </c>
      <c r="D114" s="24" t="s">
        <v>146</v>
      </c>
      <c r="E114" s="25" t="s">
        <v>216</v>
      </c>
      <c r="F114" s="25" t="s">
        <v>173</v>
      </c>
      <c r="G114" s="25" t="s">
        <v>217</v>
      </c>
      <c r="H114" s="26">
        <v>45</v>
      </c>
      <c r="I114" s="23" t="s">
        <v>37</v>
      </c>
      <c r="J114" s="27">
        <v>585</v>
      </c>
      <c r="K114" s="28">
        <v>0</v>
      </c>
      <c r="L114" s="28">
        <v>25</v>
      </c>
      <c r="M114" s="28">
        <f t="shared" si="28"/>
        <v>25</v>
      </c>
      <c r="N114" s="29">
        <f t="shared" si="29"/>
        <v>14625</v>
      </c>
      <c r="O114" s="36">
        <v>29</v>
      </c>
      <c r="P114" s="37">
        <v>88</v>
      </c>
      <c r="Q114" s="37">
        <v>0.4</v>
      </c>
      <c r="R114" s="30">
        <f t="shared" si="30"/>
        <v>1020.8000000000001</v>
      </c>
      <c r="S114" s="29">
        <v>0</v>
      </c>
      <c r="T114" s="29">
        <f t="shared" si="31"/>
        <v>0</v>
      </c>
      <c r="U114" s="29">
        <f t="shared" si="32"/>
        <v>15645.8</v>
      </c>
      <c r="V114" s="29">
        <f t="shared" si="33"/>
        <v>5000</v>
      </c>
      <c r="W114" s="29">
        <v>2</v>
      </c>
      <c r="X114" s="29">
        <v>363</v>
      </c>
      <c r="Y114" s="28">
        <f t="shared" si="38"/>
        <v>726</v>
      </c>
      <c r="Z114" s="31">
        <v>0</v>
      </c>
      <c r="AA114" s="29">
        <f t="shared" si="35"/>
        <v>5726</v>
      </c>
      <c r="AB114" s="29">
        <f t="shared" si="36"/>
        <v>21371.8</v>
      </c>
      <c r="AC114" s="32"/>
      <c r="AD114" s="32"/>
      <c r="AE114" s="33" t="str">
        <f t="shared" si="37"/>
        <v>613-PR</v>
      </c>
    </row>
    <row r="115" spans="1:31" s="34" customFormat="1" ht="50.25" customHeight="1" x14ac:dyDescent="0.25">
      <c r="A115" s="23" t="s">
        <v>218</v>
      </c>
      <c r="B115" s="35" t="s">
        <v>219</v>
      </c>
      <c r="C115" s="24" t="s">
        <v>32</v>
      </c>
      <c r="D115" s="24" t="s">
        <v>41</v>
      </c>
      <c r="E115" s="25" t="s">
        <v>214</v>
      </c>
      <c r="F115" s="25" t="s">
        <v>113</v>
      </c>
      <c r="G115" s="25" t="s">
        <v>114</v>
      </c>
      <c r="H115" s="26">
        <v>45</v>
      </c>
      <c r="I115" s="23" t="s">
        <v>142</v>
      </c>
      <c r="J115" s="27">
        <v>585</v>
      </c>
      <c r="K115" s="28">
        <v>19</v>
      </c>
      <c r="L115" s="28">
        <v>0</v>
      </c>
      <c r="M115" s="28">
        <f t="shared" si="28"/>
        <v>19</v>
      </c>
      <c r="N115" s="29">
        <f t="shared" si="29"/>
        <v>11115</v>
      </c>
      <c r="O115" s="36">
        <v>15</v>
      </c>
      <c r="P115" s="37">
        <v>22</v>
      </c>
      <c r="Q115" s="37">
        <v>0.4</v>
      </c>
      <c r="R115" s="37">
        <f t="shared" si="30"/>
        <v>132</v>
      </c>
      <c r="S115" s="36">
        <v>300</v>
      </c>
      <c r="T115" s="29">
        <f t="shared" si="31"/>
        <v>5700</v>
      </c>
      <c r="U115" s="29">
        <f t="shared" si="32"/>
        <v>16947</v>
      </c>
      <c r="V115" s="29">
        <f t="shared" si="33"/>
        <v>3800</v>
      </c>
      <c r="W115" s="29">
        <v>2</v>
      </c>
      <c r="X115" s="29">
        <v>132</v>
      </c>
      <c r="Y115" s="28">
        <f t="shared" si="38"/>
        <v>264</v>
      </c>
      <c r="Z115" s="31">
        <v>0</v>
      </c>
      <c r="AA115" s="29">
        <f t="shared" si="35"/>
        <v>4064</v>
      </c>
      <c r="AB115" s="29">
        <f t="shared" si="36"/>
        <v>21011</v>
      </c>
      <c r="AC115" s="32">
        <f>SUM(M115:M120)</f>
        <v>110</v>
      </c>
      <c r="AD115" s="32">
        <f>SUM(AB115:AB120)</f>
        <v>168919</v>
      </c>
      <c r="AE115" s="33" t="str">
        <f t="shared" si="37"/>
        <v>615-PR</v>
      </c>
    </row>
    <row r="116" spans="1:31" s="34" customFormat="1" ht="42" customHeight="1" x14ac:dyDescent="0.25">
      <c r="A116" s="23" t="s">
        <v>218</v>
      </c>
      <c r="B116" s="35" t="s">
        <v>219</v>
      </c>
      <c r="C116" s="24" t="s">
        <v>32</v>
      </c>
      <c r="D116" s="24" t="s">
        <v>41</v>
      </c>
      <c r="E116" s="25" t="s">
        <v>197</v>
      </c>
      <c r="F116" s="25" t="s">
        <v>220</v>
      </c>
      <c r="G116" s="25" t="s">
        <v>221</v>
      </c>
      <c r="H116" s="26">
        <v>45</v>
      </c>
      <c r="I116" s="23" t="s">
        <v>70</v>
      </c>
      <c r="J116" s="27">
        <v>1200</v>
      </c>
      <c r="K116" s="28">
        <v>17</v>
      </c>
      <c r="L116" s="28">
        <v>0</v>
      </c>
      <c r="M116" s="28">
        <f t="shared" si="28"/>
        <v>17</v>
      </c>
      <c r="N116" s="29">
        <f t="shared" si="29"/>
        <v>20400</v>
      </c>
      <c r="O116" s="36">
        <v>0</v>
      </c>
      <c r="P116" s="37">
        <v>120</v>
      </c>
      <c r="Q116" s="37">
        <v>0.4</v>
      </c>
      <c r="R116" s="37">
        <f t="shared" si="30"/>
        <v>0</v>
      </c>
      <c r="S116" s="36">
        <v>0</v>
      </c>
      <c r="T116" s="29">
        <f t="shared" si="31"/>
        <v>0</v>
      </c>
      <c r="U116" s="29">
        <f t="shared" si="32"/>
        <v>20400</v>
      </c>
      <c r="V116" s="29">
        <f t="shared" si="33"/>
        <v>3400</v>
      </c>
      <c r="W116" s="29">
        <v>15</v>
      </c>
      <c r="X116" s="29">
        <v>484</v>
      </c>
      <c r="Y116" s="28">
        <f t="shared" si="38"/>
        <v>7260</v>
      </c>
      <c r="Z116" s="31">
        <v>0</v>
      </c>
      <c r="AA116" s="29">
        <f t="shared" si="35"/>
        <v>10660</v>
      </c>
      <c r="AB116" s="29">
        <f t="shared" si="36"/>
        <v>31060</v>
      </c>
      <c r="AC116" s="32"/>
      <c r="AD116" s="32"/>
      <c r="AE116" s="33" t="str">
        <f t="shared" si="37"/>
        <v>615-PR</v>
      </c>
    </row>
    <row r="117" spans="1:31" s="34" customFormat="1" ht="52.5" customHeight="1" x14ac:dyDescent="0.25">
      <c r="A117" s="23" t="s">
        <v>218</v>
      </c>
      <c r="B117" s="35" t="s">
        <v>219</v>
      </c>
      <c r="C117" s="24" t="s">
        <v>32</v>
      </c>
      <c r="D117" s="24" t="s">
        <v>41</v>
      </c>
      <c r="E117" s="25" t="s">
        <v>197</v>
      </c>
      <c r="F117" s="25" t="s">
        <v>113</v>
      </c>
      <c r="G117" s="25" t="s">
        <v>114</v>
      </c>
      <c r="H117" s="26">
        <v>45</v>
      </c>
      <c r="I117" s="23" t="s">
        <v>70</v>
      </c>
      <c r="J117" s="27">
        <v>1200</v>
      </c>
      <c r="K117" s="28">
        <v>17</v>
      </c>
      <c r="L117" s="28">
        <v>0</v>
      </c>
      <c r="M117" s="28">
        <f t="shared" si="28"/>
        <v>17</v>
      </c>
      <c r="N117" s="29">
        <f t="shared" si="29"/>
        <v>20400</v>
      </c>
      <c r="O117" s="36">
        <v>0</v>
      </c>
      <c r="P117" s="37">
        <v>120</v>
      </c>
      <c r="Q117" s="37">
        <v>0.4</v>
      </c>
      <c r="R117" s="37">
        <f t="shared" si="30"/>
        <v>0</v>
      </c>
      <c r="S117" s="36">
        <v>0</v>
      </c>
      <c r="T117" s="29">
        <f t="shared" si="31"/>
        <v>0</v>
      </c>
      <c r="U117" s="29">
        <f t="shared" si="32"/>
        <v>20400</v>
      </c>
      <c r="V117" s="29">
        <f t="shared" si="33"/>
        <v>3400</v>
      </c>
      <c r="W117" s="29">
        <v>15</v>
      </c>
      <c r="X117" s="29">
        <v>484</v>
      </c>
      <c r="Y117" s="28">
        <f t="shared" si="38"/>
        <v>7260</v>
      </c>
      <c r="Z117" s="31">
        <v>0</v>
      </c>
      <c r="AA117" s="29">
        <f t="shared" si="35"/>
        <v>10660</v>
      </c>
      <c r="AB117" s="29">
        <f t="shared" si="36"/>
        <v>31060</v>
      </c>
      <c r="AC117" s="32"/>
      <c r="AD117" s="32"/>
      <c r="AE117" s="33" t="str">
        <f t="shared" si="37"/>
        <v>615-PR</v>
      </c>
    </row>
    <row r="118" spans="1:31" s="34" customFormat="1" ht="52.5" customHeight="1" x14ac:dyDescent="0.25">
      <c r="A118" s="23" t="s">
        <v>218</v>
      </c>
      <c r="B118" s="35" t="s">
        <v>219</v>
      </c>
      <c r="C118" s="24" t="s">
        <v>32</v>
      </c>
      <c r="D118" s="24" t="s">
        <v>41</v>
      </c>
      <c r="E118" s="25" t="s">
        <v>144</v>
      </c>
      <c r="F118" s="25" t="s">
        <v>220</v>
      </c>
      <c r="G118" s="25" t="s">
        <v>221</v>
      </c>
      <c r="H118" s="26">
        <v>45</v>
      </c>
      <c r="I118" s="23" t="s">
        <v>70</v>
      </c>
      <c r="J118" s="27">
        <v>1200</v>
      </c>
      <c r="K118" s="28">
        <v>17</v>
      </c>
      <c r="L118" s="28">
        <v>0</v>
      </c>
      <c r="M118" s="28">
        <f t="shared" si="28"/>
        <v>17</v>
      </c>
      <c r="N118" s="29">
        <f t="shared" si="29"/>
        <v>20400</v>
      </c>
      <c r="O118" s="36">
        <v>0</v>
      </c>
      <c r="P118" s="37">
        <v>0</v>
      </c>
      <c r="Q118" s="37">
        <v>0.4</v>
      </c>
      <c r="R118" s="37">
        <f t="shared" si="30"/>
        <v>0</v>
      </c>
      <c r="S118" s="36">
        <v>0</v>
      </c>
      <c r="T118" s="29">
        <f t="shared" si="31"/>
        <v>0</v>
      </c>
      <c r="U118" s="29">
        <f t="shared" si="32"/>
        <v>20400</v>
      </c>
      <c r="V118" s="29">
        <f t="shared" si="33"/>
        <v>3400</v>
      </c>
      <c r="W118" s="29">
        <v>15</v>
      </c>
      <c r="X118" s="29">
        <v>132</v>
      </c>
      <c r="Y118" s="28">
        <f t="shared" si="38"/>
        <v>1980</v>
      </c>
      <c r="Z118" s="31">
        <v>0</v>
      </c>
      <c r="AA118" s="29">
        <f t="shared" si="35"/>
        <v>5380</v>
      </c>
      <c r="AB118" s="29">
        <f t="shared" si="36"/>
        <v>25780</v>
      </c>
      <c r="AC118" s="32"/>
      <c r="AD118" s="32"/>
      <c r="AE118" s="33" t="str">
        <f t="shared" si="37"/>
        <v>615-PR</v>
      </c>
    </row>
    <row r="119" spans="1:31" s="71" customFormat="1" ht="66.75" customHeight="1" x14ac:dyDescent="0.25">
      <c r="A119" s="23" t="s">
        <v>218</v>
      </c>
      <c r="B119" s="35" t="s">
        <v>219</v>
      </c>
      <c r="C119" s="24" t="s">
        <v>32</v>
      </c>
      <c r="D119" s="24" t="s">
        <v>41</v>
      </c>
      <c r="E119" s="25" t="s">
        <v>144</v>
      </c>
      <c r="F119" s="25" t="s">
        <v>222</v>
      </c>
      <c r="G119" s="25" t="s">
        <v>223</v>
      </c>
      <c r="H119" s="26">
        <v>45</v>
      </c>
      <c r="I119" s="23" t="s">
        <v>70</v>
      </c>
      <c r="J119" s="27">
        <v>1200</v>
      </c>
      <c r="K119" s="28">
        <v>0</v>
      </c>
      <c r="L119" s="28">
        <v>17</v>
      </c>
      <c r="M119" s="28">
        <f t="shared" si="28"/>
        <v>17</v>
      </c>
      <c r="N119" s="29">
        <f t="shared" si="29"/>
        <v>20400</v>
      </c>
      <c r="O119" s="36">
        <v>0</v>
      </c>
      <c r="P119" s="37">
        <v>0</v>
      </c>
      <c r="Q119" s="37">
        <v>0.4</v>
      </c>
      <c r="R119" s="37">
        <f t="shared" si="30"/>
        <v>0</v>
      </c>
      <c r="S119" s="36">
        <v>0</v>
      </c>
      <c r="T119" s="29">
        <f t="shared" si="31"/>
        <v>0</v>
      </c>
      <c r="U119" s="29">
        <f t="shared" si="32"/>
        <v>20400</v>
      </c>
      <c r="V119" s="29">
        <f t="shared" si="33"/>
        <v>3400</v>
      </c>
      <c r="W119" s="29">
        <v>15</v>
      </c>
      <c r="X119" s="29">
        <v>132</v>
      </c>
      <c r="Y119" s="28">
        <f t="shared" si="38"/>
        <v>1980</v>
      </c>
      <c r="Z119" s="31">
        <v>0</v>
      </c>
      <c r="AA119" s="29">
        <f t="shared" si="35"/>
        <v>5380</v>
      </c>
      <c r="AB119" s="29">
        <f t="shared" si="36"/>
        <v>25780</v>
      </c>
      <c r="AC119" s="32"/>
      <c r="AD119" s="32"/>
      <c r="AE119" s="33" t="str">
        <f t="shared" si="37"/>
        <v>615-PR</v>
      </c>
    </row>
    <row r="120" spans="1:31" s="72" customFormat="1" ht="61.5" customHeight="1" x14ac:dyDescent="0.25">
      <c r="A120" s="23" t="s">
        <v>218</v>
      </c>
      <c r="B120" s="35" t="s">
        <v>219</v>
      </c>
      <c r="C120" s="24" t="s">
        <v>32</v>
      </c>
      <c r="D120" s="24" t="s">
        <v>41</v>
      </c>
      <c r="E120" s="25" t="s">
        <v>144</v>
      </c>
      <c r="F120" s="25" t="s">
        <v>224</v>
      </c>
      <c r="G120" s="25" t="s">
        <v>225</v>
      </c>
      <c r="H120" s="26">
        <v>45</v>
      </c>
      <c r="I120" s="23" t="s">
        <v>70</v>
      </c>
      <c r="J120" s="27">
        <v>1200</v>
      </c>
      <c r="K120" s="28">
        <v>0</v>
      </c>
      <c r="L120" s="28">
        <v>23</v>
      </c>
      <c r="M120" s="28">
        <f t="shared" si="28"/>
        <v>23</v>
      </c>
      <c r="N120" s="29">
        <f t="shared" si="29"/>
        <v>27600</v>
      </c>
      <c r="O120" s="36">
        <v>10</v>
      </c>
      <c r="P120" s="37">
        <v>12</v>
      </c>
      <c r="Q120" s="37">
        <v>0.4</v>
      </c>
      <c r="R120" s="37">
        <f t="shared" si="30"/>
        <v>48.000000000000007</v>
      </c>
      <c r="S120" s="36">
        <v>0</v>
      </c>
      <c r="T120" s="29">
        <f t="shared" si="31"/>
        <v>0</v>
      </c>
      <c r="U120" s="29">
        <f t="shared" si="32"/>
        <v>27648</v>
      </c>
      <c r="V120" s="29">
        <f t="shared" si="33"/>
        <v>4600</v>
      </c>
      <c r="W120" s="29">
        <v>15</v>
      </c>
      <c r="X120" s="29">
        <v>132</v>
      </c>
      <c r="Y120" s="28">
        <f t="shared" si="38"/>
        <v>1980</v>
      </c>
      <c r="Z120" s="31">
        <v>0</v>
      </c>
      <c r="AA120" s="29">
        <f t="shared" si="35"/>
        <v>6580</v>
      </c>
      <c r="AB120" s="29">
        <f t="shared" si="36"/>
        <v>34228</v>
      </c>
      <c r="AC120" s="32"/>
      <c r="AD120" s="32"/>
      <c r="AE120" s="33" t="str">
        <f t="shared" si="37"/>
        <v>615-PR</v>
      </c>
    </row>
    <row r="121" spans="1:31" s="72" customFormat="1" ht="57.75" customHeight="1" x14ac:dyDescent="0.25">
      <c r="A121" s="23" t="s">
        <v>226</v>
      </c>
      <c r="B121" s="35" t="s">
        <v>227</v>
      </c>
      <c r="C121" s="24" t="s">
        <v>32</v>
      </c>
      <c r="D121" s="24" t="s">
        <v>146</v>
      </c>
      <c r="E121" s="25" t="s">
        <v>103</v>
      </c>
      <c r="F121" s="25" t="s">
        <v>228</v>
      </c>
      <c r="G121" s="25" t="s">
        <v>229</v>
      </c>
      <c r="H121" s="26">
        <v>45</v>
      </c>
      <c r="I121" s="23" t="s">
        <v>70</v>
      </c>
      <c r="J121" s="27">
        <v>1200</v>
      </c>
      <c r="K121" s="28">
        <v>0</v>
      </c>
      <c r="L121" s="28">
        <v>17</v>
      </c>
      <c r="M121" s="28">
        <f t="shared" si="28"/>
        <v>17</v>
      </c>
      <c r="N121" s="29">
        <f t="shared" si="29"/>
        <v>20400</v>
      </c>
      <c r="O121" s="29">
        <v>9</v>
      </c>
      <c r="P121" s="30">
        <v>88</v>
      </c>
      <c r="Q121" s="30">
        <v>0.4</v>
      </c>
      <c r="R121" s="30">
        <f t="shared" si="30"/>
        <v>316.8</v>
      </c>
      <c r="S121" s="29">
        <v>0</v>
      </c>
      <c r="T121" s="29">
        <f t="shared" si="31"/>
        <v>0</v>
      </c>
      <c r="U121" s="29">
        <f t="shared" si="32"/>
        <v>20716.8</v>
      </c>
      <c r="V121" s="29">
        <f t="shared" si="33"/>
        <v>3400</v>
      </c>
      <c r="W121" s="29">
        <v>9</v>
      </c>
      <c r="X121" s="29">
        <v>275</v>
      </c>
      <c r="Y121" s="28">
        <f t="shared" si="38"/>
        <v>2475</v>
      </c>
      <c r="Z121" s="28">
        <v>0</v>
      </c>
      <c r="AA121" s="29">
        <f t="shared" si="35"/>
        <v>5875</v>
      </c>
      <c r="AB121" s="29">
        <f t="shared" si="36"/>
        <v>26591.8</v>
      </c>
      <c r="AC121" s="32">
        <f>SUM(M121:M125)</f>
        <v>94</v>
      </c>
      <c r="AD121" s="32">
        <f>SUM(AB121:AB125)</f>
        <v>150333.6</v>
      </c>
      <c r="AE121" s="33" t="str">
        <f t="shared" si="37"/>
        <v>616-PR</v>
      </c>
    </row>
    <row r="122" spans="1:31" s="72" customFormat="1" ht="49.5" customHeight="1" x14ac:dyDescent="0.25">
      <c r="A122" s="23" t="s">
        <v>226</v>
      </c>
      <c r="B122" s="35" t="s">
        <v>227</v>
      </c>
      <c r="C122" s="24" t="s">
        <v>32</v>
      </c>
      <c r="D122" s="24" t="s">
        <v>146</v>
      </c>
      <c r="E122" s="25" t="s">
        <v>103</v>
      </c>
      <c r="F122" s="58" t="s">
        <v>122</v>
      </c>
      <c r="G122" s="25" t="s">
        <v>123</v>
      </c>
      <c r="H122" s="26">
        <v>45</v>
      </c>
      <c r="I122" s="59" t="s">
        <v>70</v>
      </c>
      <c r="J122" s="27">
        <v>1200</v>
      </c>
      <c r="K122" s="28">
        <v>18</v>
      </c>
      <c r="L122" s="28">
        <v>0</v>
      </c>
      <c r="M122" s="28">
        <f>K122+L122</f>
        <v>18</v>
      </c>
      <c r="N122" s="29">
        <f>(J122*M122)</f>
        <v>21600</v>
      </c>
      <c r="O122" s="29">
        <v>0</v>
      </c>
      <c r="P122" s="30">
        <v>188</v>
      </c>
      <c r="Q122" s="30">
        <v>0.4</v>
      </c>
      <c r="R122" s="30">
        <f>SUM(P122*Q122*O122)</f>
        <v>0</v>
      </c>
      <c r="S122" s="29">
        <v>0</v>
      </c>
      <c r="T122" s="29">
        <f>(M122*S122)</f>
        <v>0</v>
      </c>
      <c r="U122" s="29">
        <f>N122+R122+T122</f>
        <v>21600</v>
      </c>
      <c r="V122" s="29">
        <f>M122*200</f>
        <v>3600</v>
      </c>
      <c r="W122" s="29">
        <v>9</v>
      </c>
      <c r="X122" s="29">
        <v>275</v>
      </c>
      <c r="Y122" s="28">
        <f>SUM(X122*W122)</f>
        <v>2475</v>
      </c>
      <c r="Z122" s="28">
        <v>0</v>
      </c>
      <c r="AA122" s="29">
        <f>V122+Y122+Z122</f>
        <v>6075</v>
      </c>
      <c r="AB122" s="29">
        <f>AA122+U122</f>
        <v>27675</v>
      </c>
      <c r="AC122" s="32"/>
      <c r="AD122" s="32"/>
      <c r="AE122" s="33" t="str">
        <f>A122</f>
        <v>616-PR</v>
      </c>
    </row>
    <row r="123" spans="1:31" s="72" customFormat="1" ht="48" customHeight="1" x14ac:dyDescent="0.25">
      <c r="A123" s="23" t="s">
        <v>226</v>
      </c>
      <c r="B123" s="35" t="s">
        <v>227</v>
      </c>
      <c r="C123" s="24" t="s">
        <v>32</v>
      </c>
      <c r="D123" s="24" t="s">
        <v>146</v>
      </c>
      <c r="E123" s="25" t="s">
        <v>230</v>
      </c>
      <c r="F123" s="58" t="s">
        <v>48</v>
      </c>
      <c r="G123" s="58" t="s">
        <v>131</v>
      </c>
      <c r="H123" s="26">
        <v>45</v>
      </c>
      <c r="I123" s="59" t="s">
        <v>37</v>
      </c>
      <c r="J123" s="27">
        <v>585</v>
      </c>
      <c r="K123" s="28">
        <v>0</v>
      </c>
      <c r="L123" s="28">
        <v>17</v>
      </c>
      <c r="M123" s="28">
        <f>K123+L123</f>
        <v>17</v>
      </c>
      <c r="N123" s="29">
        <f>(J123*M123)</f>
        <v>9945</v>
      </c>
      <c r="O123" s="29">
        <v>29</v>
      </c>
      <c r="P123" s="30">
        <v>130</v>
      </c>
      <c r="Q123" s="30">
        <v>0.4</v>
      </c>
      <c r="R123" s="30">
        <f>SUM(P123*Q123*O123)</f>
        <v>1508</v>
      </c>
      <c r="S123" s="29">
        <v>300</v>
      </c>
      <c r="T123" s="29">
        <f>(M123*S123)</f>
        <v>5100</v>
      </c>
      <c r="U123" s="29">
        <f>N123+R123+T123</f>
        <v>16553</v>
      </c>
      <c r="V123" s="29">
        <f>M123*200</f>
        <v>3400</v>
      </c>
      <c r="W123" s="29">
        <v>1</v>
      </c>
      <c r="X123" s="29">
        <v>363</v>
      </c>
      <c r="Y123" s="28">
        <f>SUM(X123*W123)</f>
        <v>363</v>
      </c>
      <c r="Z123" s="28">
        <v>0</v>
      </c>
      <c r="AA123" s="29">
        <f>V123+Y123+Z123</f>
        <v>3763</v>
      </c>
      <c r="AB123" s="29">
        <f>AA123+U123</f>
        <v>20316</v>
      </c>
      <c r="AC123" s="32"/>
      <c r="AD123" s="32"/>
      <c r="AE123" s="33" t="str">
        <f>A123</f>
        <v>616-PR</v>
      </c>
    </row>
    <row r="124" spans="1:31" s="72" customFormat="1" ht="48.75" customHeight="1" x14ac:dyDescent="0.25">
      <c r="A124" s="23" t="s">
        <v>226</v>
      </c>
      <c r="B124" s="35" t="s">
        <v>227</v>
      </c>
      <c r="C124" s="24" t="s">
        <v>32</v>
      </c>
      <c r="D124" s="24" t="s">
        <v>146</v>
      </c>
      <c r="E124" s="25" t="s">
        <v>216</v>
      </c>
      <c r="F124" s="58" t="s">
        <v>48</v>
      </c>
      <c r="G124" s="58" t="s">
        <v>131</v>
      </c>
      <c r="H124" s="26">
        <v>45</v>
      </c>
      <c r="I124" s="59" t="s">
        <v>37</v>
      </c>
      <c r="J124" s="27">
        <v>585</v>
      </c>
      <c r="K124" s="28">
        <v>17</v>
      </c>
      <c r="L124" s="28">
        <v>0</v>
      </c>
      <c r="M124" s="28">
        <f>K124+L124</f>
        <v>17</v>
      </c>
      <c r="N124" s="29">
        <f>(J124*M124)</f>
        <v>9945</v>
      </c>
      <c r="O124" s="29">
        <v>14</v>
      </c>
      <c r="P124" s="30">
        <v>88</v>
      </c>
      <c r="Q124" s="30">
        <v>0.4</v>
      </c>
      <c r="R124" s="30">
        <f>SUM(P124*Q124*O124)</f>
        <v>492.80000000000007</v>
      </c>
      <c r="S124" s="29">
        <v>300</v>
      </c>
      <c r="T124" s="29">
        <f>(M124*S124)</f>
        <v>5100</v>
      </c>
      <c r="U124" s="29">
        <f>N124+R124+T124</f>
        <v>15537.8</v>
      </c>
      <c r="V124" s="29">
        <f>M124*200</f>
        <v>3400</v>
      </c>
      <c r="W124" s="29">
        <v>1</v>
      </c>
      <c r="X124" s="29">
        <v>363</v>
      </c>
      <c r="Y124" s="28">
        <f>SUM(X124*W124)</f>
        <v>363</v>
      </c>
      <c r="Z124" s="28">
        <v>0</v>
      </c>
      <c r="AA124" s="29">
        <f>V124+Y124+Z124</f>
        <v>3763</v>
      </c>
      <c r="AB124" s="29">
        <f>AA124+U124</f>
        <v>19300.8</v>
      </c>
      <c r="AC124" s="32"/>
      <c r="AD124" s="32"/>
      <c r="AE124" s="33" t="str">
        <f>A124</f>
        <v>616-PR</v>
      </c>
    </row>
    <row r="125" spans="1:31" s="72" customFormat="1" ht="45" customHeight="1" x14ac:dyDescent="0.25">
      <c r="A125" s="23" t="s">
        <v>226</v>
      </c>
      <c r="B125" s="35" t="s">
        <v>227</v>
      </c>
      <c r="C125" s="57" t="s">
        <v>32</v>
      </c>
      <c r="D125" s="24" t="s">
        <v>149</v>
      </c>
      <c r="E125" s="58" t="s">
        <v>231</v>
      </c>
      <c r="F125" s="58" t="s">
        <v>113</v>
      </c>
      <c r="G125" s="25" t="s">
        <v>114</v>
      </c>
      <c r="H125" s="26">
        <v>45</v>
      </c>
      <c r="I125" s="59" t="s">
        <v>70</v>
      </c>
      <c r="J125" s="27">
        <v>1200</v>
      </c>
      <c r="K125" s="28">
        <v>0</v>
      </c>
      <c r="L125" s="28">
        <v>25</v>
      </c>
      <c r="M125" s="28">
        <f t="shared" si="28"/>
        <v>25</v>
      </c>
      <c r="N125" s="29">
        <f t="shared" ref="N125:N143" si="40">(J125*M125)</f>
        <v>30000</v>
      </c>
      <c r="O125" s="29">
        <v>0</v>
      </c>
      <c r="P125" s="30">
        <v>88</v>
      </c>
      <c r="Q125" s="30">
        <v>0.4</v>
      </c>
      <c r="R125" s="30">
        <f t="shared" ref="R125:R190" si="41">SUM(P125*Q125*O125)</f>
        <v>0</v>
      </c>
      <c r="S125" s="29">
        <v>0</v>
      </c>
      <c r="T125" s="29">
        <f t="shared" si="31"/>
        <v>0</v>
      </c>
      <c r="U125" s="29">
        <f t="shared" si="32"/>
        <v>30000</v>
      </c>
      <c r="V125" s="29">
        <f t="shared" ref="V125:V143" si="42">M125*200</f>
        <v>5000</v>
      </c>
      <c r="W125" s="29">
        <v>15</v>
      </c>
      <c r="X125" s="29">
        <v>1430</v>
      </c>
      <c r="Y125" s="28">
        <f t="shared" si="38"/>
        <v>21450</v>
      </c>
      <c r="Z125" s="28">
        <v>0</v>
      </c>
      <c r="AA125" s="29">
        <f t="shared" si="35"/>
        <v>26450</v>
      </c>
      <c r="AB125" s="29">
        <f t="shared" ref="AB125:AB130" si="43">AA125+U125</f>
        <v>56450</v>
      </c>
      <c r="AC125" s="32"/>
      <c r="AD125" s="32"/>
      <c r="AE125" s="33" t="str">
        <f t="shared" ref="AE125" si="44">A125</f>
        <v>616-PR</v>
      </c>
    </row>
    <row r="126" spans="1:31" s="72" customFormat="1" ht="45" customHeight="1" x14ac:dyDescent="0.25">
      <c r="A126" s="23" t="s">
        <v>232</v>
      </c>
      <c r="B126" s="35" t="s">
        <v>233</v>
      </c>
      <c r="C126" s="57" t="s">
        <v>32</v>
      </c>
      <c r="D126" s="57" t="s">
        <v>105</v>
      </c>
      <c r="E126" s="58" t="s">
        <v>234</v>
      </c>
      <c r="F126" s="58" t="s">
        <v>235</v>
      </c>
      <c r="G126" s="58" t="s">
        <v>129</v>
      </c>
      <c r="H126" s="26">
        <v>60</v>
      </c>
      <c r="I126" s="59" t="s">
        <v>37</v>
      </c>
      <c r="J126" s="27">
        <v>585</v>
      </c>
      <c r="K126" s="28">
        <v>19</v>
      </c>
      <c r="L126" s="28">
        <v>0</v>
      </c>
      <c r="M126" s="28">
        <f t="shared" si="28"/>
        <v>19</v>
      </c>
      <c r="N126" s="29">
        <f>(J126*M126)</f>
        <v>11115</v>
      </c>
      <c r="O126" s="29">
        <v>42</v>
      </c>
      <c r="P126" s="30">
        <v>138</v>
      </c>
      <c r="Q126" s="30">
        <v>0.4</v>
      </c>
      <c r="R126" s="30">
        <f>SUM(P126*Q126*O126)</f>
        <v>2318.4</v>
      </c>
      <c r="S126" s="29">
        <v>300</v>
      </c>
      <c r="T126" s="29">
        <f>(M126*S126)</f>
        <v>5700</v>
      </c>
      <c r="U126" s="29">
        <f>N126+R126+T126</f>
        <v>19133.400000000001</v>
      </c>
      <c r="V126" s="29">
        <f>M126*200</f>
        <v>3800</v>
      </c>
      <c r="W126" s="29">
        <v>1</v>
      </c>
      <c r="X126" s="29">
        <v>455</v>
      </c>
      <c r="Y126" s="28">
        <f>SUM(X126*W126)</f>
        <v>455</v>
      </c>
      <c r="Z126" s="28">
        <v>0</v>
      </c>
      <c r="AA126" s="29">
        <f>V126+Y126+Z126</f>
        <v>4255</v>
      </c>
      <c r="AB126" s="29">
        <f>AA126+U126</f>
        <v>23388.400000000001</v>
      </c>
      <c r="AC126" s="32">
        <f>SUM(M126:M128)</f>
        <v>53</v>
      </c>
      <c r="AD126" s="32">
        <f>SUM(AB126:AB128)</f>
        <v>70763.399999999994</v>
      </c>
      <c r="AE126" s="33" t="s">
        <v>232</v>
      </c>
    </row>
    <row r="127" spans="1:31" s="72" customFormat="1" ht="45" customHeight="1" x14ac:dyDescent="0.25">
      <c r="A127" s="23" t="s">
        <v>232</v>
      </c>
      <c r="B127" s="35" t="s">
        <v>233</v>
      </c>
      <c r="C127" s="57" t="s">
        <v>32</v>
      </c>
      <c r="D127" s="57" t="s">
        <v>33</v>
      </c>
      <c r="E127" s="58" t="s">
        <v>156</v>
      </c>
      <c r="F127" s="58" t="s">
        <v>236</v>
      </c>
      <c r="G127" s="58" t="s">
        <v>129</v>
      </c>
      <c r="H127" s="26">
        <v>60</v>
      </c>
      <c r="I127" s="59" t="s">
        <v>37</v>
      </c>
      <c r="J127" s="27">
        <v>585</v>
      </c>
      <c r="K127" s="28">
        <v>0</v>
      </c>
      <c r="L127" s="28">
        <v>17</v>
      </c>
      <c r="M127" s="28">
        <f>K127+L127</f>
        <v>17</v>
      </c>
      <c r="N127" s="29">
        <f>(J127*M127)</f>
        <v>9945</v>
      </c>
      <c r="O127" s="29">
        <v>40</v>
      </c>
      <c r="P127" s="30">
        <v>14</v>
      </c>
      <c r="Q127" s="30">
        <v>0.4</v>
      </c>
      <c r="R127" s="30">
        <f>SUM(P127*Q127*O127)</f>
        <v>224.00000000000003</v>
      </c>
      <c r="S127" s="29">
        <v>300</v>
      </c>
      <c r="T127" s="29">
        <f>(M127*S127)</f>
        <v>5100</v>
      </c>
      <c r="U127" s="29">
        <f>N127+R127+T127</f>
        <v>15269</v>
      </c>
      <c r="V127" s="29">
        <f>M127*200</f>
        <v>3400</v>
      </c>
      <c r="W127" s="29">
        <v>8</v>
      </c>
      <c r="X127" s="29">
        <v>132</v>
      </c>
      <c r="Y127" s="28">
        <f>SUM(X127*W127)</f>
        <v>1056</v>
      </c>
      <c r="Z127" s="28">
        <v>0</v>
      </c>
      <c r="AA127" s="29">
        <f>V127+Y127+Z127</f>
        <v>4456</v>
      </c>
      <c r="AB127" s="29">
        <f>AA127+U127</f>
        <v>19725</v>
      </c>
      <c r="AC127" s="32"/>
      <c r="AD127" s="32"/>
      <c r="AE127" s="33" t="s">
        <v>232</v>
      </c>
    </row>
    <row r="128" spans="1:31" s="72" customFormat="1" ht="42.75" customHeight="1" x14ac:dyDescent="0.25">
      <c r="A128" s="23" t="s">
        <v>232</v>
      </c>
      <c r="B128" s="35" t="s">
        <v>233</v>
      </c>
      <c r="C128" s="57" t="s">
        <v>32</v>
      </c>
      <c r="D128" s="57" t="s">
        <v>146</v>
      </c>
      <c r="E128" s="25" t="s">
        <v>103</v>
      </c>
      <c r="F128" s="58" t="s">
        <v>128</v>
      </c>
      <c r="G128" s="58" t="s">
        <v>129</v>
      </c>
      <c r="H128" s="26">
        <v>60</v>
      </c>
      <c r="I128" s="59" t="s">
        <v>70</v>
      </c>
      <c r="J128" s="27">
        <v>1200</v>
      </c>
      <c r="K128" s="28">
        <v>0</v>
      </c>
      <c r="L128" s="28">
        <v>17</v>
      </c>
      <c r="M128" s="28">
        <f>K128+L128</f>
        <v>17</v>
      </c>
      <c r="N128" s="29">
        <f>(J128*M128)</f>
        <v>20400</v>
      </c>
      <c r="O128" s="29">
        <v>0</v>
      </c>
      <c r="P128" s="30">
        <v>0</v>
      </c>
      <c r="Q128" s="30">
        <v>0.4</v>
      </c>
      <c r="R128" s="30">
        <f>SUM(P128*Q128*O128)</f>
        <v>0</v>
      </c>
      <c r="S128" s="29">
        <v>0</v>
      </c>
      <c r="T128" s="29">
        <f>(M128*S128)</f>
        <v>0</v>
      </c>
      <c r="U128" s="29">
        <f>N128+R128+T128</f>
        <v>20400</v>
      </c>
      <c r="V128" s="29">
        <f>M128*200</f>
        <v>3400</v>
      </c>
      <c r="W128" s="29">
        <v>14</v>
      </c>
      <c r="X128" s="29">
        <v>275</v>
      </c>
      <c r="Y128" s="28">
        <f>SUM(X128*W128)</f>
        <v>3850</v>
      </c>
      <c r="Z128" s="28">
        <v>0</v>
      </c>
      <c r="AA128" s="29">
        <f>V128+Y128+Z128</f>
        <v>7250</v>
      </c>
      <c r="AB128" s="29">
        <f>AA128+U128</f>
        <v>27650</v>
      </c>
      <c r="AC128" s="32"/>
      <c r="AD128" s="32"/>
      <c r="AE128" s="33" t="s">
        <v>232</v>
      </c>
    </row>
    <row r="129" spans="1:31" s="72" customFormat="1" ht="39" customHeight="1" x14ac:dyDescent="0.25">
      <c r="A129" s="56" t="s">
        <v>237</v>
      </c>
      <c r="B129" s="35" t="s">
        <v>238</v>
      </c>
      <c r="C129" s="57" t="s">
        <v>32</v>
      </c>
      <c r="D129" s="57" t="s">
        <v>105</v>
      </c>
      <c r="E129" s="58" t="s">
        <v>239</v>
      </c>
      <c r="F129" s="58" t="s">
        <v>240</v>
      </c>
      <c r="G129" s="58" t="s">
        <v>129</v>
      </c>
      <c r="H129" s="26">
        <v>60</v>
      </c>
      <c r="I129" s="59" t="s">
        <v>37</v>
      </c>
      <c r="J129" s="27">
        <v>585</v>
      </c>
      <c r="K129" s="28">
        <v>19</v>
      </c>
      <c r="L129" s="28">
        <v>0</v>
      </c>
      <c r="M129" s="28">
        <f t="shared" ref="M129:M192" si="45">K129+L129</f>
        <v>19</v>
      </c>
      <c r="N129" s="29">
        <f t="shared" si="40"/>
        <v>11115</v>
      </c>
      <c r="O129" s="29">
        <v>42</v>
      </c>
      <c r="P129" s="30">
        <v>154</v>
      </c>
      <c r="Q129" s="30">
        <v>0.4</v>
      </c>
      <c r="R129" s="30">
        <f t="shared" si="41"/>
        <v>2587.2000000000003</v>
      </c>
      <c r="S129" s="29">
        <v>300</v>
      </c>
      <c r="T129" s="29">
        <f t="shared" ref="T129:T144" si="46">(M129*S129)</f>
        <v>5700</v>
      </c>
      <c r="U129" s="29">
        <f t="shared" ref="U129:U148" si="47">N129+R129+T129</f>
        <v>19402.2</v>
      </c>
      <c r="V129" s="29">
        <f t="shared" si="42"/>
        <v>3800</v>
      </c>
      <c r="W129" s="29">
        <v>0</v>
      </c>
      <c r="X129" s="29">
        <v>0</v>
      </c>
      <c r="Y129" s="28">
        <f t="shared" si="38"/>
        <v>0</v>
      </c>
      <c r="Z129" s="28">
        <v>0</v>
      </c>
      <c r="AA129" s="29">
        <f t="shared" ref="AA129:AA192" si="48">V129+Y129+Z129</f>
        <v>3800</v>
      </c>
      <c r="AB129" s="29">
        <f t="shared" si="43"/>
        <v>23202.2</v>
      </c>
      <c r="AC129" s="32">
        <f>SUM(M129:M130)</f>
        <v>36</v>
      </c>
      <c r="AD129" s="32">
        <f>SUM(AB129:AB130)</f>
        <v>43359.199999999997</v>
      </c>
      <c r="AE129" s="33" t="str">
        <f t="shared" ref="AE129:AE130" si="49">A129</f>
        <v>617-SH</v>
      </c>
    </row>
    <row r="130" spans="1:31" s="72" customFormat="1" ht="39" customHeight="1" x14ac:dyDescent="0.25">
      <c r="A130" s="23" t="s">
        <v>237</v>
      </c>
      <c r="B130" s="35" t="s">
        <v>238</v>
      </c>
      <c r="C130" s="24" t="s">
        <v>32</v>
      </c>
      <c r="D130" s="24" t="s">
        <v>146</v>
      </c>
      <c r="E130" s="25" t="s">
        <v>147</v>
      </c>
      <c r="F130" s="25" t="s">
        <v>241</v>
      </c>
      <c r="G130" s="58" t="s">
        <v>129</v>
      </c>
      <c r="H130" s="26">
        <v>60</v>
      </c>
      <c r="I130" s="23" t="s">
        <v>37</v>
      </c>
      <c r="J130" s="27">
        <v>585</v>
      </c>
      <c r="K130" s="28">
        <v>0</v>
      </c>
      <c r="L130" s="28">
        <v>17</v>
      </c>
      <c r="M130" s="28">
        <f t="shared" si="45"/>
        <v>17</v>
      </c>
      <c r="N130" s="29">
        <f t="shared" si="40"/>
        <v>9945</v>
      </c>
      <c r="O130" s="29">
        <v>20</v>
      </c>
      <c r="P130" s="30">
        <v>214</v>
      </c>
      <c r="Q130" s="30">
        <v>0.4</v>
      </c>
      <c r="R130" s="30">
        <f t="shared" si="41"/>
        <v>1712.0000000000002</v>
      </c>
      <c r="S130" s="29">
        <v>300</v>
      </c>
      <c r="T130" s="29">
        <f t="shared" si="46"/>
        <v>5100</v>
      </c>
      <c r="U130" s="29">
        <f t="shared" si="47"/>
        <v>16757</v>
      </c>
      <c r="V130" s="29">
        <f t="shared" si="42"/>
        <v>3400</v>
      </c>
      <c r="W130" s="29">
        <v>0</v>
      </c>
      <c r="X130" s="29">
        <v>0</v>
      </c>
      <c r="Y130" s="28">
        <f t="shared" si="38"/>
        <v>0</v>
      </c>
      <c r="Z130" s="28">
        <v>0</v>
      </c>
      <c r="AA130" s="29">
        <f t="shared" si="48"/>
        <v>3400</v>
      </c>
      <c r="AB130" s="29">
        <f t="shared" si="43"/>
        <v>20157</v>
      </c>
      <c r="AC130" s="32"/>
      <c r="AD130" s="32"/>
      <c r="AE130" s="33" t="str">
        <f t="shared" si="49"/>
        <v>617-SH</v>
      </c>
    </row>
    <row r="131" spans="1:31" s="72" customFormat="1" ht="39.75" customHeight="1" x14ac:dyDescent="0.25">
      <c r="A131" s="23" t="s">
        <v>242</v>
      </c>
      <c r="B131" s="35" t="s">
        <v>243</v>
      </c>
      <c r="C131" s="24" t="s">
        <v>32</v>
      </c>
      <c r="D131" s="24" t="s">
        <v>146</v>
      </c>
      <c r="E131" s="25" t="s">
        <v>147</v>
      </c>
      <c r="F131" s="25" t="s">
        <v>244</v>
      </c>
      <c r="G131" s="25" t="s">
        <v>245</v>
      </c>
      <c r="H131" s="26">
        <v>45</v>
      </c>
      <c r="I131" s="23" t="s">
        <v>37</v>
      </c>
      <c r="J131" s="27">
        <v>585</v>
      </c>
      <c r="K131" s="28">
        <v>0</v>
      </c>
      <c r="L131" s="28">
        <v>20</v>
      </c>
      <c r="M131" s="28">
        <f>K131+L131</f>
        <v>20</v>
      </c>
      <c r="N131" s="29">
        <f>(J131*M131)</f>
        <v>11700</v>
      </c>
      <c r="O131" s="29">
        <v>30</v>
      </c>
      <c r="P131" s="30">
        <v>10</v>
      </c>
      <c r="Q131" s="30">
        <v>0.4</v>
      </c>
      <c r="R131" s="30">
        <f>SUM(P131*Q131*O131)</f>
        <v>120</v>
      </c>
      <c r="S131" s="29">
        <v>125</v>
      </c>
      <c r="T131" s="29">
        <f>(M131*S131)</f>
        <v>2500</v>
      </c>
      <c r="U131" s="29">
        <f>N131+R131+T131</f>
        <v>14320</v>
      </c>
      <c r="V131" s="29">
        <f>M131*200</f>
        <v>4000</v>
      </c>
      <c r="W131" s="29">
        <v>1</v>
      </c>
      <c r="X131" s="29">
        <v>660</v>
      </c>
      <c r="Y131" s="28">
        <f>SUM(X131*W131)</f>
        <v>660</v>
      </c>
      <c r="Z131" s="28">
        <v>0</v>
      </c>
      <c r="AA131" s="29">
        <f>V131+Y131+Z131</f>
        <v>4660</v>
      </c>
      <c r="AB131" s="29">
        <f>AA131+U131</f>
        <v>18980</v>
      </c>
      <c r="AC131" s="32">
        <f>SUM(M131:M132)</f>
        <v>42</v>
      </c>
      <c r="AD131" s="32">
        <f>SUM(AB131:AB132)</f>
        <v>42060</v>
      </c>
      <c r="AE131" s="33" t="str">
        <f>A131</f>
        <v>618-PR</v>
      </c>
    </row>
    <row r="132" spans="1:31" s="72" customFormat="1" ht="43.5" customHeight="1" x14ac:dyDescent="0.25">
      <c r="A132" s="23" t="s">
        <v>242</v>
      </c>
      <c r="B132" s="35" t="s">
        <v>243</v>
      </c>
      <c r="C132" s="24" t="s">
        <v>32</v>
      </c>
      <c r="D132" s="24" t="s">
        <v>146</v>
      </c>
      <c r="E132" s="25" t="s">
        <v>246</v>
      </c>
      <c r="F132" s="25" t="s">
        <v>247</v>
      </c>
      <c r="G132" s="25" t="s">
        <v>248</v>
      </c>
      <c r="H132" s="26">
        <v>45</v>
      </c>
      <c r="I132" s="23" t="s">
        <v>37</v>
      </c>
      <c r="J132" s="27">
        <v>585</v>
      </c>
      <c r="K132" s="28">
        <v>0</v>
      </c>
      <c r="L132" s="28">
        <v>22</v>
      </c>
      <c r="M132" s="28">
        <f>K132+L132</f>
        <v>22</v>
      </c>
      <c r="N132" s="29">
        <f>(J132*M132)</f>
        <v>12870</v>
      </c>
      <c r="O132" s="29">
        <v>30</v>
      </c>
      <c r="P132" s="30">
        <v>200</v>
      </c>
      <c r="Q132" s="30">
        <v>0.4</v>
      </c>
      <c r="R132" s="30">
        <f>SUM(P132*Q132*O132)</f>
        <v>2400</v>
      </c>
      <c r="S132" s="29">
        <v>125</v>
      </c>
      <c r="T132" s="29">
        <f>(M132*S132)</f>
        <v>2750</v>
      </c>
      <c r="U132" s="29">
        <f>N132+R132+T132</f>
        <v>18020</v>
      </c>
      <c r="V132" s="29">
        <f>M132*200</f>
        <v>4400</v>
      </c>
      <c r="W132" s="29">
        <v>1</v>
      </c>
      <c r="X132" s="29">
        <v>660</v>
      </c>
      <c r="Y132" s="28">
        <f>SUM(X132*W132)</f>
        <v>660</v>
      </c>
      <c r="Z132" s="28">
        <v>0</v>
      </c>
      <c r="AA132" s="29">
        <f>V132+Y132+Z132</f>
        <v>5060</v>
      </c>
      <c r="AB132" s="29">
        <f>AA132+U132</f>
        <v>23080</v>
      </c>
      <c r="AC132" s="32"/>
      <c r="AD132" s="32"/>
      <c r="AE132" s="33" t="str">
        <f>A132</f>
        <v>618-PR</v>
      </c>
    </row>
    <row r="133" spans="1:31" s="72" customFormat="1" ht="51" customHeight="1" x14ac:dyDescent="0.25">
      <c r="A133" s="23" t="s">
        <v>249</v>
      </c>
      <c r="B133" s="35" t="s">
        <v>250</v>
      </c>
      <c r="C133" s="24" t="s">
        <v>67</v>
      </c>
      <c r="D133" s="24" t="s">
        <v>105</v>
      </c>
      <c r="E133" s="25" t="s">
        <v>251</v>
      </c>
      <c r="F133" s="25" t="s">
        <v>252</v>
      </c>
      <c r="G133" s="25" t="s">
        <v>188</v>
      </c>
      <c r="H133" s="26">
        <v>42</v>
      </c>
      <c r="I133" s="23" t="s">
        <v>37</v>
      </c>
      <c r="J133" s="27">
        <v>585</v>
      </c>
      <c r="K133" s="28">
        <v>0</v>
      </c>
      <c r="L133" s="28">
        <v>15</v>
      </c>
      <c r="M133" s="28">
        <f t="shared" si="45"/>
        <v>15</v>
      </c>
      <c r="N133" s="29">
        <f t="shared" si="40"/>
        <v>8775</v>
      </c>
      <c r="O133" s="29">
        <v>28</v>
      </c>
      <c r="P133" s="30">
        <v>16</v>
      </c>
      <c r="Q133" s="30">
        <v>0.4</v>
      </c>
      <c r="R133" s="30">
        <f t="shared" si="41"/>
        <v>179.20000000000002</v>
      </c>
      <c r="S133" s="29">
        <v>0</v>
      </c>
      <c r="T133" s="29">
        <f t="shared" si="46"/>
        <v>0</v>
      </c>
      <c r="U133" s="29">
        <f t="shared" si="47"/>
        <v>8954.2000000000007</v>
      </c>
      <c r="V133" s="29">
        <f t="shared" si="42"/>
        <v>3000</v>
      </c>
      <c r="W133" s="29">
        <v>0</v>
      </c>
      <c r="X133" s="29">
        <v>0</v>
      </c>
      <c r="Y133" s="28">
        <v>0</v>
      </c>
      <c r="Z133" s="28">
        <v>0</v>
      </c>
      <c r="AA133" s="29">
        <f t="shared" si="48"/>
        <v>3000</v>
      </c>
      <c r="AB133" s="29">
        <f t="shared" ref="AB133:AB148" si="50">AA133+U133</f>
        <v>11954.2</v>
      </c>
      <c r="AC133" s="32">
        <f>SUM(M133+M134)</f>
        <v>33</v>
      </c>
      <c r="AD133" s="32">
        <f>SUM(AB133:AB134)</f>
        <v>26509.800000000003</v>
      </c>
      <c r="AE133" s="33" t="str">
        <f t="shared" ref="AE133:AE163" si="51">A133</f>
        <v>626-SH</v>
      </c>
    </row>
    <row r="134" spans="1:31" s="72" customFormat="1" ht="60" customHeight="1" x14ac:dyDescent="0.25">
      <c r="A134" s="23" t="s">
        <v>249</v>
      </c>
      <c r="B134" s="35" t="s">
        <v>250</v>
      </c>
      <c r="C134" s="24" t="s">
        <v>67</v>
      </c>
      <c r="D134" s="24" t="s">
        <v>105</v>
      </c>
      <c r="E134" s="25" t="s">
        <v>253</v>
      </c>
      <c r="F134" s="25" t="s">
        <v>254</v>
      </c>
      <c r="G134" s="25" t="s">
        <v>69</v>
      </c>
      <c r="H134" s="26">
        <v>42</v>
      </c>
      <c r="I134" s="23" t="s">
        <v>37</v>
      </c>
      <c r="J134" s="27">
        <v>585</v>
      </c>
      <c r="K134" s="28">
        <v>0</v>
      </c>
      <c r="L134" s="28">
        <v>18</v>
      </c>
      <c r="M134" s="28">
        <f t="shared" si="45"/>
        <v>18</v>
      </c>
      <c r="N134" s="29">
        <f t="shared" si="40"/>
        <v>10530</v>
      </c>
      <c r="O134" s="29">
        <v>28</v>
      </c>
      <c r="P134" s="30">
        <v>38</v>
      </c>
      <c r="Q134" s="30">
        <v>0.4</v>
      </c>
      <c r="R134" s="30">
        <f t="shared" si="41"/>
        <v>425.6</v>
      </c>
      <c r="S134" s="29">
        <v>0</v>
      </c>
      <c r="T134" s="29">
        <f t="shared" si="46"/>
        <v>0</v>
      </c>
      <c r="U134" s="29">
        <f t="shared" si="47"/>
        <v>10955.6</v>
      </c>
      <c r="V134" s="29">
        <f t="shared" si="42"/>
        <v>3600</v>
      </c>
      <c r="W134" s="29">
        <v>0</v>
      </c>
      <c r="X134" s="29">
        <v>0</v>
      </c>
      <c r="Y134" s="28">
        <f t="shared" ref="Y134:Y143" si="52">SUM(X134*W134)</f>
        <v>0</v>
      </c>
      <c r="Z134" s="28">
        <v>0</v>
      </c>
      <c r="AA134" s="29">
        <f t="shared" si="48"/>
        <v>3600</v>
      </c>
      <c r="AB134" s="29">
        <f t="shared" si="50"/>
        <v>14555.6</v>
      </c>
      <c r="AC134" s="32"/>
      <c r="AD134" s="32"/>
      <c r="AE134" s="33" t="str">
        <f t="shared" si="51"/>
        <v>626-SH</v>
      </c>
    </row>
    <row r="135" spans="1:31" s="72" customFormat="1" ht="52.5" customHeight="1" x14ac:dyDescent="0.25">
      <c r="A135" s="23" t="s">
        <v>255</v>
      </c>
      <c r="B135" s="35" t="s">
        <v>256</v>
      </c>
      <c r="C135" s="24" t="s">
        <v>32</v>
      </c>
      <c r="D135" s="24" t="s">
        <v>41</v>
      </c>
      <c r="E135" s="25" t="s">
        <v>139</v>
      </c>
      <c r="F135" s="25" t="s">
        <v>224</v>
      </c>
      <c r="G135" s="25" t="s">
        <v>225</v>
      </c>
      <c r="H135" s="26">
        <v>45</v>
      </c>
      <c r="I135" s="23" t="s">
        <v>70</v>
      </c>
      <c r="J135" s="27">
        <v>1200</v>
      </c>
      <c r="K135" s="28">
        <v>0</v>
      </c>
      <c r="L135" s="28">
        <v>15</v>
      </c>
      <c r="M135" s="28">
        <f t="shared" si="45"/>
        <v>15</v>
      </c>
      <c r="N135" s="29">
        <f t="shared" si="40"/>
        <v>18000</v>
      </c>
      <c r="O135" s="29">
        <v>0</v>
      </c>
      <c r="P135" s="30">
        <v>14</v>
      </c>
      <c r="Q135" s="30">
        <v>0.4</v>
      </c>
      <c r="R135" s="30">
        <f t="shared" si="41"/>
        <v>0</v>
      </c>
      <c r="S135" s="29">
        <v>0</v>
      </c>
      <c r="T135" s="29">
        <f t="shared" si="46"/>
        <v>0</v>
      </c>
      <c r="U135" s="29">
        <f t="shared" si="47"/>
        <v>18000</v>
      </c>
      <c r="V135" s="29">
        <f t="shared" si="42"/>
        <v>3000</v>
      </c>
      <c r="W135" s="29">
        <v>15</v>
      </c>
      <c r="X135" s="29">
        <v>132</v>
      </c>
      <c r="Y135" s="28">
        <f t="shared" si="52"/>
        <v>1980</v>
      </c>
      <c r="Z135" s="28">
        <v>0</v>
      </c>
      <c r="AA135" s="29">
        <f t="shared" si="48"/>
        <v>4980</v>
      </c>
      <c r="AB135" s="29">
        <f t="shared" si="50"/>
        <v>22980</v>
      </c>
      <c r="AC135" s="32">
        <f>SUM(M135:M141)</f>
        <v>117</v>
      </c>
      <c r="AD135" s="32">
        <f>SUM(AB135:AB141)</f>
        <v>196692.19999999998</v>
      </c>
      <c r="AE135" s="33" t="str">
        <f t="shared" si="51"/>
        <v>628-PR</v>
      </c>
    </row>
    <row r="136" spans="1:31" s="72" customFormat="1" ht="60.75" customHeight="1" x14ac:dyDescent="0.25">
      <c r="A136" s="23" t="s">
        <v>255</v>
      </c>
      <c r="B136" s="35" t="s">
        <v>256</v>
      </c>
      <c r="C136" s="24" t="s">
        <v>32</v>
      </c>
      <c r="D136" s="24" t="s">
        <v>41</v>
      </c>
      <c r="E136" s="25" t="s">
        <v>139</v>
      </c>
      <c r="F136" s="25" t="s">
        <v>222</v>
      </c>
      <c r="G136" s="25" t="s">
        <v>223</v>
      </c>
      <c r="H136" s="26">
        <v>45</v>
      </c>
      <c r="I136" s="23" t="s">
        <v>70</v>
      </c>
      <c r="J136" s="27">
        <v>1200</v>
      </c>
      <c r="K136" s="28">
        <v>0</v>
      </c>
      <c r="L136" s="28">
        <v>17</v>
      </c>
      <c r="M136" s="28">
        <f t="shared" si="45"/>
        <v>17</v>
      </c>
      <c r="N136" s="29">
        <f t="shared" si="40"/>
        <v>20400</v>
      </c>
      <c r="O136" s="29">
        <v>0</v>
      </c>
      <c r="P136" s="30">
        <v>0</v>
      </c>
      <c r="Q136" s="30">
        <v>0.4</v>
      </c>
      <c r="R136" s="30">
        <f t="shared" si="41"/>
        <v>0</v>
      </c>
      <c r="S136" s="29">
        <v>0</v>
      </c>
      <c r="T136" s="29">
        <f t="shared" si="46"/>
        <v>0</v>
      </c>
      <c r="U136" s="29">
        <f t="shared" si="47"/>
        <v>20400</v>
      </c>
      <c r="V136" s="29">
        <f t="shared" si="42"/>
        <v>3400</v>
      </c>
      <c r="W136" s="29">
        <v>15</v>
      </c>
      <c r="X136" s="29">
        <v>132</v>
      </c>
      <c r="Y136" s="28">
        <f t="shared" si="52"/>
        <v>1980</v>
      </c>
      <c r="Z136" s="28">
        <v>0</v>
      </c>
      <c r="AA136" s="29">
        <f t="shared" si="48"/>
        <v>5380</v>
      </c>
      <c r="AB136" s="29">
        <f t="shared" si="50"/>
        <v>25780</v>
      </c>
      <c r="AC136" s="32"/>
      <c r="AD136" s="32"/>
      <c r="AE136" s="33" t="str">
        <f t="shared" si="51"/>
        <v>628-PR</v>
      </c>
    </row>
    <row r="137" spans="1:31" s="72" customFormat="1" ht="59.25" customHeight="1" x14ac:dyDescent="0.25">
      <c r="A137" s="23" t="s">
        <v>255</v>
      </c>
      <c r="B137" s="35" t="s">
        <v>256</v>
      </c>
      <c r="C137" s="24" t="s">
        <v>32</v>
      </c>
      <c r="D137" s="24" t="s">
        <v>41</v>
      </c>
      <c r="E137" s="25" t="s">
        <v>60</v>
      </c>
      <c r="F137" s="25" t="s">
        <v>224</v>
      </c>
      <c r="G137" s="25" t="s">
        <v>225</v>
      </c>
      <c r="H137" s="26">
        <v>45</v>
      </c>
      <c r="I137" s="23" t="s">
        <v>70</v>
      </c>
      <c r="J137" s="27">
        <v>1200</v>
      </c>
      <c r="K137" s="28">
        <v>19</v>
      </c>
      <c r="L137" s="28">
        <v>0</v>
      </c>
      <c r="M137" s="28">
        <f t="shared" si="45"/>
        <v>19</v>
      </c>
      <c r="N137" s="29">
        <f t="shared" si="40"/>
        <v>22800</v>
      </c>
      <c r="O137" s="29">
        <v>0</v>
      </c>
      <c r="P137" s="30">
        <v>72</v>
      </c>
      <c r="Q137" s="30">
        <v>0.4</v>
      </c>
      <c r="R137" s="30">
        <f t="shared" si="41"/>
        <v>0</v>
      </c>
      <c r="S137" s="29">
        <v>0</v>
      </c>
      <c r="T137" s="29">
        <f t="shared" si="46"/>
        <v>0</v>
      </c>
      <c r="U137" s="29">
        <f t="shared" si="47"/>
        <v>22800</v>
      </c>
      <c r="V137" s="29">
        <f t="shared" si="42"/>
        <v>3800</v>
      </c>
      <c r="W137" s="29">
        <v>15</v>
      </c>
      <c r="X137" s="29">
        <v>423</v>
      </c>
      <c r="Y137" s="28">
        <f t="shared" si="52"/>
        <v>6345</v>
      </c>
      <c r="Z137" s="28">
        <v>0</v>
      </c>
      <c r="AA137" s="29">
        <f t="shared" si="48"/>
        <v>10145</v>
      </c>
      <c r="AB137" s="29">
        <f t="shared" si="50"/>
        <v>32945</v>
      </c>
      <c r="AC137" s="32"/>
      <c r="AD137" s="32"/>
      <c r="AE137" s="33" t="str">
        <f t="shared" si="51"/>
        <v>628-PR</v>
      </c>
    </row>
    <row r="138" spans="1:31" s="72" customFormat="1" ht="59.25" customHeight="1" x14ac:dyDescent="0.25">
      <c r="A138" s="23" t="s">
        <v>255</v>
      </c>
      <c r="B138" s="35" t="s">
        <v>256</v>
      </c>
      <c r="C138" s="24" t="s">
        <v>32</v>
      </c>
      <c r="D138" s="24" t="s">
        <v>146</v>
      </c>
      <c r="E138" s="25" t="s">
        <v>103</v>
      </c>
      <c r="F138" s="25" t="s">
        <v>224</v>
      </c>
      <c r="G138" s="25" t="s">
        <v>225</v>
      </c>
      <c r="H138" s="26">
        <v>45</v>
      </c>
      <c r="I138" s="23" t="s">
        <v>70</v>
      </c>
      <c r="J138" s="27">
        <v>1200</v>
      </c>
      <c r="K138" s="28">
        <v>15</v>
      </c>
      <c r="L138" s="28">
        <v>0</v>
      </c>
      <c r="M138" s="28">
        <f t="shared" si="45"/>
        <v>15</v>
      </c>
      <c r="N138" s="29">
        <f t="shared" si="40"/>
        <v>18000</v>
      </c>
      <c r="O138" s="29">
        <v>0</v>
      </c>
      <c r="P138" s="30">
        <v>0</v>
      </c>
      <c r="Q138" s="30">
        <v>0.4</v>
      </c>
      <c r="R138" s="30">
        <f t="shared" si="41"/>
        <v>0</v>
      </c>
      <c r="S138" s="29">
        <v>0</v>
      </c>
      <c r="T138" s="29">
        <f t="shared" si="46"/>
        <v>0</v>
      </c>
      <c r="U138" s="29">
        <f t="shared" si="47"/>
        <v>18000</v>
      </c>
      <c r="V138" s="29">
        <f t="shared" si="42"/>
        <v>3000</v>
      </c>
      <c r="W138" s="29">
        <v>14</v>
      </c>
      <c r="X138" s="29">
        <v>584</v>
      </c>
      <c r="Y138" s="28">
        <f t="shared" si="52"/>
        <v>8176</v>
      </c>
      <c r="Z138" s="28">
        <v>0</v>
      </c>
      <c r="AA138" s="29">
        <f t="shared" si="48"/>
        <v>11176</v>
      </c>
      <c r="AB138" s="29">
        <f t="shared" si="50"/>
        <v>29176</v>
      </c>
      <c r="AC138" s="32"/>
      <c r="AD138" s="32"/>
      <c r="AE138" s="33" t="str">
        <f t="shared" si="51"/>
        <v>628-PR</v>
      </c>
    </row>
    <row r="139" spans="1:31" s="72" customFormat="1" ht="60" customHeight="1" x14ac:dyDescent="0.25">
      <c r="A139" s="23" t="s">
        <v>255</v>
      </c>
      <c r="B139" s="35" t="s">
        <v>256</v>
      </c>
      <c r="C139" s="24" t="s">
        <v>32</v>
      </c>
      <c r="D139" s="24" t="s">
        <v>146</v>
      </c>
      <c r="E139" s="25" t="s">
        <v>103</v>
      </c>
      <c r="F139" s="25" t="s">
        <v>257</v>
      </c>
      <c r="G139" s="25" t="s">
        <v>258</v>
      </c>
      <c r="H139" s="26">
        <v>45</v>
      </c>
      <c r="I139" s="23" t="s">
        <v>70</v>
      </c>
      <c r="J139" s="27">
        <v>1200</v>
      </c>
      <c r="K139" s="28">
        <v>0</v>
      </c>
      <c r="L139" s="28">
        <v>18</v>
      </c>
      <c r="M139" s="28">
        <f t="shared" si="45"/>
        <v>18</v>
      </c>
      <c r="N139" s="29">
        <f t="shared" si="40"/>
        <v>21600</v>
      </c>
      <c r="O139" s="29">
        <v>9</v>
      </c>
      <c r="P139" s="30">
        <v>88</v>
      </c>
      <c r="Q139" s="30">
        <v>0.4</v>
      </c>
      <c r="R139" s="30">
        <f t="shared" si="41"/>
        <v>316.8</v>
      </c>
      <c r="S139" s="29">
        <v>0</v>
      </c>
      <c r="T139" s="29">
        <f t="shared" si="46"/>
        <v>0</v>
      </c>
      <c r="U139" s="29">
        <f t="shared" si="47"/>
        <v>21916.799999999999</v>
      </c>
      <c r="V139" s="29">
        <f t="shared" si="42"/>
        <v>3600</v>
      </c>
      <c r="W139" s="29">
        <v>9</v>
      </c>
      <c r="X139" s="29">
        <v>362</v>
      </c>
      <c r="Y139" s="28">
        <f t="shared" si="52"/>
        <v>3258</v>
      </c>
      <c r="Z139" s="28">
        <v>0</v>
      </c>
      <c r="AA139" s="29">
        <f t="shared" si="48"/>
        <v>6858</v>
      </c>
      <c r="AB139" s="29">
        <f t="shared" si="50"/>
        <v>28774.799999999999</v>
      </c>
      <c r="AC139" s="32"/>
      <c r="AD139" s="32"/>
      <c r="AE139" s="33" t="str">
        <f t="shared" si="51"/>
        <v>628-PR</v>
      </c>
    </row>
    <row r="140" spans="1:31" s="72" customFormat="1" ht="65.25" customHeight="1" x14ac:dyDescent="0.25">
      <c r="A140" s="23" t="s">
        <v>255</v>
      </c>
      <c r="B140" s="35" t="s">
        <v>256</v>
      </c>
      <c r="C140" s="24" t="s">
        <v>32</v>
      </c>
      <c r="D140" s="24" t="s">
        <v>146</v>
      </c>
      <c r="E140" s="25" t="s">
        <v>103</v>
      </c>
      <c r="F140" s="25" t="s">
        <v>224</v>
      </c>
      <c r="G140" s="25" t="s">
        <v>225</v>
      </c>
      <c r="H140" s="26">
        <v>45</v>
      </c>
      <c r="I140" s="23" t="s">
        <v>70</v>
      </c>
      <c r="J140" s="27">
        <v>1200</v>
      </c>
      <c r="K140" s="28">
        <v>15</v>
      </c>
      <c r="L140" s="28">
        <v>0</v>
      </c>
      <c r="M140" s="28">
        <f t="shared" si="45"/>
        <v>15</v>
      </c>
      <c r="N140" s="29">
        <f t="shared" si="40"/>
        <v>18000</v>
      </c>
      <c r="O140" s="29">
        <v>0</v>
      </c>
      <c r="P140" s="30">
        <v>0</v>
      </c>
      <c r="Q140" s="30">
        <v>0.4</v>
      </c>
      <c r="R140" s="30">
        <f t="shared" si="41"/>
        <v>0</v>
      </c>
      <c r="S140" s="29">
        <v>0</v>
      </c>
      <c r="T140" s="29">
        <f t="shared" si="46"/>
        <v>0</v>
      </c>
      <c r="U140" s="29">
        <f t="shared" si="47"/>
        <v>18000</v>
      </c>
      <c r="V140" s="29">
        <f t="shared" si="42"/>
        <v>3000</v>
      </c>
      <c r="W140" s="29">
        <v>14</v>
      </c>
      <c r="X140" s="29">
        <v>584</v>
      </c>
      <c r="Y140" s="28">
        <f t="shared" si="52"/>
        <v>8176</v>
      </c>
      <c r="Z140" s="28">
        <v>0</v>
      </c>
      <c r="AA140" s="29">
        <f t="shared" si="48"/>
        <v>11176</v>
      </c>
      <c r="AB140" s="29">
        <f t="shared" si="50"/>
        <v>29176</v>
      </c>
      <c r="AC140" s="32"/>
      <c r="AD140" s="32"/>
      <c r="AE140" s="33" t="str">
        <f t="shared" si="51"/>
        <v>628-PR</v>
      </c>
    </row>
    <row r="141" spans="1:31" s="72" customFormat="1" ht="50.25" customHeight="1" x14ac:dyDescent="0.25">
      <c r="A141" s="23" t="s">
        <v>255</v>
      </c>
      <c r="B141" s="35" t="s">
        <v>256</v>
      </c>
      <c r="C141" s="24" t="s">
        <v>32</v>
      </c>
      <c r="D141" s="24" t="s">
        <v>146</v>
      </c>
      <c r="E141" s="25" t="s">
        <v>147</v>
      </c>
      <c r="F141" s="25" t="s">
        <v>257</v>
      </c>
      <c r="G141" s="25" t="s">
        <v>258</v>
      </c>
      <c r="H141" s="26">
        <v>45</v>
      </c>
      <c r="I141" s="23" t="s">
        <v>70</v>
      </c>
      <c r="J141" s="27">
        <v>1200</v>
      </c>
      <c r="K141" s="28">
        <v>0</v>
      </c>
      <c r="L141" s="28">
        <v>18</v>
      </c>
      <c r="M141" s="28">
        <f t="shared" si="45"/>
        <v>18</v>
      </c>
      <c r="N141" s="29">
        <f t="shared" si="40"/>
        <v>21600</v>
      </c>
      <c r="O141" s="29">
        <v>9</v>
      </c>
      <c r="P141" s="30">
        <v>204</v>
      </c>
      <c r="Q141" s="30">
        <v>0.4</v>
      </c>
      <c r="R141" s="30">
        <f t="shared" si="41"/>
        <v>734.40000000000009</v>
      </c>
      <c r="S141" s="29">
        <v>0</v>
      </c>
      <c r="T141" s="29">
        <f t="shared" si="46"/>
        <v>0</v>
      </c>
      <c r="U141" s="29">
        <f t="shared" si="47"/>
        <v>22334.400000000001</v>
      </c>
      <c r="V141" s="29">
        <f t="shared" si="42"/>
        <v>3600</v>
      </c>
      <c r="W141" s="29">
        <v>9</v>
      </c>
      <c r="X141" s="29">
        <v>214</v>
      </c>
      <c r="Y141" s="28">
        <f t="shared" si="52"/>
        <v>1926</v>
      </c>
      <c r="Z141" s="28">
        <v>0</v>
      </c>
      <c r="AA141" s="29">
        <f t="shared" si="48"/>
        <v>5526</v>
      </c>
      <c r="AB141" s="29">
        <f t="shared" si="50"/>
        <v>27860.400000000001</v>
      </c>
      <c r="AC141" s="32"/>
      <c r="AD141" s="32"/>
      <c r="AE141" s="33" t="str">
        <f t="shared" si="51"/>
        <v>628-PR</v>
      </c>
    </row>
    <row r="142" spans="1:31" s="72" customFormat="1" ht="39" customHeight="1" x14ac:dyDescent="0.25">
      <c r="A142" s="73" t="s">
        <v>259</v>
      </c>
      <c r="B142" s="35" t="s">
        <v>260</v>
      </c>
      <c r="C142" s="24" t="s">
        <v>67</v>
      </c>
      <c r="D142" s="24" t="s">
        <v>102</v>
      </c>
      <c r="E142" s="25" t="s">
        <v>163</v>
      </c>
      <c r="F142" s="25" t="s">
        <v>261</v>
      </c>
      <c r="G142" s="24" t="s">
        <v>262</v>
      </c>
      <c r="H142" s="26">
        <v>56</v>
      </c>
      <c r="I142" s="23" t="s">
        <v>37</v>
      </c>
      <c r="J142" s="27">
        <v>585</v>
      </c>
      <c r="K142" s="28">
        <v>15</v>
      </c>
      <c r="L142" s="28">
        <v>0</v>
      </c>
      <c r="M142" s="28">
        <f t="shared" si="45"/>
        <v>15</v>
      </c>
      <c r="N142" s="29">
        <f t="shared" si="40"/>
        <v>8775</v>
      </c>
      <c r="O142" s="29">
        <v>36</v>
      </c>
      <c r="P142" s="30">
        <v>12</v>
      </c>
      <c r="Q142" s="30">
        <v>0.4</v>
      </c>
      <c r="R142" s="30">
        <f t="shared" si="41"/>
        <v>172.8</v>
      </c>
      <c r="S142" s="29">
        <v>100</v>
      </c>
      <c r="T142" s="29">
        <f t="shared" si="46"/>
        <v>1500</v>
      </c>
      <c r="U142" s="29">
        <f t="shared" si="47"/>
        <v>10447.799999999999</v>
      </c>
      <c r="V142" s="29">
        <f t="shared" si="42"/>
        <v>3000</v>
      </c>
      <c r="W142" s="29">
        <v>1</v>
      </c>
      <c r="X142" s="29">
        <v>148</v>
      </c>
      <c r="Y142" s="28">
        <f t="shared" si="52"/>
        <v>148</v>
      </c>
      <c r="Z142" s="28">
        <v>0</v>
      </c>
      <c r="AA142" s="29">
        <f t="shared" si="48"/>
        <v>3148</v>
      </c>
      <c r="AB142" s="29">
        <f t="shared" si="50"/>
        <v>13595.8</v>
      </c>
      <c r="AC142" s="32">
        <f>SUM(M142:M143)</f>
        <v>42</v>
      </c>
      <c r="AD142" s="32">
        <f>SUM(AB142:AB143)</f>
        <v>35585.800000000003</v>
      </c>
      <c r="AE142" s="33" t="str">
        <f t="shared" si="51"/>
        <v>629-PR</v>
      </c>
    </row>
    <row r="143" spans="1:31" s="72" customFormat="1" ht="42" customHeight="1" x14ac:dyDescent="0.25">
      <c r="A143" s="73" t="s">
        <v>259</v>
      </c>
      <c r="B143" s="35" t="s">
        <v>260</v>
      </c>
      <c r="C143" s="24" t="s">
        <v>67</v>
      </c>
      <c r="D143" s="24" t="s">
        <v>41</v>
      </c>
      <c r="E143" s="25" t="s">
        <v>263</v>
      </c>
      <c r="F143" s="25" t="s">
        <v>240</v>
      </c>
      <c r="G143" s="24" t="s">
        <v>264</v>
      </c>
      <c r="H143" s="26">
        <v>56</v>
      </c>
      <c r="I143" s="23" t="s">
        <v>37</v>
      </c>
      <c r="J143" s="27">
        <v>585</v>
      </c>
      <c r="K143" s="28">
        <v>0</v>
      </c>
      <c r="L143" s="28">
        <v>27</v>
      </c>
      <c r="M143" s="28">
        <f t="shared" si="45"/>
        <v>27</v>
      </c>
      <c r="N143" s="29">
        <f t="shared" si="40"/>
        <v>15795</v>
      </c>
      <c r="O143" s="29">
        <v>36</v>
      </c>
      <c r="P143" s="30">
        <v>30</v>
      </c>
      <c r="Q143" s="30">
        <v>0.4</v>
      </c>
      <c r="R143" s="30">
        <f t="shared" si="41"/>
        <v>432</v>
      </c>
      <c r="S143" s="29">
        <v>0</v>
      </c>
      <c r="T143" s="29">
        <f t="shared" si="46"/>
        <v>0</v>
      </c>
      <c r="U143" s="29">
        <f t="shared" si="47"/>
        <v>16227</v>
      </c>
      <c r="V143" s="29">
        <f t="shared" si="42"/>
        <v>5400</v>
      </c>
      <c r="W143" s="29">
        <v>1</v>
      </c>
      <c r="X143" s="29">
        <v>363</v>
      </c>
      <c r="Y143" s="28">
        <f t="shared" si="52"/>
        <v>363</v>
      </c>
      <c r="Z143" s="28">
        <v>0</v>
      </c>
      <c r="AA143" s="29">
        <f t="shared" si="48"/>
        <v>5763</v>
      </c>
      <c r="AB143" s="29">
        <f t="shared" si="50"/>
        <v>21990</v>
      </c>
      <c r="AC143" s="32"/>
      <c r="AD143" s="32"/>
      <c r="AE143" s="33" t="str">
        <f t="shared" si="51"/>
        <v>629-PR</v>
      </c>
    </row>
    <row r="144" spans="1:31" s="72" customFormat="1" ht="35.25" customHeight="1" x14ac:dyDescent="0.25">
      <c r="A144" s="23" t="s">
        <v>265</v>
      </c>
      <c r="B144" s="35" t="s">
        <v>266</v>
      </c>
      <c r="C144" s="24" t="s">
        <v>67</v>
      </c>
      <c r="D144" s="24" t="s">
        <v>102</v>
      </c>
      <c r="E144" s="74">
        <v>13</v>
      </c>
      <c r="F144" s="75" t="s">
        <v>96</v>
      </c>
      <c r="G144" s="25" t="s">
        <v>267</v>
      </c>
      <c r="H144" s="26">
        <v>0</v>
      </c>
      <c r="I144" s="23" t="s">
        <v>70</v>
      </c>
      <c r="J144" s="27">
        <v>175</v>
      </c>
      <c r="K144" s="28">
        <v>0</v>
      </c>
      <c r="L144" s="28">
        <v>14</v>
      </c>
      <c r="M144" s="28">
        <f t="shared" si="45"/>
        <v>14</v>
      </c>
      <c r="N144" s="29">
        <f t="shared" ref="N144:N149" si="53">SUM(M144*175)</f>
        <v>2450</v>
      </c>
      <c r="O144" s="29">
        <v>0</v>
      </c>
      <c r="P144" s="30">
        <v>0</v>
      </c>
      <c r="Q144" s="30">
        <v>0.4</v>
      </c>
      <c r="R144" s="30">
        <f t="shared" si="41"/>
        <v>0</v>
      </c>
      <c r="S144" s="29">
        <v>0</v>
      </c>
      <c r="T144" s="29">
        <f t="shared" si="46"/>
        <v>0</v>
      </c>
      <c r="U144" s="29">
        <f t="shared" si="47"/>
        <v>2450</v>
      </c>
      <c r="V144" s="29">
        <f t="shared" ref="V144:V149" si="54">SUM(M144*400)</f>
        <v>5600</v>
      </c>
      <c r="W144" s="29">
        <v>0</v>
      </c>
      <c r="X144" s="29">
        <v>0</v>
      </c>
      <c r="Y144" s="28">
        <v>0</v>
      </c>
      <c r="Z144" s="28">
        <v>1934</v>
      </c>
      <c r="AA144" s="29">
        <f t="shared" si="48"/>
        <v>7534</v>
      </c>
      <c r="AB144" s="29">
        <f t="shared" si="50"/>
        <v>9984</v>
      </c>
      <c r="AC144" s="32">
        <f>SUM(F149:F154)</f>
        <v>140</v>
      </c>
      <c r="AD144" s="32">
        <f>SUM(AB144:AB148)</f>
        <v>369776.04000000004</v>
      </c>
      <c r="AE144" s="33" t="str">
        <f t="shared" si="51"/>
        <v>631-OY-DUR</v>
      </c>
    </row>
    <row r="145" spans="1:31" s="72" customFormat="1" ht="52.5" customHeight="1" x14ac:dyDescent="0.25">
      <c r="A145" s="23" t="s">
        <v>265</v>
      </c>
      <c r="B145" s="35" t="s">
        <v>266</v>
      </c>
      <c r="C145" s="24" t="s">
        <v>67</v>
      </c>
      <c r="D145" s="24" t="s">
        <v>105</v>
      </c>
      <c r="E145" s="74">
        <v>65</v>
      </c>
      <c r="F145" s="75" t="s">
        <v>96</v>
      </c>
      <c r="G145" s="25" t="s">
        <v>267</v>
      </c>
      <c r="H145" s="26">
        <v>0</v>
      </c>
      <c r="I145" s="23" t="s">
        <v>70</v>
      </c>
      <c r="J145" s="27">
        <v>175</v>
      </c>
      <c r="K145" s="28">
        <v>0</v>
      </c>
      <c r="L145" s="28">
        <v>68</v>
      </c>
      <c r="M145" s="28">
        <f t="shared" si="45"/>
        <v>68</v>
      </c>
      <c r="N145" s="29">
        <f t="shared" si="53"/>
        <v>11900</v>
      </c>
      <c r="O145" s="29">
        <v>0</v>
      </c>
      <c r="P145" s="30">
        <v>0</v>
      </c>
      <c r="Q145" s="30">
        <v>0.4</v>
      </c>
      <c r="R145" s="30">
        <f t="shared" si="41"/>
        <v>0</v>
      </c>
      <c r="S145" s="29">
        <v>0</v>
      </c>
      <c r="T145" s="29">
        <f>(M145*S145)</f>
        <v>0</v>
      </c>
      <c r="U145" s="29">
        <f t="shared" si="47"/>
        <v>11900</v>
      </c>
      <c r="V145" s="29">
        <f t="shared" si="54"/>
        <v>27200</v>
      </c>
      <c r="W145" s="29">
        <v>0</v>
      </c>
      <c r="X145" s="29">
        <v>0</v>
      </c>
      <c r="Y145" s="28">
        <v>18402.5</v>
      </c>
      <c r="Z145" s="28">
        <v>12607.44</v>
      </c>
      <c r="AA145" s="29">
        <f t="shared" si="48"/>
        <v>58209.94</v>
      </c>
      <c r="AB145" s="29">
        <f t="shared" si="50"/>
        <v>70109.94</v>
      </c>
      <c r="AC145" s="32"/>
      <c r="AD145" s="32"/>
      <c r="AE145" s="33" t="str">
        <f t="shared" si="51"/>
        <v>631-OY-DUR</v>
      </c>
    </row>
    <row r="146" spans="1:31" s="72" customFormat="1" ht="41.25" customHeight="1" x14ac:dyDescent="0.25">
      <c r="A146" s="23" t="s">
        <v>265</v>
      </c>
      <c r="B146" s="35" t="s">
        <v>266</v>
      </c>
      <c r="C146" s="24" t="s">
        <v>67</v>
      </c>
      <c r="D146" s="24" t="s">
        <v>41</v>
      </c>
      <c r="E146" s="74">
        <v>26</v>
      </c>
      <c r="F146" s="75" t="s">
        <v>96</v>
      </c>
      <c r="G146" s="25" t="s">
        <v>267</v>
      </c>
      <c r="H146" s="26">
        <v>0</v>
      </c>
      <c r="I146" s="23" t="s">
        <v>70</v>
      </c>
      <c r="J146" s="27">
        <v>175</v>
      </c>
      <c r="K146" s="28">
        <v>0</v>
      </c>
      <c r="L146" s="28">
        <v>28</v>
      </c>
      <c r="M146" s="28">
        <f t="shared" si="45"/>
        <v>28</v>
      </c>
      <c r="N146" s="29">
        <f t="shared" si="53"/>
        <v>4900</v>
      </c>
      <c r="O146" s="29">
        <v>0</v>
      </c>
      <c r="P146" s="30">
        <v>0</v>
      </c>
      <c r="Q146" s="30">
        <v>0.4</v>
      </c>
      <c r="R146" s="30">
        <f t="shared" si="41"/>
        <v>0</v>
      </c>
      <c r="S146" s="29">
        <v>0</v>
      </c>
      <c r="T146" s="29">
        <v>0</v>
      </c>
      <c r="U146" s="29">
        <f t="shared" si="47"/>
        <v>4900</v>
      </c>
      <c r="V146" s="29">
        <f t="shared" si="54"/>
        <v>11200</v>
      </c>
      <c r="W146" s="29">
        <v>0</v>
      </c>
      <c r="X146" s="29">
        <v>0</v>
      </c>
      <c r="Y146" s="28">
        <v>186024.83</v>
      </c>
      <c r="Z146" s="28">
        <v>6743.98</v>
      </c>
      <c r="AA146" s="29">
        <f t="shared" si="48"/>
        <v>203968.81</v>
      </c>
      <c r="AB146" s="29">
        <f t="shared" si="50"/>
        <v>208868.81</v>
      </c>
      <c r="AC146" s="32"/>
      <c r="AD146" s="32"/>
      <c r="AE146" s="33" t="str">
        <f t="shared" si="51"/>
        <v>631-OY-DUR</v>
      </c>
    </row>
    <row r="147" spans="1:31" s="72" customFormat="1" ht="34.5" x14ac:dyDescent="0.25">
      <c r="A147" s="23" t="s">
        <v>265</v>
      </c>
      <c r="B147" s="35" t="s">
        <v>266</v>
      </c>
      <c r="C147" s="24" t="s">
        <v>67</v>
      </c>
      <c r="D147" s="24" t="s">
        <v>33</v>
      </c>
      <c r="E147" s="74">
        <v>21</v>
      </c>
      <c r="F147" s="75" t="s">
        <v>96</v>
      </c>
      <c r="G147" s="25" t="s">
        <v>267</v>
      </c>
      <c r="H147" s="26">
        <v>0</v>
      </c>
      <c r="I147" s="23" t="s">
        <v>70</v>
      </c>
      <c r="J147" s="27">
        <v>175</v>
      </c>
      <c r="K147" s="28">
        <v>0</v>
      </c>
      <c r="L147" s="28">
        <v>23</v>
      </c>
      <c r="M147" s="28">
        <f t="shared" si="45"/>
        <v>23</v>
      </c>
      <c r="N147" s="29">
        <f t="shared" si="53"/>
        <v>4025</v>
      </c>
      <c r="O147" s="29">
        <v>0</v>
      </c>
      <c r="P147" s="30">
        <v>0</v>
      </c>
      <c r="Q147" s="30">
        <v>0</v>
      </c>
      <c r="R147" s="30">
        <f t="shared" si="41"/>
        <v>0</v>
      </c>
      <c r="S147" s="29">
        <v>0</v>
      </c>
      <c r="T147" s="29">
        <f t="shared" ref="T147:T148" si="55">(M147*S147)</f>
        <v>0</v>
      </c>
      <c r="U147" s="29">
        <f t="shared" si="47"/>
        <v>4025</v>
      </c>
      <c r="V147" s="29">
        <f t="shared" si="54"/>
        <v>9200</v>
      </c>
      <c r="W147" s="29">
        <v>0</v>
      </c>
      <c r="X147" s="29">
        <v>0</v>
      </c>
      <c r="Y147" s="28">
        <v>0</v>
      </c>
      <c r="Z147" s="28">
        <v>3015.15</v>
      </c>
      <c r="AA147" s="29">
        <f t="shared" si="48"/>
        <v>12215.15</v>
      </c>
      <c r="AB147" s="29">
        <f t="shared" si="50"/>
        <v>16240.15</v>
      </c>
      <c r="AC147" s="32"/>
      <c r="AD147" s="32"/>
      <c r="AE147" s="33" t="str">
        <f t="shared" si="51"/>
        <v>631-OY-DUR</v>
      </c>
    </row>
    <row r="148" spans="1:31" s="72" customFormat="1" ht="34.5" x14ac:dyDescent="0.25">
      <c r="A148" s="23" t="s">
        <v>265</v>
      </c>
      <c r="B148" s="35" t="s">
        <v>266</v>
      </c>
      <c r="C148" s="24" t="s">
        <v>67</v>
      </c>
      <c r="D148" s="24" t="s">
        <v>146</v>
      </c>
      <c r="E148" s="74">
        <v>7</v>
      </c>
      <c r="F148" s="75" t="s">
        <v>96</v>
      </c>
      <c r="G148" s="25" t="s">
        <v>267</v>
      </c>
      <c r="H148" s="26">
        <v>0</v>
      </c>
      <c r="I148" s="23" t="s">
        <v>70</v>
      </c>
      <c r="J148" s="27">
        <v>175</v>
      </c>
      <c r="K148" s="28">
        <v>0</v>
      </c>
      <c r="L148" s="28">
        <v>7</v>
      </c>
      <c r="M148" s="28">
        <f t="shared" si="45"/>
        <v>7</v>
      </c>
      <c r="N148" s="29">
        <f t="shared" si="53"/>
        <v>1225</v>
      </c>
      <c r="O148" s="29">
        <v>0</v>
      </c>
      <c r="P148" s="30">
        <v>0</v>
      </c>
      <c r="Q148" s="30">
        <v>0</v>
      </c>
      <c r="R148" s="30">
        <f t="shared" si="41"/>
        <v>0</v>
      </c>
      <c r="S148" s="29">
        <v>0</v>
      </c>
      <c r="T148" s="29">
        <f t="shared" si="55"/>
        <v>0</v>
      </c>
      <c r="U148" s="29">
        <f t="shared" si="47"/>
        <v>1225</v>
      </c>
      <c r="V148" s="29">
        <f t="shared" si="54"/>
        <v>2800</v>
      </c>
      <c r="W148" s="29">
        <v>0</v>
      </c>
      <c r="X148" s="29">
        <v>0</v>
      </c>
      <c r="Y148" s="28">
        <v>59077.14</v>
      </c>
      <c r="Z148" s="28">
        <v>1471</v>
      </c>
      <c r="AA148" s="29">
        <f t="shared" si="48"/>
        <v>63348.14</v>
      </c>
      <c r="AB148" s="29">
        <f t="shared" si="50"/>
        <v>64573.14</v>
      </c>
      <c r="AC148" s="32"/>
      <c r="AD148" s="32"/>
      <c r="AE148" s="33" t="str">
        <f t="shared" si="51"/>
        <v>631-OY-DUR</v>
      </c>
    </row>
    <row r="149" spans="1:31" s="72" customFormat="1" ht="34.5" x14ac:dyDescent="0.25">
      <c r="A149" s="23" t="s">
        <v>265</v>
      </c>
      <c r="B149" s="35" t="s">
        <v>268</v>
      </c>
      <c r="C149" s="24" t="s">
        <v>67</v>
      </c>
      <c r="D149" s="24" t="s">
        <v>96</v>
      </c>
      <c r="E149" s="76">
        <v>0</v>
      </c>
      <c r="F149" s="38">
        <v>20</v>
      </c>
      <c r="G149" s="25" t="s">
        <v>269</v>
      </c>
      <c r="H149" s="26" t="s">
        <v>96</v>
      </c>
      <c r="I149" s="23" t="s">
        <v>70</v>
      </c>
      <c r="J149" s="27">
        <v>0</v>
      </c>
      <c r="K149" s="28">
        <v>0</v>
      </c>
      <c r="L149" s="28">
        <v>0</v>
      </c>
      <c r="M149" s="28">
        <v>0</v>
      </c>
      <c r="N149" s="29">
        <f t="shared" si="53"/>
        <v>0</v>
      </c>
      <c r="O149" s="29">
        <v>0</v>
      </c>
      <c r="P149" s="30">
        <v>0</v>
      </c>
      <c r="Q149" s="30">
        <v>0</v>
      </c>
      <c r="R149" s="30">
        <v>0</v>
      </c>
      <c r="S149" s="29">
        <v>0</v>
      </c>
      <c r="T149" s="29">
        <v>0</v>
      </c>
      <c r="U149" s="29">
        <v>0</v>
      </c>
      <c r="V149" s="29">
        <f t="shared" si="54"/>
        <v>0</v>
      </c>
      <c r="W149" s="29">
        <v>0</v>
      </c>
      <c r="X149" s="29">
        <v>0</v>
      </c>
      <c r="Y149" s="28">
        <v>0</v>
      </c>
      <c r="Z149" s="28">
        <v>0</v>
      </c>
      <c r="AA149" s="29">
        <v>0</v>
      </c>
      <c r="AB149" s="29">
        <v>0</v>
      </c>
      <c r="AC149" s="32"/>
      <c r="AD149" s="32"/>
      <c r="AE149" s="33" t="str">
        <f t="shared" si="51"/>
        <v>631-OY-DUR</v>
      </c>
    </row>
    <row r="150" spans="1:31" s="72" customFormat="1" ht="34.5" x14ac:dyDescent="0.25">
      <c r="A150" s="23" t="s">
        <v>265</v>
      </c>
      <c r="B150" s="35" t="s">
        <v>268</v>
      </c>
      <c r="C150" s="24" t="s">
        <v>67</v>
      </c>
      <c r="D150" s="24" t="s">
        <v>96</v>
      </c>
      <c r="E150" s="76">
        <v>0</v>
      </c>
      <c r="F150" s="38">
        <v>40</v>
      </c>
      <c r="G150" s="26" t="s">
        <v>270</v>
      </c>
      <c r="H150" s="26" t="s">
        <v>96</v>
      </c>
      <c r="I150" s="23" t="s">
        <v>70</v>
      </c>
      <c r="J150" s="27">
        <v>0</v>
      </c>
      <c r="K150" s="28">
        <v>0</v>
      </c>
      <c r="L150" s="28">
        <v>0</v>
      </c>
      <c r="M150" s="28">
        <v>0</v>
      </c>
      <c r="N150" s="29">
        <f t="shared" ref="N150:N154" si="56">SUM(M150*175)</f>
        <v>0</v>
      </c>
      <c r="O150" s="29">
        <v>0</v>
      </c>
      <c r="P150" s="30">
        <v>0</v>
      </c>
      <c r="Q150" s="30">
        <v>0</v>
      </c>
      <c r="R150" s="30">
        <v>0</v>
      </c>
      <c r="S150" s="29">
        <v>0</v>
      </c>
      <c r="T150" s="29">
        <v>0</v>
      </c>
      <c r="U150" s="29">
        <v>0</v>
      </c>
      <c r="V150" s="29">
        <f t="shared" ref="V150:V154" si="57">SUM(M150*400)</f>
        <v>0</v>
      </c>
      <c r="W150" s="29">
        <v>0</v>
      </c>
      <c r="X150" s="29">
        <v>0</v>
      </c>
      <c r="Y150" s="28">
        <v>0</v>
      </c>
      <c r="Z150" s="28">
        <v>0</v>
      </c>
      <c r="AA150" s="29">
        <v>0</v>
      </c>
      <c r="AB150" s="29">
        <v>0</v>
      </c>
      <c r="AC150" s="32"/>
      <c r="AD150" s="32"/>
      <c r="AE150" s="33" t="str">
        <f t="shared" si="51"/>
        <v>631-OY-DUR</v>
      </c>
    </row>
    <row r="151" spans="1:31" s="72" customFormat="1" ht="34.5" x14ac:dyDescent="0.25">
      <c r="A151" s="23" t="s">
        <v>265</v>
      </c>
      <c r="B151" s="35" t="s">
        <v>268</v>
      </c>
      <c r="C151" s="24" t="s">
        <v>67</v>
      </c>
      <c r="D151" s="24" t="s">
        <v>96</v>
      </c>
      <c r="E151" s="76">
        <v>0</v>
      </c>
      <c r="F151" s="38">
        <v>20</v>
      </c>
      <c r="G151" s="25" t="s">
        <v>271</v>
      </c>
      <c r="H151" s="26" t="s">
        <v>96</v>
      </c>
      <c r="I151" s="23" t="s">
        <v>70</v>
      </c>
      <c r="J151" s="27">
        <v>0</v>
      </c>
      <c r="K151" s="28">
        <v>0</v>
      </c>
      <c r="L151" s="28">
        <v>0</v>
      </c>
      <c r="M151" s="28">
        <v>0</v>
      </c>
      <c r="N151" s="29">
        <f t="shared" si="56"/>
        <v>0</v>
      </c>
      <c r="O151" s="29">
        <v>0</v>
      </c>
      <c r="P151" s="30">
        <v>0</v>
      </c>
      <c r="Q151" s="30">
        <v>0</v>
      </c>
      <c r="R151" s="30">
        <v>0</v>
      </c>
      <c r="S151" s="29">
        <v>0</v>
      </c>
      <c r="T151" s="29">
        <v>0</v>
      </c>
      <c r="U151" s="29">
        <v>0</v>
      </c>
      <c r="V151" s="29">
        <f t="shared" si="57"/>
        <v>0</v>
      </c>
      <c r="W151" s="29">
        <v>0</v>
      </c>
      <c r="X151" s="29">
        <v>0</v>
      </c>
      <c r="Y151" s="28">
        <v>0</v>
      </c>
      <c r="Z151" s="28">
        <v>0</v>
      </c>
      <c r="AA151" s="29">
        <v>0</v>
      </c>
      <c r="AB151" s="29">
        <v>0</v>
      </c>
      <c r="AC151" s="32"/>
      <c r="AD151" s="32"/>
      <c r="AE151" s="33" t="str">
        <f t="shared" si="51"/>
        <v>631-OY-DUR</v>
      </c>
    </row>
    <row r="152" spans="1:31" s="72" customFormat="1" ht="34.5" x14ac:dyDescent="0.25">
      <c r="A152" s="23" t="s">
        <v>265</v>
      </c>
      <c r="B152" s="35" t="s">
        <v>268</v>
      </c>
      <c r="C152" s="24" t="s">
        <v>67</v>
      </c>
      <c r="D152" s="24" t="s">
        <v>96</v>
      </c>
      <c r="E152" s="76">
        <v>0</v>
      </c>
      <c r="F152" s="38">
        <v>20</v>
      </c>
      <c r="G152" s="25" t="s">
        <v>272</v>
      </c>
      <c r="H152" s="26" t="s">
        <v>96</v>
      </c>
      <c r="I152" s="23" t="s">
        <v>70</v>
      </c>
      <c r="J152" s="27">
        <v>0</v>
      </c>
      <c r="K152" s="28">
        <v>0</v>
      </c>
      <c r="L152" s="28">
        <v>0</v>
      </c>
      <c r="M152" s="28">
        <v>0</v>
      </c>
      <c r="N152" s="29">
        <f t="shared" si="56"/>
        <v>0</v>
      </c>
      <c r="O152" s="29">
        <v>0</v>
      </c>
      <c r="P152" s="30">
        <v>0</v>
      </c>
      <c r="Q152" s="30">
        <v>0</v>
      </c>
      <c r="R152" s="30">
        <v>0</v>
      </c>
      <c r="S152" s="29">
        <v>0</v>
      </c>
      <c r="T152" s="29">
        <v>0</v>
      </c>
      <c r="U152" s="29">
        <v>0</v>
      </c>
      <c r="V152" s="29">
        <f t="shared" si="57"/>
        <v>0</v>
      </c>
      <c r="W152" s="29">
        <v>0</v>
      </c>
      <c r="X152" s="29">
        <v>0</v>
      </c>
      <c r="Y152" s="28">
        <v>0</v>
      </c>
      <c r="Z152" s="28">
        <v>0</v>
      </c>
      <c r="AA152" s="29">
        <v>0</v>
      </c>
      <c r="AB152" s="29">
        <v>0</v>
      </c>
      <c r="AC152" s="32"/>
      <c r="AD152" s="32"/>
      <c r="AE152" s="33" t="str">
        <f t="shared" si="51"/>
        <v>631-OY-DUR</v>
      </c>
    </row>
    <row r="153" spans="1:31" s="72" customFormat="1" ht="34.5" x14ac:dyDescent="0.25">
      <c r="A153" s="23" t="s">
        <v>265</v>
      </c>
      <c r="B153" s="35" t="s">
        <v>268</v>
      </c>
      <c r="C153" s="24" t="s">
        <v>67</v>
      </c>
      <c r="D153" s="24" t="s">
        <v>96</v>
      </c>
      <c r="E153" s="76">
        <v>0</v>
      </c>
      <c r="F153" s="38">
        <v>20</v>
      </c>
      <c r="G153" s="25" t="s">
        <v>273</v>
      </c>
      <c r="H153" s="26" t="s">
        <v>96</v>
      </c>
      <c r="I153" s="23" t="s">
        <v>70</v>
      </c>
      <c r="J153" s="27">
        <v>0</v>
      </c>
      <c r="K153" s="28">
        <v>0</v>
      </c>
      <c r="L153" s="28">
        <v>0</v>
      </c>
      <c r="M153" s="28">
        <v>0</v>
      </c>
      <c r="N153" s="29">
        <f t="shared" si="56"/>
        <v>0</v>
      </c>
      <c r="O153" s="29">
        <v>0</v>
      </c>
      <c r="P153" s="30">
        <v>0</v>
      </c>
      <c r="Q153" s="30">
        <v>0</v>
      </c>
      <c r="R153" s="30">
        <v>0</v>
      </c>
      <c r="S153" s="29">
        <v>0</v>
      </c>
      <c r="T153" s="29">
        <v>0</v>
      </c>
      <c r="U153" s="29">
        <v>0</v>
      </c>
      <c r="V153" s="29">
        <f t="shared" si="57"/>
        <v>0</v>
      </c>
      <c r="W153" s="29">
        <v>0</v>
      </c>
      <c r="X153" s="29">
        <v>0</v>
      </c>
      <c r="Y153" s="28">
        <v>0</v>
      </c>
      <c r="Z153" s="28">
        <v>0</v>
      </c>
      <c r="AA153" s="29">
        <v>0</v>
      </c>
      <c r="AB153" s="29">
        <v>0</v>
      </c>
      <c r="AC153" s="32"/>
      <c r="AD153" s="32"/>
      <c r="AE153" s="33" t="str">
        <f t="shared" si="51"/>
        <v>631-OY-DUR</v>
      </c>
    </row>
    <row r="154" spans="1:31" s="72" customFormat="1" ht="33.75" customHeight="1" x14ac:dyDescent="0.25">
      <c r="A154" s="23" t="s">
        <v>265</v>
      </c>
      <c r="B154" s="35" t="s">
        <v>268</v>
      </c>
      <c r="C154" s="24" t="s">
        <v>67</v>
      </c>
      <c r="D154" s="24" t="s">
        <v>96</v>
      </c>
      <c r="E154" s="76">
        <v>0</v>
      </c>
      <c r="F154" s="38">
        <v>20</v>
      </c>
      <c r="G154" s="25" t="s">
        <v>274</v>
      </c>
      <c r="H154" s="26"/>
      <c r="I154" s="23" t="s">
        <v>70</v>
      </c>
      <c r="J154" s="27">
        <v>0</v>
      </c>
      <c r="K154" s="28">
        <v>0</v>
      </c>
      <c r="L154" s="28">
        <v>0</v>
      </c>
      <c r="M154" s="28">
        <v>0</v>
      </c>
      <c r="N154" s="29">
        <f t="shared" si="56"/>
        <v>0</v>
      </c>
      <c r="O154" s="29">
        <v>0</v>
      </c>
      <c r="P154" s="30">
        <v>0</v>
      </c>
      <c r="Q154" s="30">
        <v>0</v>
      </c>
      <c r="R154" s="30">
        <v>0</v>
      </c>
      <c r="S154" s="29">
        <v>0</v>
      </c>
      <c r="T154" s="29">
        <v>0</v>
      </c>
      <c r="U154" s="29">
        <v>0</v>
      </c>
      <c r="V154" s="29">
        <f t="shared" si="57"/>
        <v>0</v>
      </c>
      <c r="W154" s="29">
        <v>0</v>
      </c>
      <c r="X154" s="29">
        <v>0</v>
      </c>
      <c r="Y154" s="28">
        <v>0</v>
      </c>
      <c r="Z154" s="28">
        <v>0</v>
      </c>
      <c r="AA154" s="29">
        <v>0</v>
      </c>
      <c r="AB154" s="29">
        <v>0</v>
      </c>
      <c r="AC154" s="32"/>
      <c r="AD154" s="32"/>
      <c r="AE154" s="33" t="str">
        <f t="shared" si="51"/>
        <v>631-OY-DUR</v>
      </c>
    </row>
    <row r="155" spans="1:31" s="72" customFormat="1" ht="28.5" customHeight="1" x14ac:dyDescent="0.25">
      <c r="A155" s="23" t="s">
        <v>275</v>
      </c>
      <c r="B155" s="35" t="s">
        <v>276</v>
      </c>
      <c r="C155" s="24" t="s">
        <v>32</v>
      </c>
      <c r="D155" s="24" t="s">
        <v>102</v>
      </c>
      <c r="E155" s="76">
        <v>0</v>
      </c>
      <c r="F155" s="75" t="s">
        <v>96</v>
      </c>
      <c r="G155" s="25" t="s">
        <v>267</v>
      </c>
      <c r="H155" s="26">
        <v>0</v>
      </c>
      <c r="I155" s="23" t="s">
        <v>70</v>
      </c>
      <c r="J155" s="27">
        <v>175</v>
      </c>
      <c r="K155" s="28">
        <v>0</v>
      </c>
      <c r="L155" s="28">
        <v>0</v>
      </c>
      <c r="M155" s="28">
        <f t="shared" si="45"/>
        <v>0</v>
      </c>
      <c r="N155" s="29">
        <f>SUM(M155*175)</f>
        <v>0</v>
      </c>
      <c r="O155" s="29">
        <v>0</v>
      </c>
      <c r="P155" s="30">
        <v>0</v>
      </c>
      <c r="Q155" s="30">
        <v>0</v>
      </c>
      <c r="R155" s="30">
        <f t="shared" ref="R155:R159" si="58">SUM(P155*Q155*O155)</f>
        <v>0</v>
      </c>
      <c r="S155" s="29">
        <v>0</v>
      </c>
      <c r="T155" s="29">
        <f>(M155*S155)</f>
        <v>0</v>
      </c>
      <c r="U155" s="29">
        <f t="shared" ref="U155:U218" si="59">N155+R155+T155</f>
        <v>0</v>
      </c>
      <c r="V155" s="29">
        <f>SUM(M155*400)</f>
        <v>0</v>
      </c>
      <c r="W155" s="29">
        <v>0</v>
      </c>
      <c r="X155" s="29">
        <v>0</v>
      </c>
      <c r="Y155" s="28">
        <v>0</v>
      </c>
      <c r="Z155" s="28">
        <v>0</v>
      </c>
      <c r="AA155" s="29">
        <f t="shared" ref="AA155:AA162" si="60">V155+Y155+Z155</f>
        <v>0</v>
      </c>
      <c r="AB155" s="29">
        <f t="shared" ref="AB155:AB159" si="61">AA155+U155</f>
        <v>0</v>
      </c>
      <c r="AC155" s="32">
        <f>SUM(F160+F161)</f>
        <v>33</v>
      </c>
      <c r="AD155" s="32">
        <f>SUM(AB155:AB159)</f>
        <v>18975</v>
      </c>
      <c r="AE155" s="33" t="str">
        <f t="shared" si="51"/>
        <v>631-OY FLE</v>
      </c>
    </row>
    <row r="156" spans="1:31" s="72" customFormat="1" ht="34.35" customHeight="1" x14ac:dyDescent="0.25">
      <c r="A156" s="23" t="s">
        <v>275</v>
      </c>
      <c r="B156" s="35" t="s">
        <v>276</v>
      </c>
      <c r="C156" s="24" t="s">
        <v>32</v>
      </c>
      <c r="D156" s="24" t="s">
        <v>105</v>
      </c>
      <c r="E156" s="76">
        <v>0</v>
      </c>
      <c r="F156" s="75" t="s">
        <v>96</v>
      </c>
      <c r="G156" s="25" t="s">
        <v>267</v>
      </c>
      <c r="H156" s="26">
        <v>0</v>
      </c>
      <c r="I156" s="23" t="s">
        <v>70</v>
      </c>
      <c r="J156" s="27">
        <v>175</v>
      </c>
      <c r="K156" s="28">
        <v>0</v>
      </c>
      <c r="L156" s="28">
        <v>9</v>
      </c>
      <c r="M156" s="28">
        <f t="shared" si="45"/>
        <v>9</v>
      </c>
      <c r="N156" s="29">
        <f>SUM(M156*175)</f>
        <v>1575</v>
      </c>
      <c r="O156" s="29">
        <v>0</v>
      </c>
      <c r="P156" s="30">
        <v>0</v>
      </c>
      <c r="Q156" s="30">
        <v>0</v>
      </c>
      <c r="R156" s="30">
        <f t="shared" si="58"/>
        <v>0</v>
      </c>
      <c r="S156" s="29">
        <v>0</v>
      </c>
      <c r="T156" s="29">
        <f>(M156*S156)</f>
        <v>0</v>
      </c>
      <c r="U156" s="29">
        <f t="shared" si="59"/>
        <v>1575</v>
      </c>
      <c r="V156" s="29">
        <f>SUM(M156*400)</f>
        <v>3600</v>
      </c>
      <c r="W156" s="29">
        <v>0</v>
      </c>
      <c r="X156" s="29">
        <v>0</v>
      </c>
      <c r="Y156" s="28">
        <v>0</v>
      </c>
      <c r="Z156" s="28">
        <v>0</v>
      </c>
      <c r="AA156" s="29">
        <f t="shared" si="60"/>
        <v>3600</v>
      </c>
      <c r="AB156" s="29">
        <f t="shared" si="61"/>
        <v>5175</v>
      </c>
      <c r="AC156" s="32"/>
      <c r="AD156" s="32"/>
      <c r="AE156" s="33" t="str">
        <f t="shared" si="51"/>
        <v>631-OY FLE</v>
      </c>
    </row>
    <row r="157" spans="1:31" s="72" customFormat="1" ht="33.6" customHeight="1" x14ac:dyDescent="0.25">
      <c r="A157" s="23" t="s">
        <v>275</v>
      </c>
      <c r="B157" s="35" t="s">
        <v>276</v>
      </c>
      <c r="C157" s="24" t="s">
        <v>32</v>
      </c>
      <c r="D157" s="24" t="s">
        <v>41</v>
      </c>
      <c r="E157" s="76">
        <v>0</v>
      </c>
      <c r="F157" s="75" t="s">
        <v>96</v>
      </c>
      <c r="G157" s="25" t="s">
        <v>267</v>
      </c>
      <c r="H157" s="26">
        <v>0</v>
      </c>
      <c r="I157" s="23" t="s">
        <v>70</v>
      </c>
      <c r="J157" s="27">
        <v>175</v>
      </c>
      <c r="K157" s="28">
        <v>0</v>
      </c>
      <c r="L157" s="28">
        <v>8</v>
      </c>
      <c r="M157" s="28">
        <f t="shared" si="45"/>
        <v>8</v>
      </c>
      <c r="N157" s="29">
        <f>SUM(M157*175)</f>
        <v>1400</v>
      </c>
      <c r="O157" s="29">
        <v>0</v>
      </c>
      <c r="P157" s="30">
        <v>0</v>
      </c>
      <c r="Q157" s="30">
        <v>0</v>
      </c>
      <c r="R157" s="30">
        <f t="shared" si="58"/>
        <v>0</v>
      </c>
      <c r="S157" s="29">
        <v>0</v>
      </c>
      <c r="T157" s="29">
        <v>0</v>
      </c>
      <c r="U157" s="29">
        <f t="shared" si="59"/>
        <v>1400</v>
      </c>
      <c r="V157" s="29">
        <f>SUM(M157*400)</f>
        <v>3200</v>
      </c>
      <c r="W157" s="29">
        <v>0</v>
      </c>
      <c r="X157" s="29">
        <v>0</v>
      </c>
      <c r="Y157" s="28">
        <v>0</v>
      </c>
      <c r="Z157" s="28">
        <v>0</v>
      </c>
      <c r="AA157" s="29">
        <f t="shared" si="60"/>
        <v>3200</v>
      </c>
      <c r="AB157" s="29">
        <f t="shared" si="61"/>
        <v>4600</v>
      </c>
      <c r="AC157" s="32"/>
      <c r="AD157" s="32"/>
      <c r="AE157" s="33" t="str">
        <f t="shared" si="51"/>
        <v>631-OY FLE</v>
      </c>
    </row>
    <row r="158" spans="1:31" s="72" customFormat="1" ht="27" customHeight="1" x14ac:dyDescent="0.25">
      <c r="A158" s="23" t="s">
        <v>275</v>
      </c>
      <c r="B158" s="35" t="s">
        <v>276</v>
      </c>
      <c r="C158" s="24" t="s">
        <v>32</v>
      </c>
      <c r="D158" s="24" t="s">
        <v>33</v>
      </c>
      <c r="E158" s="76">
        <v>0</v>
      </c>
      <c r="F158" s="75" t="s">
        <v>96</v>
      </c>
      <c r="G158" s="25" t="s">
        <v>267</v>
      </c>
      <c r="H158" s="26">
        <v>0</v>
      </c>
      <c r="I158" s="23" t="s">
        <v>70</v>
      </c>
      <c r="J158" s="27">
        <v>175</v>
      </c>
      <c r="K158" s="28">
        <v>0</v>
      </c>
      <c r="L158" s="28">
        <v>8</v>
      </c>
      <c r="M158" s="28">
        <f t="shared" si="45"/>
        <v>8</v>
      </c>
      <c r="N158" s="29">
        <f>SUM(M158*175)</f>
        <v>1400</v>
      </c>
      <c r="O158" s="29">
        <v>0</v>
      </c>
      <c r="P158" s="30">
        <v>0</v>
      </c>
      <c r="Q158" s="30">
        <v>0</v>
      </c>
      <c r="R158" s="30">
        <f t="shared" si="58"/>
        <v>0</v>
      </c>
      <c r="S158" s="29">
        <v>0</v>
      </c>
      <c r="T158" s="29">
        <f>(M158*S158)</f>
        <v>0</v>
      </c>
      <c r="U158" s="29">
        <f t="shared" si="59"/>
        <v>1400</v>
      </c>
      <c r="V158" s="29">
        <f>SUM(M158*400)</f>
        <v>3200</v>
      </c>
      <c r="W158" s="29">
        <v>0</v>
      </c>
      <c r="X158" s="29">
        <v>0</v>
      </c>
      <c r="Y158" s="28">
        <v>0</v>
      </c>
      <c r="Z158" s="28">
        <v>0</v>
      </c>
      <c r="AA158" s="29">
        <f t="shared" si="60"/>
        <v>3200</v>
      </c>
      <c r="AB158" s="29">
        <f t="shared" si="61"/>
        <v>4600</v>
      </c>
      <c r="AC158" s="32"/>
      <c r="AD158" s="32"/>
      <c r="AE158" s="33" t="str">
        <f t="shared" si="51"/>
        <v>631-OY FLE</v>
      </c>
    </row>
    <row r="159" spans="1:31" s="72" customFormat="1" ht="33.75" customHeight="1" x14ac:dyDescent="0.25">
      <c r="A159" s="23" t="s">
        <v>275</v>
      </c>
      <c r="B159" s="35" t="s">
        <v>276</v>
      </c>
      <c r="C159" s="24" t="s">
        <v>32</v>
      </c>
      <c r="D159" s="24" t="s">
        <v>146</v>
      </c>
      <c r="E159" s="76">
        <v>0</v>
      </c>
      <c r="F159" s="75" t="s">
        <v>96</v>
      </c>
      <c r="G159" s="25" t="s">
        <v>267</v>
      </c>
      <c r="H159" s="26">
        <v>0</v>
      </c>
      <c r="I159" s="23" t="s">
        <v>70</v>
      </c>
      <c r="J159" s="27">
        <v>175</v>
      </c>
      <c r="K159" s="28">
        <v>0</v>
      </c>
      <c r="L159" s="28">
        <v>8</v>
      </c>
      <c r="M159" s="28">
        <f t="shared" si="45"/>
        <v>8</v>
      </c>
      <c r="N159" s="29">
        <f>SUM(M159*175)</f>
        <v>1400</v>
      </c>
      <c r="O159" s="29">
        <v>0</v>
      </c>
      <c r="P159" s="30">
        <v>0</v>
      </c>
      <c r="Q159" s="30">
        <v>0</v>
      </c>
      <c r="R159" s="30">
        <f t="shared" si="58"/>
        <v>0</v>
      </c>
      <c r="S159" s="29">
        <v>0</v>
      </c>
      <c r="T159" s="29">
        <f>(M159*S159)</f>
        <v>0</v>
      </c>
      <c r="U159" s="29">
        <f t="shared" si="59"/>
        <v>1400</v>
      </c>
      <c r="V159" s="29">
        <f>SUM(M159*400)</f>
        <v>3200</v>
      </c>
      <c r="W159" s="29">
        <v>0</v>
      </c>
      <c r="X159" s="29">
        <v>0</v>
      </c>
      <c r="Y159" s="28">
        <v>0</v>
      </c>
      <c r="Z159" s="28">
        <v>0</v>
      </c>
      <c r="AA159" s="29">
        <f t="shared" si="60"/>
        <v>3200</v>
      </c>
      <c r="AB159" s="29">
        <f t="shared" si="61"/>
        <v>4600</v>
      </c>
      <c r="AC159" s="32"/>
      <c r="AD159" s="32"/>
      <c r="AE159" s="33" t="str">
        <f t="shared" si="51"/>
        <v>631-OY FLE</v>
      </c>
    </row>
    <row r="160" spans="1:31" s="72" customFormat="1" ht="34.5" customHeight="1" x14ac:dyDescent="0.25">
      <c r="A160" s="23" t="s">
        <v>275</v>
      </c>
      <c r="B160" s="77" t="s">
        <v>277</v>
      </c>
      <c r="C160" s="24" t="s">
        <v>32</v>
      </c>
      <c r="D160" s="24" t="s">
        <v>96</v>
      </c>
      <c r="E160" s="76">
        <v>0</v>
      </c>
      <c r="F160" s="75">
        <v>17</v>
      </c>
      <c r="G160" s="25" t="s">
        <v>271</v>
      </c>
      <c r="H160" s="26">
        <v>0</v>
      </c>
      <c r="I160" s="23" t="s">
        <v>70</v>
      </c>
      <c r="J160" s="27">
        <v>0</v>
      </c>
      <c r="K160" s="28">
        <v>0</v>
      </c>
      <c r="L160" s="28">
        <v>0</v>
      </c>
      <c r="M160" s="28">
        <v>0</v>
      </c>
      <c r="N160" s="29">
        <f t="shared" ref="N160:N161" si="62">SUM(M160*175)</f>
        <v>0</v>
      </c>
      <c r="O160" s="29">
        <v>0</v>
      </c>
      <c r="P160" s="30">
        <v>0</v>
      </c>
      <c r="Q160" s="30">
        <v>0</v>
      </c>
      <c r="R160" s="30">
        <v>0</v>
      </c>
      <c r="S160" s="29">
        <v>0</v>
      </c>
      <c r="T160" s="29">
        <v>0</v>
      </c>
      <c r="U160" s="29">
        <v>0</v>
      </c>
      <c r="V160" s="29">
        <f t="shared" ref="V160:V161" si="63">SUM(M160*400)</f>
        <v>0</v>
      </c>
      <c r="W160" s="29">
        <v>0</v>
      </c>
      <c r="X160" s="29">
        <v>0</v>
      </c>
      <c r="Y160" s="28">
        <v>0</v>
      </c>
      <c r="Z160" s="28">
        <v>0</v>
      </c>
      <c r="AA160" s="29">
        <v>0</v>
      </c>
      <c r="AB160" s="29">
        <v>0</v>
      </c>
      <c r="AC160" s="32"/>
      <c r="AD160" s="32"/>
      <c r="AE160" s="33" t="str">
        <f>A160</f>
        <v>631-OY FLE</v>
      </c>
    </row>
    <row r="161" spans="1:31" s="72" customFormat="1" ht="34.5" customHeight="1" x14ac:dyDescent="0.25">
      <c r="A161" s="23" t="s">
        <v>275</v>
      </c>
      <c r="B161" s="77" t="s">
        <v>277</v>
      </c>
      <c r="C161" s="24" t="s">
        <v>32</v>
      </c>
      <c r="D161" s="24" t="s">
        <v>96</v>
      </c>
      <c r="E161" s="76">
        <v>0</v>
      </c>
      <c r="F161" s="75">
        <v>16</v>
      </c>
      <c r="G161" s="25" t="s">
        <v>278</v>
      </c>
      <c r="H161" s="26">
        <v>1</v>
      </c>
      <c r="I161" s="23" t="s">
        <v>70</v>
      </c>
      <c r="J161" s="27">
        <v>0</v>
      </c>
      <c r="K161" s="28">
        <v>0</v>
      </c>
      <c r="L161" s="28">
        <v>0</v>
      </c>
      <c r="M161" s="28">
        <v>0</v>
      </c>
      <c r="N161" s="29">
        <f t="shared" si="62"/>
        <v>0</v>
      </c>
      <c r="O161" s="29">
        <v>0</v>
      </c>
      <c r="P161" s="30">
        <v>0</v>
      </c>
      <c r="Q161" s="30">
        <v>0</v>
      </c>
      <c r="R161" s="30">
        <v>0</v>
      </c>
      <c r="S161" s="29">
        <v>0</v>
      </c>
      <c r="T161" s="29">
        <v>0</v>
      </c>
      <c r="U161" s="29">
        <v>0</v>
      </c>
      <c r="V161" s="29">
        <f t="shared" si="63"/>
        <v>0</v>
      </c>
      <c r="W161" s="29">
        <v>0</v>
      </c>
      <c r="X161" s="29">
        <v>0</v>
      </c>
      <c r="Y161" s="28">
        <v>0</v>
      </c>
      <c r="Z161" s="28">
        <v>0</v>
      </c>
      <c r="AA161" s="29">
        <v>0</v>
      </c>
      <c r="AB161" s="29">
        <v>0</v>
      </c>
      <c r="AC161" s="32"/>
      <c r="AD161" s="32"/>
      <c r="AE161" s="33" t="str">
        <f>A161</f>
        <v>631-OY FLE</v>
      </c>
    </row>
    <row r="162" spans="1:31" s="34" customFormat="1" ht="47.25" customHeight="1" x14ac:dyDescent="0.25">
      <c r="A162" s="73" t="s">
        <v>279</v>
      </c>
      <c r="B162" s="35" t="s">
        <v>280</v>
      </c>
      <c r="C162" s="24" t="s">
        <v>67</v>
      </c>
      <c r="D162" s="24" t="s">
        <v>41</v>
      </c>
      <c r="E162" s="25" t="s">
        <v>200</v>
      </c>
      <c r="F162" s="25" t="s">
        <v>281</v>
      </c>
      <c r="G162" s="25" t="s">
        <v>282</v>
      </c>
      <c r="H162" s="26">
        <v>42</v>
      </c>
      <c r="I162" s="23" t="s">
        <v>37</v>
      </c>
      <c r="J162" s="27">
        <v>585</v>
      </c>
      <c r="K162" s="28">
        <v>15</v>
      </c>
      <c r="L162" s="28">
        <v>0</v>
      </c>
      <c r="M162" s="28">
        <f t="shared" si="45"/>
        <v>15</v>
      </c>
      <c r="N162" s="29">
        <f t="shared" ref="N162:N225" si="64">(J162*M162)</f>
        <v>8775</v>
      </c>
      <c r="O162" s="36">
        <v>28</v>
      </c>
      <c r="P162" s="37">
        <v>27</v>
      </c>
      <c r="Q162" s="37">
        <v>0.4</v>
      </c>
      <c r="R162" s="37">
        <f t="shared" si="41"/>
        <v>302.40000000000003</v>
      </c>
      <c r="S162" s="36">
        <v>0</v>
      </c>
      <c r="T162" s="29">
        <v>0</v>
      </c>
      <c r="U162" s="29">
        <f t="shared" si="59"/>
        <v>9077.4</v>
      </c>
      <c r="V162" s="36">
        <f t="shared" ref="V162:V225" si="65">M162*200</f>
        <v>3000</v>
      </c>
      <c r="W162" s="36">
        <v>1</v>
      </c>
      <c r="X162" s="36">
        <v>363</v>
      </c>
      <c r="Y162" s="28">
        <f t="shared" ref="Y162:Y225" si="66">SUM(X162*W162)</f>
        <v>363</v>
      </c>
      <c r="Z162" s="31">
        <v>0</v>
      </c>
      <c r="AA162" s="29">
        <f t="shared" si="60"/>
        <v>3363</v>
      </c>
      <c r="AB162" s="29">
        <f>SUM(U162+AA162)</f>
        <v>12440.4</v>
      </c>
      <c r="AC162" s="32">
        <f>SUM(M162+M163)</f>
        <v>34</v>
      </c>
      <c r="AD162" s="32">
        <f>SUM(AB162+AB163)</f>
        <v>27911.4</v>
      </c>
      <c r="AE162" s="33" t="str">
        <f t="shared" si="51"/>
        <v>633-PR</v>
      </c>
    </row>
    <row r="163" spans="1:31" s="34" customFormat="1" ht="39.75" customHeight="1" x14ac:dyDescent="0.25">
      <c r="A163" s="73" t="s">
        <v>279</v>
      </c>
      <c r="B163" s="35" t="s">
        <v>280</v>
      </c>
      <c r="C163" s="24" t="s">
        <v>67</v>
      </c>
      <c r="D163" s="24" t="s">
        <v>33</v>
      </c>
      <c r="E163" s="25" t="s">
        <v>283</v>
      </c>
      <c r="F163" s="25" t="s">
        <v>158</v>
      </c>
      <c r="G163" s="25" t="s">
        <v>282</v>
      </c>
      <c r="H163" s="26">
        <v>42</v>
      </c>
      <c r="I163" s="23" t="s">
        <v>37</v>
      </c>
      <c r="J163" s="27">
        <v>585</v>
      </c>
      <c r="K163" s="28">
        <v>0</v>
      </c>
      <c r="L163" s="28">
        <v>19</v>
      </c>
      <c r="M163" s="28">
        <f t="shared" si="45"/>
        <v>19</v>
      </c>
      <c r="N163" s="29">
        <f t="shared" si="64"/>
        <v>11115</v>
      </c>
      <c r="O163" s="36">
        <v>28</v>
      </c>
      <c r="P163" s="37">
        <v>30</v>
      </c>
      <c r="Q163" s="37">
        <v>0.4</v>
      </c>
      <c r="R163" s="37">
        <f t="shared" si="41"/>
        <v>336</v>
      </c>
      <c r="S163" s="36">
        <v>0</v>
      </c>
      <c r="T163" s="29">
        <f t="shared" ref="T163:T177" si="67">(M163*S163)</f>
        <v>0</v>
      </c>
      <c r="U163" s="29">
        <f t="shared" si="59"/>
        <v>11451</v>
      </c>
      <c r="V163" s="36">
        <f t="shared" si="65"/>
        <v>3800</v>
      </c>
      <c r="W163" s="36">
        <v>1</v>
      </c>
      <c r="X163" s="36">
        <v>220</v>
      </c>
      <c r="Y163" s="28">
        <f t="shared" si="66"/>
        <v>220</v>
      </c>
      <c r="Z163" s="31">
        <v>0</v>
      </c>
      <c r="AA163" s="29">
        <f t="shared" si="48"/>
        <v>4020</v>
      </c>
      <c r="AB163" s="29">
        <f t="shared" ref="AB163:AB226" si="68">AA163+U163</f>
        <v>15471</v>
      </c>
      <c r="AC163" s="32"/>
      <c r="AD163" s="32"/>
      <c r="AE163" s="33" t="str">
        <f t="shared" si="51"/>
        <v>633-PR</v>
      </c>
    </row>
    <row r="164" spans="1:31" s="34" customFormat="1" ht="39" customHeight="1" x14ac:dyDescent="0.25">
      <c r="A164" s="23" t="s">
        <v>284</v>
      </c>
      <c r="B164" s="35" t="s">
        <v>285</v>
      </c>
      <c r="C164" s="24" t="s">
        <v>67</v>
      </c>
      <c r="D164" s="24" t="s">
        <v>102</v>
      </c>
      <c r="E164" s="25" t="s">
        <v>163</v>
      </c>
      <c r="F164" s="25" t="s">
        <v>52</v>
      </c>
      <c r="G164" s="25" t="s">
        <v>286</v>
      </c>
      <c r="H164" s="26">
        <v>42</v>
      </c>
      <c r="I164" s="23" t="s">
        <v>37</v>
      </c>
      <c r="J164" s="27">
        <v>585</v>
      </c>
      <c r="K164" s="28">
        <v>0</v>
      </c>
      <c r="L164" s="28">
        <v>17</v>
      </c>
      <c r="M164" s="28">
        <f t="shared" si="45"/>
        <v>17</v>
      </c>
      <c r="N164" s="29">
        <f t="shared" si="64"/>
        <v>9945</v>
      </c>
      <c r="O164" s="36">
        <v>28</v>
      </c>
      <c r="P164" s="37">
        <v>12</v>
      </c>
      <c r="Q164" s="37">
        <v>0.4</v>
      </c>
      <c r="R164" s="37">
        <f t="shared" si="41"/>
        <v>134.40000000000003</v>
      </c>
      <c r="S164" s="36">
        <v>300</v>
      </c>
      <c r="T164" s="29">
        <f t="shared" si="67"/>
        <v>5100</v>
      </c>
      <c r="U164" s="29">
        <f t="shared" si="59"/>
        <v>15179.4</v>
      </c>
      <c r="V164" s="36">
        <f t="shared" si="65"/>
        <v>3400</v>
      </c>
      <c r="W164" s="36">
        <v>1</v>
      </c>
      <c r="X164" s="36">
        <v>148</v>
      </c>
      <c r="Y164" s="28">
        <f t="shared" si="66"/>
        <v>148</v>
      </c>
      <c r="Z164" s="31">
        <v>0</v>
      </c>
      <c r="AA164" s="29">
        <f t="shared" si="48"/>
        <v>3548</v>
      </c>
      <c r="AB164" s="29">
        <f t="shared" si="68"/>
        <v>18727.400000000001</v>
      </c>
      <c r="AC164" s="32">
        <f>SUM(M164:M170)</f>
        <v>132</v>
      </c>
      <c r="AD164" s="32">
        <f>SUM(AB164:AB170)</f>
        <v>137218.80000000002</v>
      </c>
      <c r="AE164" s="33" t="s">
        <v>287</v>
      </c>
    </row>
    <row r="165" spans="1:31" s="34" customFormat="1" ht="40.5" customHeight="1" x14ac:dyDescent="0.25">
      <c r="A165" s="23" t="s">
        <v>284</v>
      </c>
      <c r="B165" s="35" t="s">
        <v>285</v>
      </c>
      <c r="C165" s="24" t="s">
        <v>67</v>
      </c>
      <c r="D165" s="24" t="s">
        <v>102</v>
      </c>
      <c r="E165" s="58" t="s">
        <v>169</v>
      </c>
      <c r="F165" s="25" t="s">
        <v>288</v>
      </c>
      <c r="G165" s="25" t="s">
        <v>289</v>
      </c>
      <c r="H165" s="26">
        <v>42</v>
      </c>
      <c r="I165" s="23" t="s">
        <v>37</v>
      </c>
      <c r="J165" s="27">
        <v>585</v>
      </c>
      <c r="K165" s="28">
        <v>0</v>
      </c>
      <c r="L165" s="28">
        <v>17</v>
      </c>
      <c r="M165" s="28">
        <f t="shared" si="45"/>
        <v>17</v>
      </c>
      <c r="N165" s="29">
        <f t="shared" si="64"/>
        <v>9945</v>
      </c>
      <c r="O165" s="36">
        <v>28</v>
      </c>
      <c r="P165" s="37">
        <v>36</v>
      </c>
      <c r="Q165" s="37">
        <v>0.4</v>
      </c>
      <c r="R165" s="37">
        <f t="shared" si="41"/>
        <v>403.2</v>
      </c>
      <c r="S165" s="36">
        <v>0</v>
      </c>
      <c r="T165" s="29">
        <f t="shared" si="67"/>
        <v>0</v>
      </c>
      <c r="U165" s="29">
        <f t="shared" si="59"/>
        <v>10348.200000000001</v>
      </c>
      <c r="V165" s="36">
        <f t="shared" si="65"/>
        <v>3400</v>
      </c>
      <c r="W165" s="36">
        <v>1</v>
      </c>
      <c r="X165" s="36">
        <v>187</v>
      </c>
      <c r="Y165" s="28">
        <f t="shared" si="66"/>
        <v>187</v>
      </c>
      <c r="Z165" s="31">
        <v>0</v>
      </c>
      <c r="AA165" s="29">
        <f t="shared" si="48"/>
        <v>3587</v>
      </c>
      <c r="AB165" s="29">
        <f t="shared" si="68"/>
        <v>13935.2</v>
      </c>
      <c r="AC165" s="32"/>
      <c r="AD165" s="32"/>
      <c r="AE165" s="33" t="str">
        <f t="shared" ref="AE165:AE228" si="69">A165</f>
        <v>634-PR</v>
      </c>
    </row>
    <row r="166" spans="1:31" s="34" customFormat="1" ht="39.75" customHeight="1" x14ac:dyDescent="0.25">
      <c r="A166" s="23" t="s">
        <v>284</v>
      </c>
      <c r="B166" s="35" t="s">
        <v>285</v>
      </c>
      <c r="C166" s="24" t="s">
        <v>67</v>
      </c>
      <c r="D166" s="24" t="s">
        <v>102</v>
      </c>
      <c r="E166" s="58" t="s">
        <v>171</v>
      </c>
      <c r="F166" s="25" t="s">
        <v>288</v>
      </c>
      <c r="G166" s="25" t="s">
        <v>289</v>
      </c>
      <c r="H166" s="26">
        <v>42</v>
      </c>
      <c r="I166" s="23" t="s">
        <v>37</v>
      </c>
      <c r="J166" s="27">
        <v>585</v>
      </c>
      <c r="K166" s="28">
        <v>0</v>
      </c>
      <c r="L166" s="28">
        <v>15</v>
      </c>
      <c r="M166" s="28">
        <f t="shared" si="45"/>
        <v>15</v>
      </c>
      <c r="N166" s="29">
        <f t="shared" si="64"/>
        <v>8775</v>
      </c>
      <c r="O166" s="36">
        <v>28</v>
      </c>
      <c r="P166" s="37">
        <v>20</v>
      </c>
      <c r="Q166" s="37">
        <v>0.4</v>
      </c>
      <c r="R166" s="37">
        <f t="shared" si="41"/>
        <v>224</v>
      </c>
      <c r="S166" s="36">
        <v>0</v>
      </c>
      <c r="T166" s="29">
        <f t="shared" si="67"/>
        <v>0</v>
      </c>
      <c r="U166" s="29">
        <f t="shared" si="59"/>
        <v>8999</v>
      </c>
      <c r="V166" s="36">
        <f t="shared" si="65"/>
        <v>3000</v>
      </c>
      <c r="W166" s="36">
        <v>1</v>
      </c>
      <c r="X166" s="36">
        <v>165</v>
      </c>
      <c r="Y166" s="28">
        <f t="shared" si="66"/>
        <v>165</v>
      </c>
      <c r="Z166" s="31">
        <v>0</v>
      </c>
      <c r="AA166" s="29">
        <f t="shared" si="48"/>
        <v>3165</v>
      </c>
      <c r="AB166" s="29">
        <f t="shared" si="68"/>
        <v>12164</v>
      </c>
      <c r="AC166" s="32"/>
      <c r="AD166" s="32"/>
      <c r="AE166" s="33" t="str">
        <f t="shared" si="69"/>
        <v>634-PR</v>
      </c>
    </row>
    <row r="167" spans="1:31" s="34" customFormat="1" ht="54.75" customHeight="1" x14ac:dyDescent="0.25">
      <c r="A167" s="23" t="s">
        <v>284</v>
      </c>
      <c r="B167" s="35" t="s">
        <v>285</v>
      </c>
      <c r="C167" s="24" t="s">
        <v>67</v>
      </c>
      <c r="D167" s="24" t="s">
        <v>102</v>
      </c>
      <c r="E167" s="58" t="s">
        <v>171</v>
      </c>
      <c r="F167" s="25" t="s">
        <v>290</v>
      </c>
      <c r="G167" s="25" t="s">
        <v>286</v>
      </c>
      <c r="H167" s="26">
        <v>42</v>
      </c>
      <c r="I167" s="23" t="s">
        <v>37</v>
      </c>
      <c r="J167" s="27">
        <v>585</v>
      </c>
      <c r="K167" s="28">
        <v>0</v>
      </c>
      <c r="L167" s="28">
        <v>22</v>
      </c>
      <c r="M167" s="28">
        <f t="shared" si="45"/>
        <v>22</v>
      </c>
      <c r="N167" s="29">
        <f t="shared" si="64"/>
        <v>12870</v>
      </c>
      <c r="O167" s="36">
        <v>28</v>
      </c>
      <c r="P167" s="37">
        <v>20</v>
      </c>
      <c r="Q167" s="37">
        <v>0.4</v>
      </c>
      <c r="R167" s="37">
        <f t="shared" si="41"/>
        <v>224</v>
      </c>
      <c r="S167" s="36">
        <v>300</v>
      </c>
      <c r="T167" s="29">
        <f t="shared" si="67"/>
        <v>6600</v>
      </c>
      <c r="U167" s="29">
        <f t="shared" si="59"/>
        <v>19694</v>
      </c>
      <c r="V167" s="36">
        <f t="shared" si="65"/>
        <v>4400</v>
      </c>
      <c r="W167" s="36">
        <v>1</v>
      </c>
      <c r="X167" s="36">
        <v>165</v>
      </c>
      <c r="Y167" s="28">
        <f t="shared" si="66"/>
        <v>165</v>
      </c>
      <c r="Z167" s="31">
        <v>0</v>
      </c>
      <c r="AA167" s="29">
        <f t="shared" si="48"/>
        <v>4565</v>
      </c>
      <c r="AB167" s="29">
        <f t="shared" si="68"/>
        <v>24259</v>
      </c>
      <c r="AC167" s="32"/>
      <c r="AD167" s="32"/>
      <c r="AE167" s="33" t="str">
        <f t="shared" si="69"/>
        <v>634-PR</v>
      </c>
    </row>
    <row r="168" spans="1:31" s="34" customFormat="1" ht="49.5" customHeight="1" x14ac:dyDescent="0.25">
      <c r="A168" s="23" t="s">
        <v>284</v>
      </c>
      <c r="B168" s="35" t="s">
        <v>285</v>
      </c>
      <c r="C168" s="24" t="s">
        <v>67</v>
      </c>
      <c r="D168" s="24" t="s">
        <v>105</v>
      </c>
      <c r="E168" s="58" t="s">
        <v>206</v>
      </c>
      <c r="F168" s="25" t="s">
        <v>291</v>
      </c>
      <c r="G168" s="25" t="s">
        <v>286</v>
      </c>
      <c r="H168" s="26">
        <v>42</v>
      </c>
      <c r="I168" s="23" t="s">
        <v>37</v>
      </c>
      <c r="J168" s="27">
        <v>585</v>
      </c>
      <c r="K168" s="28">
        <v>0</v>
      </c>
      <c r="L168" s="28">
        <v>22</v>
      </c>
      <c r="M168" s="28">
        <f t="shared" si="45"/>
        <v>22</v>
      </c>
      <c r="N168" s="29">
        <f t="shared" si="64"/>
        <v>12870</v>
      </c>
      <c r="O168" s="36">
        <v>28</v>
      </c>
      <c r="P168" s="37">
        <v>23</v>
      </c>
      <c r="Q168" s="37">
        <v>0.4</v>
      </c>
      <c r="R168" s="37">
        <f t="shared" si="41"/>
        <v>257.60000000000002</v>
      </c>
      <c r="S168" s="36">
        <v>300</v>
      </c>
      <c r="T168" s="29">
        <f t="shared" si="67"/>
        <v>6600</v>
      </c>
      <c r="U168" s="29">
        <f t="shared" si="59"/>
        <v>19727.599999999999</v>
      </c>
      <c r="V168" s="36">
        <f t="shared" si="65"/>
        <v>4400</v>
      </c>
      <c r="W168" s="36">
        <v>1</v>
      </c>
      <c r="X168" s="36">
        <v>150</v>
      </c>
      <c r="Y168" s="28">
        <f t="shared" si="66"/>
        <v>150</v>
      </c>
      <c r="Z168" s="31">
        <v>0</v>
      </c>
      <c r="AA168" s="29">
        <f t="shared" si="48"/>
        <v>4550</v>
      </c>
      <c r="AB168" s="29">
        <f t="shared" si="68"/>
        <v>24277.599999999999</v>
      </c>
      <c r="AC168" s="32"/>
      <c r="AD168" s="32"/>
      <c r="AE168" s="33" t="str">
        <f t="shared" si="69"/>
        <v>634-PR</v>
      </c>
    </row>
    <row r="169" spans="1:31" s="34" customFormat="1" ht="51.75" customHeight="1" x14ac:dyDescent="0.25">
      <c r="A169" s="23" t="s">
        <v>284</v>
      </c>
      <c r="B169" s="35" t="s">
        <v>285</v>
      </c>
      <c r="C169" s="24" t="s">
        <v>67</v>
      </c>
      <c r="D169" s="24" t="s">
        <v>105</v>
      </c>
      <c r="E169" s="58" t="s">
        <v>292</v>
      </c>
      <c r="F169" s="25" t="s">
        <v>291</v>
      </c>
      <c r="G169" s="25" t="s">
        <v>286</v>
      </c>
      <c r="H169" s="26">
        <v>42</v>
      </c>
      <c r="I169" s="23" t="s">
        <v>37</v>
      </c>
      <c r="J169" s="27">
        <v>585</v>
      </c>
      <c r="K169" s="28">
        <v>15</v>
      </c>
      <c r="L169" s="28">
        <v>0</v>
      </c>
      <c r="M169" s="28">
        <f t="shared" si="45"/>
        <v>15</v>
      </c>
      <c r="N169" s="29">
        <f t="shared" si="64"/>
        <v>8775</v>
      </c>
      <c r="O169" s="36">
        <v>28</v>
      </c>
      <c r="P169" s="37">
        <v>10</v>
      </c>
      <c r="Q169" s="37">
        <v>0.4</v>
      </c>
      <c r="R169" s="37">
        <f t="shared" si="41"/>
        <v>112</v>
      </c>
      <c r="S169" s="36">
        <v>300</v>
      </c>
      <c r="T169" s="29">
        <f t="shared" si="67"/>
        <v>4500</v>
      </c>
      <c r="U169" s="29">
        <f t="shared" si="59"/>
        <v>13387</v>
      </c>
      <c r="V169" s="36">
        <f t="shared" si="65"/>
        <v>3000</v>
      </c>
      <c r="W169" s="36">
        <v>1</v>
      </c>
      <c r="X169" s="36">
        <v>170</v>
      </c>
      <c r="Y169" s="28">
        <f t="shared" si="66"/>
        <v>170</v>
      </c>
      <c r="Z169" s="31">
        <v>0</v>
      </c>
      <c r="AA169" s="29">
        <f t="shared" si="48"/>
        <v>3170</v>
      </c>
      <c r="AB169" s="29">
        <f t="shared" si="68"/>
        <v>16557</v>
      </c>
      <c r="AC169" s="32"/>
      <c r="AD169" s="32"/>
      <c r="AE169" s="33" t="str">
        <f t="shared" si="69"/>
        <v>634-PR</v>
      </c>
    </row>
    <row r="170" spans="1:31" s="34" customFormat="1" ht="49.5" customHeight="1" x14ac:dyDescent="0.25">
      <c r="A170" s="23" t="s">
        <v>284</v>
      </c>
      <c r="B170" s="35" t="s">
        <v>285</v>
      </c>
      <c r="C170" s="24" t="s">
        <v>67</v>
      </c>
      <c r="D170" s="24" t="s">
        <v>105</v>
      </c>
      <c r="E170" s="58" t="s">
        <v>239</v>
      </c>
      <c r="F170" s="25" t="s">
        <v>148</v>
      </c>
      <c r="G170" s="25" t="s">
        <v>286</v>
      </c>
      <c r="H170" s="26">
        <v>42</v>
      </c>
      <c r="I170" s="23" t="s">
        <v>37</v>
      </c>
      <c r="J170" s="27">
        <v>585</v>
      </c>
      <c r="K170" s="28">
        <v>0</v>
      </c>
      <c r="L170" s="28">
        <v>24</v>
      </c>
      <c r="M170" s="28">
        <f t="shared" si="45"/>
        <v>24</v>
      </c>
      <c r="N170" s="29">
        <f t="shared" si="64"/>
        <v>14040</v>
      </c>
      <c r="O170" s="36">
        <v>28</v>
      </c>
      <c r="P170" s="37">
        <v>78</v>
      </c>
      <c r="Q170" s="37">
        <v>0.4</v>
      </c>
      <c r="R170" s="37">
        <f t="shared" si="41"/>
        <v>873.60000000000014</v>
      </c>
      <c r="S170" s="36">
        <v>300</v>
      </c>
      <c r="T170" s="29">
        <f t="shared" si="67"/>
        <v>7200</v>
      </c>
      <c r="U170" s="29">
        <f t="shared" si="59"/>
        <v>22113.599999999999</v>
      </c>
      <c r="V170" s="36">
        <f t="shared" si="65"/>
        <v>4800</v>
      </c>
      <c r="W170" s="36">
        <v>1</v>
      </c>
      <c r="X170" s="36">
        <v>385</v>
      </c>
      <c r="Y170" s="28">
        <f t="shared" si="66"/>
        <v>385</v>
      </c>
      <c r="Z170" s="31">
        <v>0</v>
      </c>
      <c r="AA170" s="29">
        <f t="shared" si="48"/>
        <v>5185</v>
      </c>
      <c r="AB170" s="29">
        <f t="shared" si="68"/>
        <v>27298.6</v>
      </c>
      <c r="AC170" s="32"/>
      <c r="AD170" s="32"/>
      <c r="AE170" s="33" t="str">
        <f t="shared" si="69"/>
        <v>634-PR</v>
      </c>
    </row>
    <row r="171" spans="1:31" s="34" customFormat="1" ht="44.25" customHeight="1" x14ac:dyDescent="0.25">
      <c r="A171" s="23" t="s">
        <v>293</v>
      </c>
      <c r="B171" s="35" t="s">
        <v>294</v>
      </c>
      <c r="C171" s="24" t="s">
        <v>67</v>
      </c>
      <c r="D171" s="24" t="s">
        <v>33</v>
      </c>
      <c r="E171" s="25" t="s">
        <v>47</v>
      </c>
      <c r="F171" s="25" t="s">
        <v>59</v>
      </c>
      <c r="G171" s="25" t="s">
        <v>286</v>
      </c>
      <c r="H171" s="26">
        <v>42</v>
      </c>
      <c r="I171" s="23" t="s">
        <v>37</v>
      </c>
      <c r="J171" s="27">
        <v>585</v>
      </c>
      <c r="K171" s="28">
        <v>0</v>
      </c>
      <c r="L171" s="28">
        <v>17</v>
      </c>
      <c r="M171" s="28">
        <f t="shared" si="45"/>
        <v>17</v>
      </c>
      <c r="N171" s="29">
        <f t="shared" si="64"/>
        <v>9945</v>
      </c>
      <c r="O171" s="36">
        <v>14</v>
      </c>
      <c r="P171" s="37">
        <v>134</v>
      </c>
      <c r="Q171" s="37">
        <v>0.4</v>
      </c>
      <c r="R171" s="37">
        <f t="shared" si="41"/>
        <v>750.4</v>
      </c>
      <c r="S171" s="36">
        <v>300</v>
      </c>
      <c r="T171" s="29">
        <f t="shared" si="67"/>
        <v>5100</v>
      </c>
      <c r="U171" s="29">
        <f t="shared" si="59"/>
        <v>15795.4</v>
      </c>
      <c r="V171" s="36">
        <f t="shared" si="65"/>
        <v>3400</v>
      </c>
      <c r="W171" s="36">
        <v>0</v>
      </c>
      <c r="X171" s="36">
        <v>0</v>
      </c>
      <c r="Y171" s="28">
        <f t="shared" si="66"/>
        <v>0</v>
      </c>
      <c r="Z171" s="31">
        <v>0</v>
      </c>
      <c r="AA171" s="29">
        <f t="shared" si="48"/>
        <v>3400</v>
      </c>
      <c r="AB171" s="29">
        <f t="shared" si="68"/>
        <v>19195.400000000001</v>
      </c>
      <c r="AC171" s="32">
        <f>SUM(M171)</f>
        <v>17</v>
      </c>
      <c r="AD171" s="32">
        <f>SUM(AB171)</f>
        <v>19195.400000000001</v>
      </c>
      <c r="AE171" s="33" t="str">
        <f t="shared" si="69"/>
        <v>634-SH</v>
      </c>
    </row>
    <row r="172" spans="1:31" s="34" customFormat="1" ht="39.75" customHeight="1" x14ac:dyDescent="0.25">
      <c r="A172" s="23" t="s">
        <v>295</v>
      </c>
      <c r="B172" s="35" t="s">
        <v>296</v>
      </c>
      <c r="C172" s="24" t="s">
        <v>32</v>
      </c>
      <c r="D172" s="24" t="s">
        <v>105</v>
      </c>
      <c r="E172" s="25" t="s">
        <v>234</v>
      </c>
      <c r="F172" s="25" t="s">
        <v>297</v>
      </c>
      <c r="G172" s="25" t="s">
        <v>298</v>
      </c>
      <c r="H172" s="26">
        <v>45</v>
      </c>
      <c r="I172" s="23" t="s">
        <v>37</v>
      </c>
      <c r="J172" s="27">
        <v>585</v>
      </c>
      <c r="K172" s="28">
        <v>17</v>
      </c>
      <c r="L172" s="28">
        <v>0</v>
      </c>
      <c r="M172" s="28">
        <f t="shared" si="45"/>
        <v>17</v>
      </c>
      <c r="N172" s="29">
        <f t="shared" si="64"/>
        <v>9945</v>
      </c>
      <c r="O172" s="36">
        <v>30</v>
      </c>
      <c r="P172" s="37">
        <v>138</v>
      </c>
      <c r="Q172" s="37">
        <v>0.4</v>
      </c>
      <c r="R172" s="37">
        <f t="shared" si="41"/>
        <v>1656</v>
      </c>
      <c r="S172" s="36">
        <v>0</v>
      </c>
      <c r="T172" s="29">
        <f t="shared" si="67"/>
        <v>0</v>
      </c>
      <c r="U172" s="29">
        <f t="shared" si="59"/>
        <v>11601</v>
      </c>
      <c r="V172" s="36">
        <f t="shared" si="65"/>
        <v>3400</v>
      </c>
      <c r="W172" s="36">
        <v>1</v>
      </c>
      <c r="X172" s="36">
        <v>455</v>
      </c>
      <c r="Y172" s="28">
        <f t="shared" si="66"/>
        <v>455</v>
      </c>
      <c r="Z172" s="31">
        <v>0</v>
      </c>
      <c r="AA172" s="29">
        <f t="shared" si="48"/>
        <v>3855</v>
      </c>
      <c r="AB172" s="29">
        <f t="shared" si="68"/>
        <v>15456</v>
      </c>
      <c r="AC172" s="32">
        <f>SUM(M172:M176)</f>
        <v>96</v>
      </c>
      <c r="AD172" s="32">
        <f>SUM(AB172:AB176)</f>
        <v>85933</v>
      </c>
      <c r="AE172" s="33" t="str">
        <f t="shared" si="69"/>
        <v>636-PR</v>
      </c>
    </row>
    <row r="173" spans="1:31" s="34" customFormat="1" ht="38.25" customHeight="1" x14ac:dyDescent="0.25">
      <c r="A173" s="23" t="s">
        <v>295</v>
      </c>
      <c r="B173" s="35" t="s">
        <v>296</v>
      </c>
      <c r="C173" s="24" t="s">
        <v>32</v>
      </c>
      <c r="D173" s="24" t="s">
        <v>105</v>
      </c>
      <c r="E173" s="25" t="s">
        <v>234</v>
      </c>
      <c r="F173" s="25" t="s">
        <v>297</v>
      </c>
      <c r="G173" s="25" t="s">
        <v>298</v>
      </c>
      <c r="H173" s="26">
        <v>45</v>
      </c>
      <c r="I173" s="23" t="s">
        <v>37</v>
      </c>
      <c r="J173" s="27">
        <v>585</v>
      </c>
      <c r="K173" s="28">
        <v>0</v>
      </c>
      <c r="L173" s="28">
        <v>17</v>
      </c>
      <c r="M173" s="28">
        <f>K173+L173</f>
        <v>17</v>
      </c>
      <c r="N173" s="29">
        <f>(J173*M173)</f>
        <v>9945</v>
      </c>
      <c r="O173" s="36">
        <v>30</v>
      </c>
      <c r="P173" s="37">
        <v>138</v>
      </c>
      <c r="Q173" s="37">
        <v>0.4</v>
      </c>
      <c r="R173" s="37">
        <f>SUM(P173*Q173*O173)</f>
        <v>1656</v>
      </c>
      <c r="S173" s="36">
        <v>0</v>
      </c>
      <c r="T173" s="29">
        <f>(M173*S173)</f>
        <v>0</v>
      </c>
      <c r="U173" s="29">
        <f>N173+R173+T173</f>
        <v>11601</v>
      </c>
      <c r="V173" s="36">
        <f>M173*200</f>
        <v>3400</v>
      </c>
      <c r="W173" s="36">
        <v>1</v>
      </c>
      <c r="X173" s="36">
        <v>455</v>
      </c>
      <c r="Y173" s="28">
        <f>SUM(X173*W173)</f>
        <v>455</v>
      </c>
      <c r="Z173" s="31">
        <v>0</v>
      </c>
      <c r="AA173" s="29">
        <f>V173+Y173+Z173</f>
        <v>3855</v>
      </c>
      <c r="AB173" s="29">
        <f>AA173+U173</f>
        <v>15456</v>
      </c>
      <c r="AC173" s="32"/>
      <c r="AD173" s="32"/>
      <c r="AE173" s="33" t="str">
        <f t="shared" si="69"/>
        <v>636-PR</v>
      </c>
    </row>
    <row r="174" spans="1:31" s="34" customFormat="1" ht="38.25" customHeight="1" x14ac:dyDescent="0.25">
      <c r="A174" s="23" t="s">
        <v>295</v>
      </c>
      <c r="B174" s="35" t="s">
        <v>296</v>
      </c>
      <c r="C174" s="24" t="s">
        <v>32</v>
      </c>
      <c r="D174" s="24" t="s">
        <v>41</v>
      </c>
      <c r="E174" s="25" t="s">
        <v>200</v>
      </c>
      <c r="F174" s="25" t="s">
        <v>297</v>
      </c>
      <c r="G174" s="25" t="s">
        <v>298</v>
      </c>
      <c r="H174" s="26">
        <v>45</v>
      </c>
      <c r="I174" s="23" t="s">
        <v>37</v>
      </c>
      <c r="J174" s="27">
        <v>585</v>
      </c>
      <c r="K174" s="28">
        <v>0</v>
      </c>
      <c r="L174" s="28">
        <v>20</v>
      </c>
      <c r="M174" s="28">
        <f>K174+L174</f>
        <v>20</v>
      </c>
      <c r="N174" s="29">
        <f>(J174*M174)</f>
        <v>11700</v>
      </c>
      <c r="O174" s="36">
        <v>45</v>
      </c>
      <c r="P174" s="37">
        <v>128</v>
      </c>
      <c r="Q174" s="37">
        <v>0.4</v>
      </c>
      <c r="R174" s="37">
        <f>SUM(P174*Q174*O174)</f>
        <v>2304</v>
      </c>
      <c r="S174" s="36">
        <v>0</v>
      </c>
      <c r="T174" s="29">
        <f>(M174*S174)</f>
        <v>0</v>
      </c>
      <c r="U174" s="29">
        <f>N174+R174+T174</f>
        <v>14004</v>
      </c>
      <c r="V174" s="36">
        <f>M174*200</f>
        <v>4000</v>
      </c>
      <c r="W174" s="36">
        <v>1</v>
      </c>
      <c r="X174" s="36">
        <v>484</v>
      </c>
      <c r="Y174" s="28">
        <f>SUM(X174*W174)</f>
        <v>484</v>
      </c>
      <c r="Z174" s="31">
        <v>0</v>
      </c>
      <c r="AA174" s="29">
        <f>V174+Y174+Z174</f>
        <v>4484</v>
      </c>
      <c r="AB174" s="29">
        <f>AA174+U174</f>
        <v>18488</v>
      </c>
      <c r="AC174" s="32"/>
      <c r="AD174" s="32"/>
      <c r="AE174" s="33" t="str">
        <f>A174</f>
        <v>636-PR</v>
      </c>
    </row>
    <row r="175" spans="1:31" s="34" customFormat="1" ht="38.25" customHeight="1" x14ac:dyDescent="0.25">
      <c r="A175" s="23" t="s">
        <v>295</v>
      </c>
      <c r="B175" s="35" t="s">
        <v>296</v>
      </c>
      <c r="C175" s="24" t="s">
        <v>32</v>
      </c>
      <c r="D175" s="24" t="s">
        <v>41</v>
      </c>
      <c r="E175" s="25" t="s">
        <v>145</v>
      </c>
      <c r="F175" s="25" t="s">
        <v>297</v>
      </c>
      <c r="G175" s="25" t="s">
        <v>298</v>
      </c>
      <c r="H175" s="26">
        <v>45</v>
      </c>
      <c r="I175" s="23" t="s">
        <v>37</v>
      </c>
      <c r="J175" s="27">
        <v>585</v>
      </c>
      <c r="K175" s="28">
        <v>0</v>
      </c>
      <c r="L175" s="28">
        <v>25</v>
      </c>
      <c r="M175" s="28">
        <f>K175+L175</f>
        <v>25</v>
      </c>
      <c r="N175" s="29">
        <f>(J175*M175)</f>
        <v>14625</v>
      </c>
      <c r="O175" s="36">
        <v>30</v>
      </c>
      <c r="P175" s="37">
        <v>149</v>
      </c>
      <c r="Q175" s="37">
        <v>0.4</v>
      </c>
      <c r="R175" s="37">
        <f>SUM(P175*Q175*O175)</f>
        <v>1788</v>
      </c>
      <c r="S175" s="36">
        <v>0</v>
      </c>
      <c r="T175" s="29">
        <f>(M175*S175)</f>
        <v>0</v>
      </c>
      <c r="U175" s="29">
        <f>N175+R175+T175</f>
        <v>16413</v>
      </c>
      <c r="V175" s="36">
        <f>M175*200</f>
        <v>5000</v>
      </c>
      <c r="W175" s="36">
        <v>1</v>
      </c>
      <c r="X175" s="36">
        <v>132</v>
      </c>
      <c r="Y175" s="28">
        <f>SUM(X175*W175)</f>
        <v>132</v>
      </c>
      <c r="Z175" s="31">
        <v>0</v>
      </c>
      <c r="AA175" s="29">
        <f>V175+Y175+Z175</f>
        <v>5132</v>
      </c>
      <c r="AB175" s="29">
        <f>AA175+U175</f>
        <v>21545</v>
      </c>
      <c r="AC175" s="32"/>
      <c r="AD175" s="32"/>
      <c r="AE175" s="33" t="str">
        <f>A175</f>
        <v>636-PR</v>
      </c>
    </row>
    <row r="176" spans="1:31" s="34" customFormat="1" ht="38.450000000000003" customHeight="1" x14ac:dyDescent="0.25">
      <c r="A176" s="23" t="s">
        <v>295</v>
      </c>
      <c r="B176" s="35" t="s">
        <v>296</v>
      </c>
      <c r="C176" s="24" t="s">
        <v>32</v>
      </c>
      <c r="D176" s="24" t="s">
        <v>33</v>
      </c>
      <c r="E176" s="25" t="s">
        <v>47</v>
      </c>
      <c r="F176" s="25" t="s">
        <v>297</v>
      </c>
      <c r="G176" s="25" t="s">
        <v>298</v>
      </c>
      <c r="H176" s="26">
        <v>45</v>
      </c>
      <c r="I176" s="23" t="s">
        <v>37</v>
      </c>
      <c r="J176" s="27">
        <v>585</v>
      </c>
      <c r="K176" s="28">
        <v>17</v>
      </c>
      <c r="L176" s="28">
        <v>0</v>
      </c>
      <c r="M176" s="28">
        <f t="shared" si="45"/>
        <v>17</v>
      </c>
      <c r="N176" s="29">
        <f t="shared" si="64"/>
        <v>9945</v>
      </c>
      <c r="O176" s="36">
        <v>30</v>
      </c>
      <c r="P176" s="37">
        <v>98</v>
      </c>
      <c r="Q176" s="37">
        <v>0.4</v>
      </c>
      <c r="R176" s="37">
        <f t="shared" si="41"/>
        <v>1176</v>
      </c>
      <c r="S176" s="36">
        <v>0</v>
      </c>
      <c r="T176" s="29">
        <f t="shared" si="67"/>
        <v>0</v>
      </c>
      <c r="U176" s="29">
        <f t="shared" si="59"/>
        <v>11121</v>
      </c>
      <c r="V176" s="36">
        <f t="shared" si="65"/>
        <v>3400</v>
      </c>
      <c r="W176" s="36">
        <v>1</v>
      </c>
      <c r="X176" s="36">
        <v>467</v>
      </c>
      <c r="Y176" s="28">
        <f t="shared" si="66"/>
        <v>467</v>
      </c>
      <c r="Z176" s="31">
        <v>0</v>
      </c>
      <c r="AA176" s="29">
        <f t="shared" si="48"/>
        <v>3867</v>
      </c>
      <c r="AB176" s="29">
        <f t="shared" si="68"/>
        <v>14988</v>
      </c>
      <c r="AC176" s="32"/>
      <c r="AD176" s="32"/>
      <c r="AE176" s="33" t="str">
        <f t="shared" si="69"/>
        <v>636-PR</v>
      </c>
    </row>
    <row r="177" spans="1:31" s="34" customFormat="1" ht="49.5" customHeight="1" x14ac:dyDescent="0.25">
      <c r="A177" s="23" t="s">
        <v>299</v>
      </c>
      <c r="B177" s="35" t="s">
        <v>300</v>
      </c>
      <c r="C177" s="24" t="s">
        <v>32</v>
      </c>
      <c r="D177" s="24" t="s">
        <v>33</v>
      </c>
      <c r="E177" s="25" t="s">
        <v>301</v>
      </c>
      <c r="F177" s="25" t="s">
        <v>302</v>
      </c>
      <c r="G177" s="25" t="s">
        <v>303</v>
      </c>
      <c r="H177" s="26">
        <v>45</v>
      </c>
      <c r="I177" s="23" t="s">
        <v>37</v>
      </c>
      <c r="J177" s="27">
        <v>585</v>
      </c>
      <c r="K177" s="28">
        <v>0</v>
      </c>
      <c r="L177" s="28">
        <v>29</v>
      </c>
      <c r="M177" s="28">
        <f t="shared" si="45"/>
        <v>29</v>
      </c>
      <c r="N177" s="29">
        <f t="shared" si="64"/>
        <v>16965</v>
      </c>
      <c r="O177" s="36">
        <v>30</v>
      </c>
      <c r="P177" s="37">
        <v>120</v>
      </c>
      <c r="Q177" s="37">
        <v>0.4</v>
      </c>
      <c r="R177" s="37">
        <f t="shared" si="41"/>
        <v>1440</v>
      </c>
      <c r="S177" s="36">
        <v>0</v>
      </c>
      <c r="T177" s="29">
        <f t="shared" si="67"/>
        <v>0</v>
      </c>
      <c r="U177" s="29">
        <f t="shared" si="59"/>
        <v>18405</v>
      </c>
      <c r="V177" s="36">
        <f t="shared" si="65"/>
        <v>5800</v>
      </c>
      <c r="W177" s="36">
        <v>1</v>
      </c>
      <c r="X177" s="36">
        <v>412</v>
      </c>
      <c r="Y177" s="28">
        <f t="shared" si="66"/>
        <v>412</v>
      </c>
      <c r="Z177" s="31">
        <v>0</v>
      </c>
      <c r="AA177" s="29">
        <f t="shared" si="48"/>
        <v>6212</v>
      </c>
      <c r="AB177" s="29">
        <f t="shared" si="68"/>
        <v>24617</v>
      </c>
      <c r="AC177" s="32">
        <f>SUM(M177:M177)</f>
        <v>29</v>
      </c>
      <c r="AD177" s="32">
        <f>SUM(AB177:AB177)</f>
        <v>24617</v>
      </c>
      <c r="AE177" s="33" t="str">
        <f t="shared" si="69"/>
        <v>640-PR</v>
      </c>
    </row>
    <row r="178" spans="1:31" s="34" customFormat="1" ht="51" customHeight="1" x14ac:dyDescent="0.25">
      <c r="A178" s="23" t="s">
        <v>304</v>
      </c>
      <c r="B178" s="35" t="s">
        <v>305</v>
      </c>
      <c r="C178" s="24" t="s">
        <v>67</v>
      </c>
      <c r="D178" s="24" t="s">
        <v>102</v>
      </c>
      <c r="E178" s="25" t="s">
        <v>163</v>
      </c>
      <c r="F178" s="25" t="s">
        <v>306</v>
      </c>
      <c r="G178" s="25" t="s">
        <v>282</v>
      </c>
      <c r="H178" s="26">
        <v>42</v>
      </c>
      <c r="I178" s="23" t="s">
        <v>37</v>
      </c>
      <c r="J178" s="27">
        <v>585</v>
      </c>
      <c r="K178" s="28">
        <v>0</v>
      </c>
      <c r="L178" s="28">
        <v>20</v>
      </c>
      <c r="M178" s="28">
        <f t="shared" si="45"/>
        <v>20</v>
      </c>
      <c r="N178" s="29">
        <f t="shared" si="64"/>
        <v>11700</v>
      </c>
      <c r="O178" s="36">
        <v>28</v>
      </c>
      <c r="P178" s="37">
        <v>36</v>
      </c>
      <c r="Q178" s="37">
        <v>0.4</v>
      </c>
      <c r="R178" s="37">
        <f t="shared" si="41"/>
        <v>403.2</v>
      </c>
      <c r="S178" s="36">
        <v>0</v>
      </c>
      <c r="T178" s="29">
        <f>(M178*S178)</f>
        <v>0</v>
      </c>
      <c r="U178" s="29">
        <f t="shared" si="59"/>
        <v>12103.2</v>
      </c>
      <c r="V178" s="36">
        <f t="shared" si="65"/>
        <v>4000</v>
      </c>
      <c r="W178" s="36">
        <v>1</v>
      </c>
      <c r="X178" s="36">
        <v>200</v>
      </c>
      <c r="Y178" s="28">
        <f t="shared" si="66"/>
        <v>200</v>
      </c>
      <c r="Z178" s="31">
        <v>0</v>
      </c>
      <c r="AA178" s="29">
        <f t="shared" si="48"/>
        <v>4200</v>
      </c>
      <c r="AB178" s="29">
        <f t="shared" si="68"/>
        <v>16303.2</v>
      </c>
      <c r="AC178" s="32">
        <f>SUM(M178:M179)</f>
        <v>40</v>
      </c>
      <c r="AD178" s="32">
        <f>SUM(AB178:AB179)</f>
        <v>32606.400000000001</v>
      </c>
      <c r="AE178" s="33" t="str">
        <f t="shared" si="69"/>
        <v>642-A</v>
      </c>
    </row>
    <row r="179" spans="1:31" s="34" customFormat="1" ht="42" customHeight="1" x14ac:dyDescent="0.25">
      <c r="A179" s="23" t="s">
        <v>304</v>
      </c>
      <c r="B179" s="35" t="s">
        <v>305</v>
      </c>
      <c r="C179" s="24" t="s">
        <v>67</v>
      </c>
      <c r="D179" s="24" t="s">
        <v>102</v>
      </c>
      <c r="E179" s="25" t="s">
        <v>169</v>
      </c>
      <c r="F179" s="25" t="s">
        <v>307</v>
      </c>
      <c r="G179" s="25" t="s">
        <v>282</v>
      </c>
      <c r="H179" s="26">
        <v>42</v>
      </c>
      <c r="I179" s="23" t="s">
        <v>37</v>
      </c>
      <c r="J179" s="27">
        <v>585</v>
      </c>
      <c r="K179" s="28">
        <v>0</v>
      </c>
      <c r="L179" s="28">
        <v>20</v>
      </c>
      <c r="M179" s="28">
        <f t="shared" si="45"/>
        <v>20</v>
      </c>
      <c r="N179" s="29">
        <f t="shared" si="64"/>
        <v>11700</v>
      </c>
      <c r="O179" s="36">
        <v>28</v>
      </c>
      <c r="P179" s="37">
        <v>36</v>
      </c>
      <c r="Q179" s="37">
        <v>0.4</v>
      </c>
      <c r="R179" s="37">
        <f t="shared" si="41"/>
        <v>403.2</v>
      </c>
      <c r="S179" s="36">
        <v>0</v>
      </c>
      <c r="T179" s="29">
        <f>(M179*S179)</f>
        <v>0</v>
      </c>
      <c r="U179" s="29">
        <f t="shared" si="59"/>
        <v>12103.2</v>
      </c>
      <c r="V179" s="36">
        <f t="shared" si="65"/>
        <v>4000</v>
      </c>
      <c r="W179" s="36">
        <v>1</v>
      </c>
      <c r="X179" s="36">
        <v>200</v>
      </c>
      <c r="Y179" s="28">
        <f t="shared" si="66"/>
        <v>200</v>
      </c>
      <c r="Z179" s="31">
        <v>0</v>
      </c>
      <c r="AA179" s="29">
        <f t="shared" si="48"/>
        <v>4200</v>
      </c>
      <c r="AB179" s="29">
        <f t="shared" si="68"/>
        <v>16303.2</v>
      </c>
      <c r="AC179" s="32"/>
      <c r="AD179" s="32"/>
      <c r="AE179" s="33" t="str">
        <f t="shared" si="69"/>
        <v>642-A</v>
      </c>
    </row>
    <row r="180" spans="1:31" s="34" customFormat="1" ht="42" customHeight="1" x14ac:dyDescent="0.25">
      <c r="A180" s="23" t="s">
        <v>308</v>
      </c>
      <c r="B180" s="35" t="s">
        <v>309</v>
      </c>
      <c r="C180" s="24" t="s">
        <v>67</v>
      </c>
      <c r="D180" s="24" t="s">
        <v>102</v>
      </c>
      <c r="E180" s="25" t="s">
        <v>310</v>
      </c>
      <c r="F180" s="25" t="s">
        <v>311</v>
      </c>
      <c r="G180" s="25" t="s">
        <v>88</v>
      </c>
      <c r="H180" s="26">
        <v>42</v>
      </c>
      <c r="I180" s="23" t="s">
        <v>37</v>
      </c>
      <c r="J180" s="27">
        <v>585</v>
      </c>
      <c r="K180" s="28">
        <v>0</v>
      </c>
      <c r="L180" s="28">
        <v>17</v>
      </c>
      <c r="M180" s="28">
        <f t="shared" si="45"/>
        <v>17</v>
      </c>
      <c r="N180" s="29">
        <f t="shared" si="64"/>
        <v>9945</v>
      </c>
      <c r="O180" s="36">
        <v>28</v>
      </c>
      <c r="P180" s="37">
        <v>16</v>
      </c>
      <c r="Q180" s="37">
        <v>0.4</v>
      </c>
      <c r="R180" s="37">
        <f t="shared" si="41"/>
        <v>179.20000000000002</v>
      </c>
      <c r="S180" s="36">
        <v>0</v>
      </c>
      <c r="T180" s="29">
        <f>(M180*S180)</f>
        <v>0</v>
      </c>
      <c r="U180" s="29">
        <f t="shared" si="59"/>
        <v>10124.200000000001</v>
      </c>
      <c r="V180" s="36">
        <f t="shared" si="65"/>
        <v>3400</v>
      </c>
      <c r="W180" s="36">
        <v>1</v>
      </c>
      <c r="X180" s="36">
        <v>187</v>
      </c>
      <c r="Y180" s="28">
        <f t="shared" si="66"/>
        <v>187</v>
      </c>
      <c r="Z180" s="31">
        <v>0</v>
      </c>
      <c r="AA180" s="29">
        <f t="shared" si="48"/>
        <v>3587</v>
      </c>
      <c r="AB180" s="29">
        <f t="shared" si="68"/>
        <v>13711.2</v>
      </c>
      <c r="AC180" s="32">
        <f>SUM(M180:M189)</f>
        <v>202</v>
      </c>
      <c r="AD180" s="32">
        <f>SUM(AB180:AB189)</f>
        <v>162764.4</v>
      </c>
      <c r="AE180" s="33" t="str">
        <f t="shared" si="69"/>
        <v>643-PR</v>
      </c>
    </row>
    <row r="181" spans="1:31" s="34" customFormat="1" ht="36.6" customHeight="1" x14ac:dyDescent="0.25">
      <c r="A181" s="23" t="s">
        <v>308</v>
      </c>
      <c r="B181" s="35" t="s">
        <v>309</v>
      </c>
      <c r="C181" s="24" t="s">
        <v>67</v>
      </c>
      <c r="D181" s="24" t="s">
        <v>102</v>
      </c>
      <c r="E181" s="25" t="s">
        <v>163</v>
      </c>
      <c r="F181" s="25" t="s">
        <v>168</v>
      </c>
      <c r="G181" s="25" t="s">
        <v>312</v>
      </c>
      <c r="H181" s="26">
        <v>42</v>
      </c>
      <c r="I181" s="23" t="s">
        <v>37</v>
      </c>
      <c r="J181" s="27">
        <v>585</v>
      </c>
      <c r="K181" s="28">
        <v>0</v>
      </c>
      <c r="L181" s="28">
        <v>15</v>
      </c>
      <c r="M181" s="28">
        <f t="shared" si="45"/>
        <v>15</v>
      </c>
      <c r="N181" s="29">
        <f t="shared" si="64"/>
        <v>8775</v>
      </c>
      <c r="O181" s="36">
        <v>28</v>
      </c>
      <c r="P181" s="37">
        <v>12</v>
      </c>
      <c r="Q181" s="37">
        <v>0.4</v>
      </c>
      <c r="R181" s="37">
        <f t="shared" si="41"/>
        <v>134.40000000000003</v>
      </c>
      <c r="S181" s="36">
        <v>0</v>
      </c>
      <c r="T181" s="29">
        <f>(M181*S181)</f>
        <v>0</v>
      </c>
      <c r="U181" s="29">
        <f t="shared" si="59"/>
        <v>8909.4</v>
      </c>
      <c r="V181" s="36">
        <f t="shared" si="65"/>
        <v>3000</v>
      </c>
      <c r="W181" s="36">
        <v>1</v>
      </c>
      <c r="X181" s="36">
        <v>148</v>
      </c>
      <c r="Y181" s="28">
        <f t="shared" si="66"/>
        <v>148</v>
      </c>
      <c r="Z181" s="31">
        <v>0</v>
      </c>
      <c r="AA181" s="29">
        <f t="shared" si="48"/>
        <v>3148</v>
      </c>
      <c r="AB181" s="29">
        <f t="shared" si="68"/>
        <v>12057.4</v>
      </c>
      <c r="AC181" s="32"/>
      <c r="AD181" s="78"/>
      <c r="AE181" s="33" t="str">
        <f t="shared" si="69"/>
        <v>643-PR</v>
      </c>
    </row>
    <row r="182" spans="1:31" s="34" customFormat="1" ht="36.75" customHeight="1" x14ac:dyDescent="0.25">
      <c r="A182" s="23" t="s">
        <v>308</v>
      </c>
      <c r="B182" s="35" t="s">
        <v>309</v>
      </c>
      <c r="C182" s="24" t="s">
        <v>67</v>
      </c>
      <c r="D182" s="24" t="s">
        <v>102</v>
      </c>
      <c r="E182" s="25" t="s">
        <v>169</v>
      </c>
      <c r="F182" s="25" t="s">
        <v>313</v>
      </c>
      <c r="G182" s="25" t="s">
        <v>314</v>
      </c>
      <c r="H182" s="26">
        <v>42</v>
      </c>
      <c r="I182" s="23" t="s">
        <v>37</v>
      </c>
      <c r="J182" s="27">
        <v>585</v>
      </c>
      <c r="K182" s="28">
        <v>0</v>
      </c>
      <c r="L182" s="28">
        <v>18</v>
      </c>
      <c r="M182" s="28">
        <f t="shared" si="45"/>
        <v>18</v>
      </c>
      <c r="N182" s="29">
        <f t="shared" si="64"/>
        <v>10530</v>
      </c>
      <c r="O182" s="36">
        <v>28</v>
      </c>
      <c r="P182" s="37">
        <v>36</v>
      </c>
      <c r="Q182" s="37">
        <v>0.4</v>
      </c>
      <c r="R182" s="37">
        <f t="shared" si="41"/>
        <v>403.2</v>
      </c>
      <c r="S182" s="36">
        <v>0</v>
      </c>
      <c r="T182" s="29">
        <f>(M182*S182)</f>
        <v>0</v>
      </c>
      <c r="U182" s="29">
        <f t="shared" si="59"/>
        <v>10933.2</v>
      </c>
      <c r="V182" s="36">
        <f t="shared" si="65"/>
        <v>3600</v>
      </c>
      <c r="W182" s="36">
        <v>1</v>
      </c>
      <c r="X182" s="36">
        <v>187</v>
      </c>
      <c r="Y182" s="28">
        <f t="shared" si="66"/>
        <v>187</v>
      </c>
      <c r="Z182" s="31">
        <v>0</v>
      </c>
      <c r="AA182" s="29">
        <f t="shared" si="48"/>
        <v>3787</v>
      </c>
      <c r="AB182" s="29">
        <f t="shared" si="68"/>
        <v>14720.2</v>
      </c>
      <c r="AC182" s="32"/>
      <c r="AD182" s="32"/>
      <c r="AE182" s="33" t="str">
        <f t="shared" si="69"/>
        <v>643-PR</v>
      </c>
    </row>
    <row r="183" spans="1:31" s="34" customFormat="1" ht="29.25" customHeight="1" x14ac:dyDescent="0.25">
      <c r="A183" s="23" t="s">
        <v>308</v>
      </c>
      <c r="B183" s="35" t="s">
        <v>309</v>
      </c>
      <c r="C183" s="24" t="s">
        <v>67</v>
      </c>
      <c r="D183" s="24" t="s">
        <v>105</v>
      </c>
      <c r="E183" s="58" t="s">
        <v>315</v>
      </c>
      <c r="F183" s="25" t="s">
        <v>316</v>
      </c>
      <c r="G183" s="25" t="s">
        <v>317</v>
      </c>
      <c r="H183" s="26">
        <v>42</v>
      </c>
      <c r="I183" s="23" t="s">
        <v>37</v>
      </c>
      <c r="J183" s="27">
        <v>585</v>
      </c>
      <c r="K183" s="28">
        <v>27</v>
      </c>
      <c r="L183" s="28">
        <v>0</v>
      </c>
      <c r="M183" s="28">
        <f t="shared" si="45"/>
        <v>27</v>
      </c>
      <c r="N183" s="29">
        <f t="shared" si="64"/>
        <v>15795</v>
      </c>
      <c r="O183" s="36">
        <v>28</v>
      </c>
      <c r="P183" s="37">
        <v>22</v>
      </c>
      <c r="Q183" s="37">
        <v>0.4</v>
      </c>
      <c r="R183" s="37">
        <f t="shared" si="41"/>
        <v>246.40000000000003</v>
      </c>
      <c r="S183" s="29">
        <v>0</v>
      </c>
      <c r="T183" s="29">
        <v>0</v>
      </c>
      <c r="U183" s="29">
        <f t="shared" si="59"/>
        <v>16041.4</v>
      </c>
      <c r="V183" s="36">
        <f t="shared" si="65"/>
        <v>5400</v>
      </c>
      <c r="W183" s="36">
        <v>1</v>
      </c>
      <c r="X183" s="28">
        <v>170</v>
      </c>
      <c r="Y183" s="28">
        <f t="shared" si="66"/>
        <v>170</v>
      </c>
      <c r="Z183" s="29">
        <v>0</v>
      </c>
      <c r="AA183" s="29">
        <f t="shared" si="48"/>
        <v>5570</v>
      </c>
      <c r="AB183" s="29">
        <f t="shared" si="68"/>
        <v>21611.4</v>
      </c>
      <c r="AC183" s="32"/>
      <c r="AD183" s="32"/>
      <c r="AE183" s="33" t="str">
        <f t="shared" si="69"/>
        <v>643-PR</v>
      </c>
    </row>
    <row r="184" spans="1:31" s="34" customFormat="1" ht="34.5" x14ac:dyDescent="0.25">
      <c r="A184" s="23" t="s">
        <v>308</v>
      </c>
      <c r="B184" s="35" t="s">
        <v>309</v>
      </c>
      <c r="C184" s="24" t="s">
        <v>67</v>
      </c>
      <c r="D184" s="24" t="s">
        <v>105</v>
      </c>
      <c r="E184" s="58" t="s">
        <v>315</v>
      </c>
      <c r="F184" s="25" t="s">
        <v>318</v>
      </c>
      <c r="G184" s="25" t="s">
        <v>314</v>
      </c>
      <c r="H184" s="26">
        <v>42</v>
      </c>
      <c r="I184" s="23" t="s">
        <v>37</v>
      </c>
      <c r="J184" s="27">
        <v>585</v>
      </c>
      <c r="K184" s="28">
        <v>0</v>
      </c>
      <c r="L184" s="28">
        <v>18</v>
      </c>
      <c r="M184" s="28">
        <f t="shared" si="45"/>
        <v>18</v>
      </c>
      <c r="N184" s="29">
        <f t="shared" si="64"/>
        <v>10530</v>
      </c>
      <c r="O184" s="36">
        <v>28</v>
      </c>
      <c r="P184" s="37">
        <v>24</v>
      </c>
      <c r="Q184" s="37">
        <v>0.4</v>
      </c>
      <c r="R184" s="37">
        <f t="shared" si="41"/>
        <v>268.80000000000007</v>
      </c>
      <c r="S184" s="36">
        <v>0</v>
      </c>
      <c r="T184" s="29">
        <f t="shared" ref="T184:T245" si="70">(M184*S184)</f>
        <v>0</v>
      </c>
      <c r="U184" s="29">
        <f t="shared" si="59"/>
        <v>10798.8</v>
      </c>
      <c r="V184" s="36">
        <f t="shared" si="65"/>
        <v>3600</v>
      </c>
      <c r="W184" s="36">
        <v>1</v>
      </c>
      <c r="X184" s="36">
        <v>170</v>
      </c>
      <c r="Y184" s="28">
        <f t="shared" si="66"/>
        <v>170</v>
      </c>
      <c r="Z184" s="31">
        <v>0</v>
      </c>
      <c r="AA184" s="29">
        <f t="shared" si="48"/>
        <v>3770</v>
      </c>
      <c r="AB184" s="29">
        <f t="shared" si="68"/>
        <v>14568.8</v>
      </c>
      <c r="AC184" s="32"/>
      <c r="AD184" s="32"/>
      <c r="AE184" s="33" t="str">
        <f t="shared" si="69"/>
        <v>643-PR</v>
      </c>
    </row>
    <row r="185" spans="1:31" s="34" customFormat="1" ht="38.25" customHeight="1" x14ac:dyDescent="0.25">
      <c r="A185" s="23" t="s">
        <v>308</v>
      </c>
      <c r="B185" s="35" t="s">
        <v>309</v>
      </c>
      <c r="C185" s="24" t="s">
        <v>67</v>
      </c>
      <c r="D185" s="24" t="s">
        <v>105</v>
      </c>
      <c r="E185" s="25" t="s">
        <v>181</v>
      </c>
      <c r="F185" s="25" t="s">
        <v>319</v>
      </c>
      <c r="G185" s="25" t="s">
        <v>88</v>
      </c>
      <c r="H185" s="26">
        <v>42</v>
      </c>
      <c r="I185" s="23" t="s">
        <v>37</v>
      </c>
      <c r="J185" s="27">
        <v>585</v>
      </c>
      <c r="K185" s="28">
        <v>0</v>
      </c>
      <c r="L185" s="28">
        <v>20</v>
      </c>
      <c r="M185" s="28">
        <f t="shared" si="45"/>
        <v>20</v>
      </c>
      <c r="N185" s="29">
        <f t="shared" si="64"/>
        <v>11700</v>
      </c>
      <c r="O185" s="36">
        <v>28</v>
      </c>
      <c r="P185" s="37">
        <v>12</v>
      </c>
      <c r="Q185" s="37">
        <v>0.4</v>
      </c>
      <c r="R185" s="37">
        <f t="shared" si="41"/>
        <v>134.40000000000003</v>
      </c>
      <c r="S185" s="36">
        <v>0</v>
      </c>
      <c r="T185" s="29">
        <f t="shared" si="70"/>
        <v>0</v>
      </c>
      <c r="U185" s="29">
        <f t="shared" si="59"/>
        <v>11834.4</v>
      </c>
      <c r="V185" s="36">
        <f t="shared" si="65"/>
        <v>4000</v>
      </c>
      <c r="W185" s="36">
        <v>1</v>
      </c>
      <c r="X185" s="36">
        <v>143</v>
      </c>
      <c r="Y185" s="28">
        <f t="shared" si="66"/>
        <v>143</v>
      </c>
      <c r="Z185" s="31">
        <v>0</v>
      </c>
      <c r="AA185" s="29">
        <f t="shared" si="48"/>
        <v>4143</v>
      </c>
      <c r="AB185" s="29">
        <f t="shared" si="68"/>
        <v>15977.4</v>
      </c>
      <c r="AC185" s="32"/>
      <c r="AD185" s="32"/>
      <c r="AE185" s="33" t="str">
        <f t="shared" si="69"/>
        <v>643-PR</v>
      </c>
    </row>
    <row r="186" spans="1:31" s="34" customFormat="1" ht="35.25" customHeight="1" x14ac:dyDescent="0.25">
      <c r="A186" s="23" t="s">
        <v>308</v>
      </c>
      <c r="B186" s="35" t="s">
        <v>309</v>
      </c>
      <c r="C186" s="24" t="s">
        <v>67</v>
      </c>
      <c r="D186" s="24" t="s">
        <v>105</v>
      </c>
      <c r="E186" s="25" t="s">
        <v>184</v>
      </c>
      <c r="F186" s="25" t="s">
        <v>320</v>
      </c>
      <c r="G186" s="25" t="s">
        <v>88</v>
      </c>
      <c r="H186" s="26">
        <v>42</v>
      </c>
      <c r="I186" s="23" t="s">
        <v>37</v>
      </c>
      <c r="J186" s="27">
        <v>585</v>
      </c>
      <c r="K186" s="28">
        <v>25</v>
      </c>
      <c r="L186" s="28">
        <v>0</v>
      </c>
      <c r="M186" s="28">
        <f t="shared" si="45"/>
        <v>25</v>
      </c>
      <c r="N186" s="29">
        <f t="shared" si="64"/>
        <v>14625</v>
      </c>
      <c r="O186" s="36">
        <v>28</v>
      </c>
      <c r="P186" s="37">
        <v>12</v>
      </c>
      <c r="Q186" s="37">
        <v>0.4</v>
      </c>
      <c r="R186" s="37">
        <f t="shared" si="41"/>
        <v>134.40000000000003</v>
      </c>
      <c r="S186" s="36">
        <v>0</v>
      </c>
      <c r="T186" s="29">
        <f t="shared" si="70"/>
        <v>0</v>
      </c>
      <c r="U186" s="29">
        <f t="shared" si="59"/>
        <v>14759.4</v>
      </c>
      <c r="V186" s="36">
        <f t="shared" si="65"/>
        <v>5000</v>
      </c>
      <c r="W186" s="36">
        <v>1</v>
      </c>
      <c r="X186" s="36">
        <v>154</v>
      </c>
      <c r="Y186" s="28">
        <f t="shared" si="66"/>
        <v>154</v>
      </c>
      <c r="Z186" s="31">
        <v>0</v>
      </c>
      <c r="AA186" s="29">
        <f t="shared" si="48"/>
        <v>5154</v>
      </c>
      <c r="AB186" s="29">
        <f t="shared" si="68"/>
        <v>19913.400000000001</v>
      </c>
      <c r="AC186" s="32"/>
      <c r="AD186" s="32"/>
      <c r="AE186" s="33" t="str">
        <f t="shared" si="69"/>
        <v>643-PR</v>
      </c>
    </row>
    <row r="187" spans="1:31" s="34" customFormat="1" ht="39.75" customHeight="1" x14ac:dyDescent="0.25">
      <c r="A187" s="23" t="s">
        <v>308</v>
      </c>
      <c r="B187" s="35" t="s">
        <v>309</v>
      </c>
      <c r="C187" s="24" t="s">
        <v>67</v>
      </c>
      <c r="D187" s="24" t="s">
        <v>105</v>
      </c>
      <c r="E187" s="25" t="s">
        <v>184</v>
      </c>
      <c r="F187" s="25" t="s">
        <v>320</v>
      </c>
      <c r="G187" s="25" t="s">
        <v>88</v>
      </c>
      <c r="H187" s="26">
        <v>42</v>
      </c>
      <c r="I187" s="23" t="s">
        <v>37</v>
      </c>
      <c r="J187" s="27">
        <v>585</v>
      </c>
      <c r="K187" s="28">
        <v>0</v>
      </c>
      <c r="L187" s="28">
        <v>19</v>
      </c>
      <c r="M187" s="28">
        <f t="shared" si="45"/>
        <v>19</v>
      </c>
      <c r="N187" s="29">
        <f t="shared" si="64"/>
        <v>11115</v>
      </c>
      <c r="O187" s="36">
        <v>28</v>
      </c>
      <c r="P187" s="37">
        <v>12</v>
      </c>
      <c r="Q187" s="37">
        <v>0.4</v>
      </c>
      <c r="R187" s="37">
        <f t="shared" si="41"/>
        <v>134.40000000000003</v>
      </c>
      <c r="S187" s="36">
        <v>0</v>
      </c>
      <c r="T187" s="29">
        <f t="shared" si="70"/>
        <v>0</v>
      </c>
      <c r="U187" s="29">
        <f t="shared" si="59"/>
        <v>11249.4</v>
      </c>
      <c r="V187" s="36">
        <f t="shared" si="65"/>
        <v>3800</v>
      </c>
      <c r="W187" s="36">
        <v>1</v>
      </c>
      <c r="X187" s="36">
        <v>154</v>
      </c>
      <c r="Y187" s="28">
        <f t="shared" si="66"/>
        <v>154</v>
      </c>
      <c r="Z187" s="31">
        <v>0</v>
      </c>
      <c r="AA187" s="29">
        <f t="shared" si="48"/>
        <v>3954</v>
      </c>
      <c r="AB187" s="29">
        <f t="shared" si="68"/>
        <v>15203.4</v>
      </c>
      <c r="AC187" s="32"/>
      <c r="AD187" s="32"/>
      <c r="AE187" s="33" t="str">
        <f t="shared" si="69"/>
        <v>643-PR</v>
      </c>
    </row>
    <row r="188" spans="1:31" s="34" customFormat="1" ht="39.75" customHeight="1" x14ac:dyDescent="0.25">
      <c r="A188" s="23" t="s">
        <v>308</v>
      </c>
      <c r="B188" s="35" t="s">
        <v>309</v>
      </c>
      <c r="C188" s="24" t="s">
        <v>67</v>
      </c>
      <c r="D188" s="24" t="s">
        <v>105</v>
      </c>
      <c r="E188" s="58" t="s">
        <v>253</v>
      </c>
      <c r="F188" s="25" t="s">
        <v>311</v>
      </c>
      <c r="G188" s="25" t="s">
        <v>88</v>
      </c>
      <c r="H188" s="26">
        <v>42</v>
      </c>
      <c r="I188" s="23" t="s">
        <v>37</v>
      </c>
      <c r="J188" s="27">
        <v>585</v>
      </c>
      <c r="K188" s="28">
        <v>23</v>
      </c>
      <c r="L188" s="28">
        <v>0</v>
      </c>
      <c r="M188" s="28">
        <f t="shared" si="45"/>
        <v>23</v>
      </c>
      <c r="N188" s="29">
        <f t="shared" si="64"/>
        <v>13455</v>
      </c>
      <c r="O188" s="36">
        <v>28</v>
      </c>
      <c r="P188" s="37">
        <v>41</v>
      </c>
      <c r="Q188" s="37">
        <v>0.4</v>
      </c>
      <c r="R188" s="37">
        <f t="shared" si="41"/>
        <v>459.20000000000005</v>
      </c>
      <c r="S188" s="36">
        <v>0</v>
      </c>
      <c r="T188" s="29">
        <f t="shared" si="70"/>
        <v>0</v>
      </c>
      <c r="U188" s="29">
        <f t="shared" si="59"/>
        <v>13914.2</v>
      </c>
      <c r="V188" s="36">
        <f t="shared" si="65"/>
        <v>4600</v>
      </c>
      <c r="W188" s="36">
        <v>1</v>
      </c>
      <c r="X188" s="36">
        <v>231</v>
      </c>
      <c r="Y188" s="28">
        <f t="shared" si="66"/>
        <v>231</v>
      </c>
      <c r="Z188" s="31">
        <v>0</v>
      </c>
      <c r="AA188" s="29">
        <f t="shared" si="48"/>
        <v>4831</v>
      </c>
      <c r="AB188" s="29">
        <f t="shared" si="68"/>
        <v>18745.2</v>
      </c>
      <c r="AC188" s="32"/>
      <c r="AD188" s="32"/>
      <c r="AE188" s="33" t="str">
        <f t="shared" si="69"/>
        <v>643-PR</v>
      </c>
    </row>
    <row r="189" spans="1:31" s="34" customFormat="1" ht="36" customHeight="1" x14ac:dyDescent="0.25">
      <c r="A189" s="23" t="s">
        <v>308</v>
      </c>
      <c r="B189" s="35" t="s">
        <v>309</v>
      </c>
      <c r="C189" s="24" t="s">
        <v>67</v>
      </c>
      <c r="D189" s="24" t="s">
        <v>33</v>
      </c>
      <c r="E189" s="25" t="s">
        <v>283</v>
      </c>
      <c r="F189" s="25" t="s">
        <v>318</v>
      </c>
      <c r="G189" s="25" t="s">
        <v>312</v>
      </c>
      <c r="H189" s="26">
        <v>42</v>
      </c>
      <c r="I189" s="23" t="s">
        <v>37</v>
      </c>
      <c r="J189" s="27">
        <v>585</v>
      </c>
      <c r="K189" s="28">
        <v>0</v>
      </c>
      <c r="L189" s="28">
        <v>20</v>
      </c>
      <c r="M189" s="28">
        <f t="shared" si="45"/>
        <v>20</v>
      </c>
      <c r="N189" s="29">
        <f t="shared" si="64"/>
        <v>11700</v>
      </c>
      <c r="O189" s="36">
        <v>28</v>
      </c>
      <c r="P189" s="37">
        <v>30</v>
      </c>
      <c r="Q189" s="37">
        <v>0.4</v>
      </c>
      <c r="R189" s="37">
        <f t="shared" si="41"/>
        <v>336</v>
      </c>
      <c r="S189" s="36">
        <v>0</v>
      </c>
      <c r="T189" s="29">
        <f t="shared" si="70"/>
        <v>0</v>
      </c>
      <c r="U189" s="29">
        <f t="shared" si="59"/>
        <v>12036</v>
      </c>
      <c r="V189" s="36">
        <f t="shared" si="65"/>
        <v>4000</v>
      </c>
      <c r="W189" s="36">
        <v>1</v>
      </c>
      <c r="X189" s="36">
        <v>220</v>
      </c>
      <c r="Y189" s="28">
        <f t="shared" si="66"/>
        <v>220</v>
      </c>
      <c r="Z189" s="31">
        <v>0</v>
      </c>
      <c r="AA189" s="29">
        <f t="shared" si="48"/>
        <v>4220</v>
      </c>
      <c r="AB189" s="29">
        <f t="shared" si="68"/>
        <v>16256</v>
      </c>
      <c r="AC189" s="32"/>
      <c r="AD189" s="32"/>
      <c r="AE189" s="33" t="str">
        <f t="shared" si="69"/>
        <v>643-PR</v>
      </c>
    </row>
    <row r="190" spans="1:31" s="34" customFormat="1" ht="54" customHeight="1" x14ac:dyDescent="0.25">
      <c r="A190" s="23" t="s">
        <v>321</v>
      </c>
      <c r="B190" s="35" t="s">
        <v>322</v>
      </c>
      <c r="C190" s="24" t="s">
        <v>67</v>
      </c>
      <c r="D190" s="24" t="s">
        <v>105</v>
      </c>
      <c r="E190" s="58" t="s">
        <v>253</v>
      </c>
      <c r="F190" s="25" t="s">
        <v>316</v>
      </c>
      <c r="G190" s="25" t="s">
        <v>317</v>
      </c>
      <c r="H190" s="26">
        <v>42</v>
      </c>
      <c r="I190" s="23" t="s">
        <v>37</v>
      </c>
      <c r="J190" s="27">
        <v>585</v>
      </c>
      <c r="K190" s="28">
        <v>0</v>
      </c>
      <c r="L190" s="28">
        <v>18</v>
      </c>
      <c r="M190" s="28">
        <f t="shared" si="45"/>
        <v>18</v>
      </c>
      <c r="N190" s="29">
        <f t="shared" si="64"/>
        <v>10530</v>
      </c>
      <c r="O190" s="36">
        <v>28</v>
      </c>
      <c r="P190" s="37">
        <v>41</v>
      </c>
      <c r="Q190" s="37">
        <v>0.4</v>
      </c>
      <c r="R190" s="37">
        <f t="shared" si="41"/>
        <v>459.20000000000005</v>
      </c>
      <c r="S190" s="36">
        <v>0</v>
      </c>
      <c r="T190" s="29">
        <f t="shared" si="70"/>
        <v>0</v>
      </c>
      <c r="U190" s="29">
        <f t="shared" si="59"/>
        <v>10989.2</v>
      </c>
      <c r="V190" s="36">
        <f t="shared" si="65"/>
        <v>3600</v>
      </c>
      <c r="W190" s="36">
        <v>0</v>
      </c>
      <c r="X190" s="36">
        <v>0</v>
      </c>
      <c r="Y190" s="28">
        <f t="shared" si="66"/>
        <v>0</v>
      </c>
      <c r="Z190" s="31">
        <v>0</v>
      </c>
      <c r="AA190" s="29">
        <f t="shared" si="48"/>
        <v>3600</v>
      </c>
      <c r="AB190" s="29">
        <f t="shared" si="68"/>
        <v>14589.2</v>
      </c>
      <c r="AC190" s="32">
        <f>SUM(M190)</f>
        <v>18</v>
      </c>
      <c r="AD190" s="32">
        <f>SUM(AB190)</f>
        <v>14589.2</v>
      </c>
      <c r="AE190" s="33" t="str">
        <f t="shared" si="69"/>
        <v>643-SH</v>
      </c>
    </row>
    <row r="191" spans="1:31" s="34" customFormat="1" ht="51" customHeight="1" x14ac:dyDescent="0.25">
      <c r="A191" s="23" t="s">
        <v>323</v>
      </c>
      <c r="B191" s="35" t="s">
        <v>324</v>
      </c>
      <c r="C191" s="24" t="s">
        <v>67</v>
      </c>
      <c r="D191" s="24" t="s">
        <v>105</v>
      </c>
      <c r="E191" s="25" t="s">
        <v>325</v>
      </c>
      <c r="F191" s="25" t="s">
        <v>326</v>
      </c>
      <c r="G191" s="25" t="s">
        <v>327</v>
      </c>
      <c r="H191" s="26">
        <v>42</v>
      </c>
      <c r="I191" s="23" t="s">
        <v>142</v>
      </c>
      <c r="J191" s="27">
        <v>585</v>
      </c>
      <c r="K191" s="28">
        <v>0</v>
      </c>
      <c r="L191" s="28">
        <v>0</v>
      </c>
      <c r="M191" s="28">
        <f t="shared" si="45"/>
        <v>0</v>
      </c>
      <c r="N191" s="29">
        <f t="shared" si="64"/>
        <v>0</v>
      </c>
      <c r="O191" s="36">
        <v>0</v>
      </c>
      <c r="P191" s="37">
        <v>15</v>
      </c>
      <c r="Q191" s="37">
        <v>0.4</v>
      </c>
      <c r="R191" s="37">
        <f t="shared" ref="R191:R254" si="71">SUM(P191*Q191*O191)</f>
        <v>0</v>
      </c>
      <c r="S191" s="36">
        <v>0</v>
      </c>
      <c r="T191" s="29">
        <v>0</v>
      </c>
      <c r="U191" s="29">
        <f t="shared" si="59"/>
        <v>0</v>
      </c>
      <c r="V191" s="36">
        <f t="shared" si="65"/>
        <v>0</v>
      </c>
      <c r="W191" s="36">
        <v>0</v>
      </c>
      <c r="X191" s="36">
        <v>126</v>
      </c>
      <c r="Y191" s="28">
        <f t="shared" si="66"/>
        <v>0</v>
      </c>
      <c r="Z191" s="31">
        <v>0</v>
      </c>
      <c r="AA191" s="29">
        <f t="shared" si="48"/>
        <v>0</v>
      </c>
      <c r="AB191" s="29">
        <f t="shared" si="68"/>
        <v>0</v>
      </c>
      <c r="AC191" s="32">
        <f>SUM(M191:M202)</f>
        <v>165</v>
      </c>
      <c r="AD191" s="32">
        <f>SUM(AB191:AB202)</f>
        <v>206828.4</v>
      </c>
      <c r="AE191" s="33" t="str">
        <f t="shared" si="69"/>
        <v>644-PR</v>
      </c>
    </row>
    <row r="192" spans="1:31" s="34" customFormat="1" ht="39" customHeight="1" x14ac:dyDescent="0.25">
      <c r="A192" s="23" t="s">
        <v>323</v>
      </c>
      <c r="B192" s="35" t="s">
        <v>324</v>
      </c>
      <c r="C192" s="24" t="s">
        <v>67</v>
      </c>
      <c r="D192" s="24" t="s">
        <v>105</v>
      </c>
      <c r="E192" s="25" t="s">
        <v>325</v>
      </c>
      <c r="F192" s="25" t="s">
        <v>68</v>
      </c>
      <c r="G192" s="25" t="s">
        <v>69</v>
      </c>
      <c r="H192" s="26">
        <v>42</v>
      </c>
      <c r="I192" s="23" t="s">
        <v>142</v>
      </c>
      <c r="J192" s="27">
        <v>585</v>
      </c>
      <c r="K192" s="28">
        <v>0</v>
      </c>
      <c r="L192" s="28">
        <v>15</v>
      </c>
      <c r="M192" s="28">
        <f t="shared" si="45"/>
        <v>15</v>
      </c>
      <c r="N192" s="29">
        <f t="shared" si="64"/>
        <v>8775</v>
      </c>
      <c r="O192" s="36">
        <v>14</v>
      </c>
      <c r="P192" s="37">
        <v>15</v>
      </c>
      <c r="Q192" s="37">
        <v>0.4</v>
      </c>
      <c r="R192" s="37">
        <f t="shared" si="71"/>
        <v>84</v>
      </c>
      <c r="S192" s="36">
        <v>0</v>
      </c>
      <c r="T192" s="29">
        <f t="shared" si="70"/>
        <v>0</v>
      </c>
      <c r="U192" s="29">
        <f t="shared" si="59"/>
        <v>8859</v>
      </c>
      <c r="V192" s="36">
        <f t="shared" si="65"/>
        <v>3000</v>
      </c>
      <c r="W192" s="36">
        <v>1</v>
      </c>
      <c r="X192" s="36">
        <v>126</v>
      </c>
      <c r="Y192" s="28">
        <f t="shared" si="66"/>
        <v>126</v>
      </c>
      <c r="Z192" s="31">
        <v>0</v>
      </c>
      <c r="AA192" s="29">
        <f t="shared" si="48"/>
        <v>3126</v>
      </c>
      <c r="AB192" s="29">
        <f t="shared" si="68"/>
        <v>11985</v>
      </c>
      <c r="AC192" s="32"/>
      <c r="AD192" s="32"/>
      <c r="AE192" s="33" t="str">
        <f t="shared" si="69"/>
        <v>644-PR</v>
      </c>
    </row>
    <row r="193" spans="1:31" s="34" customFormat="1" ht="45.75" customHeight="1" x14ac:dyDescent="0.25">
      <c r="A193" s="23" t="s">
        <v>323</v>
      </c>
      <c r="B193" s="35" t="s">
        <v>324</v>
      </c>
      <c r="C193" s="24" t="s">
        <v>67</v>
      </c>
      <c r="D193" s="24" t="s">
        <v>105</v>
      </c>
      <c r="E193" s="25" t="s">
        <v>325</v>
      </c>
      <c r="F193" s="25" t="s">
        <v>328</v>
      </c>
      <c r="G193" s="25" t="s">
        <v>329</v>
      </c>
      <c r="H193" s="26">
        <v>42</v>
      </c>
      <c r="I193" s="23" t="s">
        <v>142</v>
      </c>
      <c r="J193" s="27">
        <v>585</v>
      </c>
      <c r="K193" s="28">
        <v>0</v>
      </c>
      <c r="L193" s="28">
        <v>15</v>
      </c>
      <c r="M193" s="28">
        <f t="shared" ref="M193:M244" si="72">K193+L193</f>
        <v>15</v>
      </c>
      <c r="N193" s="29">
        <f t="shared" si="64"/>
        <v>8775</v>
      </c>
      <c r="O193" s="36">
        <v>14</v>
      </c>
      <c r="P193" s="37">
        <v>15</v>
      </c>
      <c r="Q193" s="37">
        <v>0.4</v>
      </c>
      <c r="R193" s="37">
        <f t="shared" si="71"/>
        <v>84</v>
      </c>
      <c r="S193" s="36">
        <v>300</v>
      </c>
      <c r="T193" s="29">
        <f t="shared" si="70"/>
        <v>4500</v>
      </c>
      <c r="U193" s="29">
        <f t="shared" si="59"/>
        <v>13359</v>
      </c>
      <c r="V193" s="36">
        <f t="shared" si="65"/>
        <v>3000</v>
      </c>
      <c r="W193" s="36">
        <v>1</v>
      </c>
      <c r="X193" s="36">
        <v>126</v>
      </c>
      <c r="Y193" s="28">
        <f t="shared" si="66"/>
        <v>126</v>
      </c>
      <c r="Z193" s="31">
        <v>0</v>
      </c>
      <c r="AA193" s="29">
        <f t="shared" ref="AA193:AA256" si="73">V193+Y193+Z193</f>
        <v>3126</v>
      </c>
      <c r="AB193" s="29">
        <f t="shared" si="68"/>
        <v>16485</v>
      </c>
      <c r="AC193" s="32"/>
      <c r="AD193" s="32"/>
      <c r="AE193" s="33" t="str">
        <f t="shared" si="69"/>
        <v>644-PR</v>
      </c>
    </row>
    <row r="194" spans="1:31" s="34" customFormat="1" ht="45.75" customHeight="1" x14ac:dyDescent="0.25">
      <c r="A194" s="23" t="s">
        <v>323</v>
      </c>
      <c r="B194" s="35" t="s">
        <v>324</v>
      </c>
      <c r="C194" s="24" t="s">
        <v>67</v>
      </c>
      <c r="D194" s="24" t="s">
        <v>105</v>
      </c>
      <c r="E194" s="25" t="s">
        <v>325</v>
      </c>
      <c r="F194" s="25" t="s">
        <v>330</v>
      </c>
      <c r="G194" s="25" t="s">
        <v>331</v>
      </c>
      <c r="H194" s="26">
        <v>42</v>
      </c>
      <c r="I194" s="23" t="s">
        <v>142</v>
      </c>
      <c r="J194" s="27">
        <v>585</v>
      </c>
      <c r="K194" s="28">
        <v>16</v>
      </c>
      <c r="L194" s="28">
        <v>0</v>
      </c>
      <c r="M194" s="28">
        <f t="shared" si="72"/>
        <v>16</v>
      </c>
      <c r="N194" s="29">
        <f t="shared" si="64"/>
        <v>9360</v>
      </c>
      <c r="O194" s="36">
        <v>28</v>
      </c>
      <c r="P194" s="37">
        <v>15</v>
      </c>
      <c r="Q194" s="37">
        <v>0.4</v>
      </c>
      <c r="R194" s="37">
        <f t="shared" si="71"/>
        <v>168</v>
      </c>
      <c r="S194" s="36">
        <v>0</v>
      </c>
      <c r="T194" s="29">
        <f t="shared" si="70"/>
        <v>0</v>
      </c>
      <c r="U194" s="29">
        <f t="shared" si="59"/>
        <v>9528</v>
      </c>
      <c r="V194" s="36">
        <f t="shared" si="65"/>
        <v>3200</v>
      </c>
      <c r="W194" s="36">
        <v>1</v>
      </c>
      <c r="X194" s="36">
        <v>126</v>
      </c>
      <c r="Y194" s="28">
        <f t="shared" si="66"/>
        <v>126</v>
      </c>
      <c r="Z194" s="31">
        <v>0</v>
      </c>
      <c r="AA194" s="29">
        <f t="shared" si="73"/>
        <v>3326</v>
      </c>
      <c r="AB194" s="29">
        <f t="shared" si="68"/>
        <v>12854</v>
      </c>
      <c r="AC194" s="32"/>
      <c r="AD194" s="32"/>
      <c r="AE194" s="33" t="str">
        <f t="shared" si="69"/>
        <v>644-PR</v>
      </c>
    </row>
    <row r="195" spans="1:31" s="34" customFormat="1" ht="47.25" customHeight="1" x14ac:dyDescent="0.25">
      <c r="A195" s="23" t="s">
        <v>323</v>
      </c>
      <c r="B195" s="35" t="s">
        <v>324</v>
      </c>
      <c r="C195" s="24" t="s">
        <v>67</v>
      </c>
      <c r="D195" s="24" t="s">
        <v>105</v>
      </c>
      <c r="E195" s="25" t="s">
        <v>332</v>
      </c>
      <c r="F195" s="25" t="s">
        <v>333</v>
      </c>
      <c r="G195" s="25" t="s">
        <v>183</v>
      </c>
      <c r="H195" s="26">
        <v>42</v>
      </c>
      <c r="I195" s="23" t="s">
        <v>142</v>
      </c>
      <c r="J195" s="27">
        <v>585</v>
      </c>
      <c r="K195" s="28">
        <v>0</v>
      </c>
      <c r="L195" s="28">
        <v>15</v>
      </c>
      <c r="M195" s="28">
        <f t="shared" si="72"/>
        <v>15</v>
      </c>
      <c r="N195" s="29">
        <f t="shared" si="64"/>
        <v>8775</v>
      </c>
      <c r="O195" s="36">
        <v>14</v>
      </c>
      <c r="P195" s="37">
        <v>15</v>
      </c>
      <c r="Q195" s="37">
        <v>0.4</v>
      </c>
      <c r="R195" s="37">
        <f t="shared" si="71"/>
        <v>84</v>
      </c>
      <c r="S195" s="36">
        <v>0</v>
      </c>
      <c r="T195" s="29">
        <f t="shared" si="70"/>
        <v>0</v>
      </c>
      <c r="U195" s="29">
        <f t="shared" si="59"/>
        <v>8859</v>
      </c>
      <c r="V195" s="36">
        <f t="shared" si="65"/>
        <v>3000</v>
      </c>
      <c r="W195" s="36">
        <v>1</v>
      </c>
      <c r="X195" s="36">
        <v>275</v>
      </c>
      <c r="Y195" s="28">
        <f t="shared" si="66"/>
        <v>275</v>
      </c>
      <c r="Z195" s="31">
        <v>0</v>
      </c>
      <c r="AA195" s="29">
        <f t="shared" si="73"/>
        <v>3275</v>
      </c>
      <c r="AB195" s="29">
        <f t="shared" si="68"/>
        <v>12134</v>
      </c>
      <c r="AC195" s="32"/>
      <c r="AD195" s="32"/>
      <c r="AE195" s="33" t="str">
        <f t="shared" si="69"/>
        <v>644-PR</v>
      </c>
    </row>
    <row r="196" spans="1:31" s="34" customFormat="1" ht="38.25" customHeight="1" x14ac:dyDescent="0.25">
      <c r="A196" s="23" t="s">
        <v>323</v>
      </c>
      <c r="B196" s="35" t="s">
        <v>324</v>
      </c>
      <c r="C196" s="24" t="s">
        <v>67</v>
      </c>
      <c r="D196" s="24" t="s">
        <v>105</v>
      </c>
      <c r="E196" s="25" t="s">
        <v>332</v>
      </c>
      <c r="F196" s="25" t="s">
        <v>68</v>
      </c>
      <c r="G196" s="25" t="s">
        <v>69</v>
      </c>
      <c r="H196" s="26">
        <v>42</v>
      </c>
      <c r="I196" s="23" t="s">
        <v>142</v>
      </c>
      <c r="J196" s="27">
        <v>585</v>
      </c>
      <c r="K196" s="28">
        <v>0</v>
      </c>
      <c r="L196" s="28">
        <v>4</v>
      </c>
      <c r="M196" s="28">
        <f t="shared" si="72"/>
        <v>4</v>
      </c>
      <c r="N196" s="29">
        <f t="shared" si="64"/>
        <v>2340</v>
      </c>
      <c r="O196" s="36">
        <v>28</v>
      </c>
      <c r="P196" s="37">
        <v>15</v>
      </c>
      <c r="Q196" s="37">
        <v>0.4</v>
      </c>
      <c r="R196" s="37">
        <f t="shared" si="71"/>
        <v>168</v>
      </c>
      <c r="S196" s="36">
        <v>0</v>
      </c>
      <c r="T196" s="29">
        <f t="shared" si="70"/>
        <v>0</v>
      </c>
      <c r="U196" s="29">
        <f t="shared" si="59"/>
        <v>2508</v>
      </c>
      <c r="V196" s="36">
        <f t="shared" si="65"/>
        <v>800</v>
      </c>
      <c r="W196" s="36">
        <v>1</v>
      </c>
      <c r="X196" s="36">
        <v>275</v>
      </c>
      <c r="Y196" s="28">
        <f t="shared" si="66"/>
        <v>275</v>
      </c>
      <c r="Z196" s="31">
        <v>0</v>
      </c>
      <c r="AA196" s="29">
        <f t="shared" si="73"/>
        <v>1075</v>
      </c>
      <c r="AB196" s="29">
        <f t="shared" si="68"/>
        <v>3583</v>
      </c>
      <c r="AC196" s="79"/>
      <c r="AD196" s="79"/>
      <c r="AE196" s="33" t="str">
        <f t="shared" si="69"/>
        <v>644-PR</v>
      </c>
    </row>
    <row r="197" spans="1:31" s="34" customFormat="1" ht="34.5" x14ac:dyDescent="0.25">
      <c r="A197" s="23" t="s">
        <v>323</v>
      </c>
      <c r="B197" s="35" t="s">
        <v>324</v>
      </c>
      <c r="C197" s="24" t="s">
        <v>67</v>
      </c>
      <c r="D197" s="24" t="s">
        <v>105</v>
      </c>
      <c r="E197" s="25" t="s">
        <v>332</v>
      </c>
      <c r="F197" s="25" t="s">
        <v>334</v>
      </c>
      <c r="G197" s="25" t="s">
        <v>335</v>
      </c>
      <c r="H197" s="26">
        <v>42</v>
      </c>
      <c r="I197" s="23" t="s">
        <v>142</v>
      </c>
      <c r="J197" s="27">
        <v>585</v>
      </c>
      <c r="K197" s="28">
        <v>0</v>
      </c>
      <c r="L197" s="28">
        <v>14</v>
      </c>
      <c r="M197" s="28">
        <f t="shared" si="72"/>
        <v>14</v>
      </c>
      <c r="N197" s="29">
        <f t="shared" si="64"/>
        <v>8190</v>
      </c>
      <c r="O197" s="29">
        <v>14</v>
      </c>
      <c r="P197" s="30">
        <v>68</v>
      </c>
      <c r="Q197" s="30">
        <v>0.4</v>
      </c>
      <c r="R197" s="30">
        <f t="shared" si="71"/>
        <v>380.80000000000007</v>
      </c>
      <c r="S197" s="29">
        <v>300</v>
      </c>
      <c r="T197" s="29">
        <f t="shared" si="70"/>
        <v>4200</v>
      </c>
      <c r="U197" s="29">
        <f t="shared" si="59"/>
        <v>12770.8</v>
      </c>
      <c r="V197" s="29">
        <f t="shared" si="65"/>
        <v>2800</v>
      </c>
      <c r="W197" s="29">
        <v>1</v>
      </c>
      <c r="X197" s="29">
        <v>275</v>
      </c>
      <c r="Y197" s="28">
        <f t="shared" si="66"/>
        <v>275</v>
      </c>
      <c r="Z197" s="28">
        <v>0</v>
      </c>
      <c r="AA197" s="29">
        <f t="shared" si="73"/>
        <v>3075</v>
      </c>
      <c r="AB197" s="29">
        <f t="shared" si="68"/>
        <v>15845.8</v>
      </c>
      <c r="AC197" s="79"/>
      <c r="AD197" s="79"/>
      <c r="AE197" s="33" t="str">
        <f t="shared" si="69"/>
        <v>644-PR</v>
      </c>
    </row>
    <row r="198" spans="1:31" s="34" customFormat="1" ht="42.75" customHeight="1" x14ac:dyDescent="0.25">
      <c r="A198" s="23" t="s">
        <v>323</v>
      </c>
      <c r="B198" s="35" t="s">
        <v>324</v>
      </c>
      <c r="C198" s="24" t="s">
        <v>67</v>
      </c>
      <c r="D198" s="24" t="s">
        <v>105</v>
      </c>
      <c r="E198" s="25" t="s">
        <v>332</v>
      </c>
      <c r="F198" s="25" t="s">
        <v>336</v>
      </c>
      <c r="G198" s="25" t="s">
        <v>90</v>
      </c>
      <c r="H198" s="26">
        <v>42</v>
      </c>
      <c r="I198" s="23" t="s">
        <v>142</v>
      </c>
      <c r="J198" s="27">
        <v>585</v>
      </c>
      <c r="K198" s="28">
        <v>0</v>
      </c>
      <c r="L198" s="28">
        <v>15</v>
      </c>
      <c r="M198" s="28">
        <f t="shared" si="72"/>
        <v>15</v>
      </c>
      <c r="N198" s="29">
        <f t="shared" si="64"/>
        <v>8775</v>
      </c>
      <c r="O198" s="36">
        <v>28</v>
      </c>
      <c r="P198" s="37">
        <v>68</v>
      </c>
      <c r="Q198" s="37">
        <v>0.4</v>
      </c>
      <c r="R198" s="37">
        <f t="shared" si="71"/>
        <v>761.60000000000014</v>
      </c>
      <c r="S198" s="36">
        <v>0</v>
      </c>
      <c r="T198" s="29">
        <f t="shared" si="70"/>
        <v>0</v>
      </c>
      <c r="U198" s="29">
        <f t="shared" si="59"/>
        <v>9536.6</v>
      </c>
      <c r="V198" s="36">
        <f t="shared" si="65"/>
        <v>3000</v>
      </c>
      <c r="W198" s="36">
        <v>1</v>
      </c>
      <c r="X198" s="36">
        <v>275</v>
      </c>
      <c r="Y198" s="28">
        <f t="shared" si="66"/>
        <v>275</v>
      </c>
      <c r="Z198" s="31">
        <v>0</v>
      </c>
      <c r="AA198" s="29">
        <f t="shared" si="73"/>
        <v>3275</v>
      </c>
      <c r="AB198" s="29">
        <f t="shared" si="68"/>
        <v>12811.6</v>
      </c>
      <c r="AC198" s="32"/>
      <c r="AD198" s="32"/>
      <c r="AE198" s="33" t="str">
        <f t="shared" si="69"/>
        <v>644-PR</v>
      </c>
    </row>
    <row r="199" spans="1:31" s="34" customFormat="1" ht="34.5" x14ac:dyDescent="0.25">
      <c r="A199" s="23" t="s">
        <v>323</v>
      </c>
      <c r="B199" s="35" t="s">
        <v>324</v>
      </c>
      <c r="C199" s="24" t="s">
        <v>67</v>
      </c>
      <c r="D199" s="24" t="s">
        <v>105</v>
      </c>
      <c r="E199" s="25" t="s">
        <v>332</v>
      </c>
      <c r="F199" s="25" t="s">
        <v>328</v>
      </c>
      <c r="G199" s="25" t="s">
        <v>329</v>
      </c>
      <c r="H199" s="26">
        <v>42</v>
      </c>
      <c r="I199" s="23" t="s">
        <v>142</v>
      </c>
      <c r="J199" s="27">
        <v>585</v>
      </c>
      <c r="K199" s="28">
        <v>15</v>
      </c>
      <c r="L199" s="28">
        <v>0</v>
      </c>
      <c r="M199" s="28">
        <f t="shared" si="72"/>
        <v>15</v>
      </c>
      <c r="N199" s="29">
        <f t="shared" si="64"/>
        <v>8775</v>
      </c>
      <c r="O199" s="36">
        <v>28</v>
      </c>
      <c r="P199" s="37">
        <v>68</v>
      </c>
      <c r="Q199" s="37">
        <v>0.4</v>
      </c>
      <c r="R199" s="37">
        <f t="shared" si="71"/>
        <v>761.60000000000014</v>
      </c>
      <c r="S199" s="36">
        <v>300</v>
      </c>
      <c r="T199" s="29">
        <f t="shared" si="70"/>
        <v>4500</v>
      </c>
      <c r="U199" s="29">
        <f t="shared" si="59"/>
        <v>14036.6</v>
      </c>
      <c r="V199" s="36">
        <f t="shared" si="65"/>
        <v>3000</v>
      </c>
      <c r="W199" s="36">
        <v>1</v>
      </c>
      <c r="X199" s="36">
        <v>275</v>
      </c>
      <c r="Y199" s="28">
        <f t="shared" si="66"/>
        <v>275</v>
      </c>
      <c r="Z199" s="31">
        <v>0</v>
      </c>
      <c r="AA199" s="29">
        <f t="shared" si="73"/>
        <v>3275</v>
      </c>
      <c r="AB199" s="29">
        <f t="shared" si="68"/>
        <v>17311.599999999999</v>
      </c>
      <c r="AC199" s="32"/>
      <c r="AD199" s="32"/>
      <c r="AE199" s="33" t="str">
        <f t="shared" si="69"/>
        <v>644-PR</v>
      </c>
    </row>
    <row r="200" spans="1:31" s="34" customFormat="1" ht="34.5" x14ac:dyDescent="0.25">
      <c r="A200" s="23" t="s">
        <v>323</v>
      </c>
      <c r="B200" s="35" t="s">
        <v>324</v>
      </c>
      <c r="C200" s="24" t="s">
        <v>67</v>
      </c>
      <c r="D200" s="24" t="s">
        <v>41</v>
      </c>
      <c r="E200" s="25" t="s">
        <v>197</v>
      </c>
      <c r="F200" s="80" t="s">
        <v>337</v>
      </c>
      <c r="G200" s="25" t="s">
        <v>80</v>
      </c>
      <c r="H200" s="49">
        <v>42</v>
      </c>
      <c r="I200" s="23" t="s">
        <v>70</v>
      </c>
      <c r="J200" s="27">
        <v>1200</v>
      </c>
      <c r="K200" s="28">
        <v>0</v>
      </c>
      <c r="L200" s="28">
        <v>18</v>
      </c>
      <c r="M200" s="28">
        <f t="shared" si="72"/>
        <v>18</v>
      </c>
      <c r="N200" s="29">
        <f t="shared" si="64"/>
        <v>21600</v>
      </c>
      <c r="O200" s="36">
        <v>0</v>
      </c>
      <c r="P200" s="37">
        <v>0</v>
      </c>
      <c r="Q200" s="37">
        <v>0</v>
      </c>
      <c r="R200" s="37">
        <f t="shared" si="71"/>
        <v>0</v>
      </c>
      <c r="S200" s="36">
        <v>0</v>
      </c>
      <c r="T200" s="29">
        <f t="shared" si="70"/>
        <v>0</v>
      </c>
      <c r="U200" s="29">
        <f t="shared" si="59"/>
        <v>21600</v>
      </c>
      <c r="V200" s="36">
        <f t="shared" si="65"/>
        <v>3600</v>
      </c>
      <c r="W200" s="36">
        <v>14</v>
      </c>
      <c r="X200" s="36">
        <v>920</v>
      </c>
      <c r="Y200" s="28">
        <f t="shared" si="66"/>
        <v>12880</v>
      </c>
      <c r="Z200" s="31">
        <v>0</v>
      </c>
      <c r="AA200" s="29">
        <f t="shared" si="73"/>
        <v>16480</v>
      </c>
      <c r="AB200" s="29">
        <f t="shared" si="68"/>
        <v>38080</v>
      </c>
      <c r="AC200" s="32"/>
      <c r="AD200" s="32"/>
      <c r="AE200" s="33" t="str">
        <f t="shared" si="69"/>
        <v>644-PR</v>
      </c>
    </row>
    <row r="201" spans="1:31" s="34" customFormat="1" ht="34.5" x14ac:dyDescent="0.25">
      <c r="A201" s="23" t="s">
        <v>323</v>
      </c>
      <c r="B201" s="35" t="s">
        <v>324</v>
      </c>
      <c r="C201" s="24" t="s">
        <v>67</v>
      </c>
      <c r="D201" s="24" t="s">
        <v>41</v>
      </c>
      <c r="E201" s="25" t="s">
        <v>197</v>
      </c>
      <c r="F201" s="25" t="s">
        <v>93</v>
      </c>
      <c r="G201" s="25" t="s">
        <v>94</v>
      </c>
      <c r="H201" s="49">
        <v>42</v>
      </c>
      <c r="I201" s="23" t="s">
        <v>142</v>
      </c>
      <c r="J201" s="27">
        <v>585</v>
      </c>
      <c r="K201" s="28">
        <v>0</v>
      </c>
      <c r="L201" s="28">
        <v>18</v>
      </c>
      <c r="M201" s="28">
        <f t="shared" si="72"/>
        <v>18</v>
      </c>
      <c r="N201" s="29">
        <f t="shared" si="64"/>
        <v>10530</v>
      </c>
      <c r="O201" s="36">
        <v>14</v>
      </c>
      <c r="P201" s="37">
        <v>44</v>
      </c>
      <c r="Q201" s="37">
        <v>0.4</v>
      </c>
      <c r="R201" s="37">
        <f t="shared" si="71"/>
        <v>246.40000000000003</v>
      </c>
      <c r="S201" s="36">
        <v>300</v>
      </c>
      <c r="T201" s="29">
        <f t="shared" si="70"/>
        <v>5400</v>
      </c>
      <c r="U201" s="29">
        <f t="shared" si="59"/>
        <v>16176.4</v>
      </c>
      <c r="V201" s="36">
        <f t="shared" si="65"/>
        <v>3600</v>
      </c>
      <c r="W201" s="36">
        <v>14</v>
      </c>
      <c r="X201" s="36">
        <v>363</v>
      </c>
      <c r="Y201" s="28">
        <f t="shared" si="66"/>
        <v>5082</v>
      </c>
      <c r="Z201" s="31">
        <v>0</v>
      </c>
      <c r="AA201" s="29">
        <f t="shared" si="73"/>
        <v>8682</v>
      </c>
      <c r="AB201" s="29">
        <f t="shared" si="68"/>
        <v>24858.400000000001</v>
      </c>
      <c r="AC201" s="32"/>
      <c r="AD201" s="32"/>
      <c r="AE201" s="33" t="str">
        <f t="shared" si="69"/>
        <v>644-PR</v>
      </c>
    </row>
    <row r="202" spans="1:31" s="34" customFormat="1" ht="45.75" x14ac:dyDescent="0.25">
      <c r="A202" s="23" t="s">
        <v>323</v>
      </c>
      <c r="B202" s="35" t="s">
        <v>324</v>
      </c>
      <c r="C202" s="24" t="s">
        <v>67</v>
      </c>
      <c r="D202" s="24" t="s">
        <v>41</v>
      </c>
      <c r="E202" s="25" t="s">
        <v>197</v>
      </c>
      <c r="F202" s="25" t="s">
        <v>338</v>
      </c>
      <c r="G202" s="25" t="s">
        <v>286</v>
      </c>
      <c r="H202" s="49">
        <v>42</v>
      </c>
      <c r="I202" s="23" t="s">
        <v>70</v>
      </c>
      <c r="J202" s="27">
        <v>1200</v>
      </c>
      <c r="K202" s="28">
        <v>0</v>
      </c>
      <c r="L202" s="28">
        <v>20</v>
      </c>
      <c r="M202" s="28">
        <f t="shared" si="72"/>
        <v>20</v>
      </c>
      <c r="N202" s="29">
        <f t="shared" si="64"/>
        <v>24000</v>
      </c>
      <c r="O202" s="36">
        <v>0</v>
      </c>
      <c r="P202" s="37">
        <v>0</v>
      </c>
      <c r="Q202" s="37">
        <v>0.4</v>
      </c>
      <c r="R202" s="37">
        <f t="shared" si="71"/>
        <v>0</v>
      </c>
      <c r="S202" s="36">
        <v>0</v>
      </c>
      <c r="T202" s="29">
        <f t="shared" si="70"/>
        <v>0</v>
      </c>
      <c r="U202" s="29">
        <f t="shared" si="59"/>
        <v>24000</v>
      </c>
      <c r="V202" s="36">
        <f t="shared" si="65"/>
        <v>4000</v>
      </c>
      <c r="W202" s="36">
        <v>14</v>
      </c>
      <c r="X202" s="36">
        <v>920</v>
      </c>
      <c r="Y202" s="28">
        <f t="shared" si="66"/>
        <v>12880</v>
      </c>
      <c r="Z202" s="31">
        <v>0</v>
      </c>
      <c r="AA202" s="29">
        <f t="shared" si="73"/>
        <v>16880</v>
      </c>
      <c r="AB202" s="29">
        <f t="shared" si="68"/>
        <v>40880</v>
      </c>
      <c r="AC202" s="32"/>
      <c r="AD202" s="32"/>
      <c r="AE202" s="33" t="str">
        <f t="shared" si="69"/>
        <v>644-PR</v>
      </c>
    </row>
    <row r="203" spans="1:31" s="34" customFormat="1" ht="45.75" x14ac:dyDescent="0.25">
      <c r="A203" s="23" t="s">
        <v>339</v>
      </c>
      <c r="B203" s="35" t="s">
        <v>340</v>
      </c>
      <c r="C203" s="24" t="s">
        <v>67</v>
      </c>
      <c r="D203" s="24" t="s">
        <v>102</v>
      </c>
      <c r="E203" s="25" t="s">
        <v>341</v>
      </c>
      <c r="F203" s="25" t="s">
        <v>342</v>
      </c>
      <c r="G203" s="25" t="s">
        <v>343</v>
      </c>
      <c r="H203" s="26">
        <v>42</v>
      </c>
      <c r="I203" s="23" t="s">
        <v>37</v>
      </c>
      <c r="J203" s="27">
        <v>585</v>
      </c>
      <c r="K203" s="28">
        <v>15</v>
      </c>
      <c r="L203" s="28">
        <v>0</v>
      </c>
      <c r="M203" s="28">
        <f t="shared" si="72"/>
        <v>15</v>
      </c>
      <c r="N203" s="29">
        <f t="shared" si="64"/>
        <v>8775</v>
      </c>
      <c r="O203" s="36">
        <v>28</v>
      </c>
      <c r="P203" s="37">
        <v>51</v>
      </c>
      <c r="Q203" s="37">
        <v>0.4</v>
      </c>
      <c r="R203" s="37">
        <f t="shared" si="71"/>
        <v>571.20000000000005</v>
      </c>
      <c r="S203" s="36">
        <v>0</v>
      </c>
      <c r="T203" s="29">
        <f t="shared" si="70"/>
        <v>0</v>
      </c>
      <c r="U203" s="29">
        <f t="shared" si="59"/>
        <v>9346.2000000000007</v>
      </c>
      <c r="V203" s="36">
        <f t="shared" si="65"/>
        <v>3000</v>
      </c>
      <c r="W203" s="36">
        <v>1</v>
      </c>
      <c r="X203" s="36">
        <v>187</v>
      </c>
      <c r="Y203" s="28">
        <f t="shared" si="66"/>
        <v>187</v>
      </c>
      <c r="Z203" s="31">
        <v>0</v>
      </c>
      <c r="AA203" s="29">
        <f t="shared" si="73"/>
        <v>3187</v>
      </c>
      <c r="AB203" s="29">
        <f t="shared" si="68"/>
        <v>12533.2</v>
      </c>
      <c r="AC203" s="32">
        <f>SUM(M203:M211)</f>
        <v>165</v>
      </c>
      <c r="AD203" s="32">
        <f>SUM(AB203:AB211)</f>
        <v>136496.6</v>
      </c>
      <c r="AE203" s="33" t="str">
        <f t="shared" si="69"/>
        <v>647-PR</v>
      </c>
    </row>
    <row r="204" spans="1:31" s="34" customFormat="1" ht="45.75" x14ac:dyDescent="0.25">
      <c r="A204" s="23" t="s">
        <v>339</v>
      </c>
      <c r="B204" s="35" t="s">
        <v>340</v>
      </c>
      <c r="C204" s="24" t="s">
        <v>67</v>
      </c>
      <c r="D204" s="24" t="s">
        <v>102</v>
      </c>
      <c r="E204" s="25" t="s">
        <v>171</v>
      </c>
      <c r="F204" s="25" t="s">
        <v>344</v>
      </c>
      <c r="G204" s="25" t="s">
        <v>343</v>
      </c>
      <c r="H204" s="26">
        <v>42</v>
      </c>
      <c r="I204" s="23" t="s">
        <v>37</v>
      </c>
      <c r="J204" s="27">
        <v>585</v>
      </c>
      <c r="K204" s="28">
        <v>15</v>
      </c>
      <c r="L204" s="28">
        <v>0</v>
      </c>
      <c r="M204" s="28">
        <f t="shared" si="72"/>
        <v>15</v>
      </c>
      <c r="N204" s="29">
        <f t="shared" si="64"/>
        <v>8775</v>
      </c>
      <c r="O204" s="36">
        <v>28</v>
      </c>
      <c r="P204" s="37">
        <v>20</v>
      </c>
      <c r="Q204" s="37">
        <v>0.4</v>
      </c>
      <c r="R204" s="37">
        <f t="shared" si="71"/>
        <v>224</v>
      </c>
      <c r="S204" s="36">
        <v>0</v>
      </c>
      <c r="T204" s="29">
        <f t="shared" si="70"/>
        <v>0</v>
      </c>
      <c r="U204" s="29">
        <f t="shared" si="59"/>
        <v>8999</v>
      </c>
      <c r="V204" s="36">
        <f t="shared" si="65"/>
        <v>3000</v>
      </c>
      <c r="W204" s="36">
        <v>1</v>
      </c>
      <c r="X204" s="36">
        <v>165</v>
      </c>
      <c r="Y204" s="28">
        <f t="shared" si="66"/>
        <v>165</v>
      </c>
      <c r="Z204" s="31">
        <v>0</v>
      </c>
      <c r="AA204" s="29">
        <f t="shared" si="73"/>
        <v>3165</v>
      </c>
      <c r="AB204" s="29">
        <f t="shared" si="68"/>
        <v>12164</v>
      </c>
      <c r="AC204" s="32"/>
      <c r="AD204" s="32"/>
      <c r="AE204" s="33" t="str">
        <f t="shared" si="69"/>
        <v>647-PR</v>
      </c>
    </row>
    <row r="205" spans="1:31" s="34" customFormat="1" ht="44.25" customHeight="1" x14ac:dyDescent="0.25">
      <c r="A205" s="23" t="s">
        <v>339</v>
      </c>
      <c r="B205" s="35" t="s">
        <v>340</v>
      </c>
      <c r="C205" s="24" t="s">
        <v>67</v>
      </c>
      <c r="D205" s="24" t="s">
        <v>105</v>
      </c>
      <c r="E205" s="25" t="s">
        <v>345</v>
      </c>
      <c r="F205" s="25" t="s">
        <v>346</v>
      </c>
      <c r="G205" s="25" t="s">
        <v>90</v>
      </c>
      <c r="H205" s="26">
        <v>42</v>
      </c>
      <c r="I205" s="23" t="s">
        <v>37</v>
      </c>
      <c r="J205" s="27">
        <v>585</v>
      </c>
      <c r="K205" s="28">
        <v>20</v>
      </c>
      <c r="L205" s="28">
        <v>0</v>
      </c>
      <c r="M205" s="28">
        <f t="shared" si="72"/>
        <v>20</v>
      </c>
      <c r="N205" s="29">
        <f t="shared" si="64"/>
        <v>11700</v>
      </c>
      <c r="O205" s="36">
        <v>28</v>
      </c>
      <c r="P205" s="37">
        <v>68</v>
      </c>
      <c r="Q205" s="37">
        <v>0.4</v>
      </c>
      <c r="R205" s="37">
        <f t="shared" si="71"/>
        <v>761.60000000000014</v>
      </c>
      <c r="S205" s="36">
        <v>0</v>
      </c>
      <c r="T205" s="29">
        <f t="shared" si="70"/>
        <v>0</v>
      </c>
      <c r="U205" s="29">
        <f t="shared" si="59"/>
        <v>12461.6</v>
      </c>
      <c r="V205" s="36">
        <f t="shared" si="65"/>
        <v>4000</v>
      </c>
      <c r="W205" s="36">
        <v>1</v>
      </c>
      <c r="X205" s="36">
        <v>313</v>
      </c>
      <c r="Y205" s="28">
        <f t="shared" si="66"/>
        <v>313</v>
      </c>
      <c r="Z205" s="31">
        <v>0</v>
      </c>
      <c r="AA205" s="29">
        <f t="shared" si="73"/>
        <v>4313</v>
      </c>
      <c r="AB205" s="29">
        <f t="shared" si="68"/>
        <v>16774.599999999999</v>
      </c>
      <c r="AC205" s="32"/>
      <c r="AD205" s="32"/>
      <c r="AE205" s="33" t="str">
        <f t="shared" si="69"/>
        <v>647-PR</v>
      </c>
    </row>
    <row r="206" spans="1:31" s="34" customFormat="1" ht="39" customHeight="1" x14ac:dyDescent="0.25">
      <c r="A206" s="23" t="s">
        <v>339</v>
      </c>
      <c r="B206" s="35" t="s">
        <v>340</v>
      </c>
      <c r="C206" s="24" t="s">
        <v>67</v>
      </c>
      <c r="D206" s="24" t="s">
        <v>105</v>
      </c>
      <c r="E206" s="25" t="s">
        <v>184</v>
      </c>
      <c r="F206" s="25" t="s">
        <v>347</v>
      </c>
      <c r="G206" s="25" t="s">
        <v>343</v>
      </c>
      <c r="H206" s="26">
        <v>42</v>
      </c>
      <c r="I206" s="23" t="s">
        <v>37</v>
      </c>
      <c r="J206" s="27">
        <v>585</v>
      </c>
      <c r="K206" s="28">
        <v>0</v>
      </c>
      <c r="L206" s="28">
        <v>20</v>
      </c>
      <c r="M206" s="28">
        <f t="shared" si="72"/>
        <v>20</v>
      </c>
      <c r="N206" s="29">
        <f t="shared" si="64"/>
        <v>11700</v>
      </c>
      <c r="O206" s="36">
        <v>28</v>
      </c>
      <c r="P206" s="37">
        <v>12</v>
      </c>
      <c r="Q206" s="37">
        <v>0.4</v>
      </c>
      <c r="R206" s="37">
        <f t="shared" si="71"/>
        <v>134.40000000000003</v>
      </c>
      <c r="S206" s="36">
        <v>0</v>
      </c>
      <c r="T206" s="29">
        <f t="shared" si="70"/>
        <v>0</v>
      </c>
      <c r="U206" s="29">
        <f t="shared" si="59"/>
        <v>11834.4</v>
      </c>
      <c r="V206" s="36">
        <f t="shared" si="65"/>
        <v>4000</v>
      </c>
      <c r="W206" s="36">
        <v>1</v>
      </c>
      <c r="X206" s="36">
        <v>143</v>
      </c>
      <c r="Y206" s="28">
        <f t="shared" si="66"/>
        <v>143</v>
      </c>
      <c r="Z206" s="31">
        <v>0</v>
      </c>
      <c r="AA206" s="29">
        <f t="shared" si="73"/>
        <v>4143</v>
      </c>
      <c r="AB206" s="29">
        <f t="shared" si="68"/>
        <v>15977.4</v>
      </c>
      <c r="AC206" s="32"/>
      <c r="AD206" s="32"/>
      <c r="AE206" s="33" t="str">
        <f t="shared" si="69"/>
        <v>647-PR</v>
      </c>
    </row>
    <row r="207" spans="1:31" s="34" customFormat="1" ht="39" customHeight="1" x14ac:dyDescent="0.25">
      <c r="A207" s="23" t="s">
        <v>339</v>
      </c>
      <c r="B207" s="35" t="s">
        <v>340</v>
      </c>
      <c r="C207" s="24" t="s">
        <v>67</v>
      </c>
      <c r="D207" s="24" t="s">
        <v>41</v>
      </c>
      <c r="E207" s="25" t="s">
        <v>263</v>
      </c>
      <c r="F207" s="80" t="s">
        <v>348</v>
      </c>
      <c r="G207" s="25" t="s">
        <v>72</v>
      </c>
      <c r="H207" s="26">
        <v>42</v>
      </c>
      <c r="I207" s="23" t="s">
        <v>37</v>
      </c>
      <c r="J207" s="27">
        <v>585</v>
      </c>
      <c r="K207" s="28">
        <v>0</v>
      </c>
      <c r="L207" s="28">
        <v>20</v>
      </c>
      <c r="M207" s="28">
        <f t="shared" si="72"/>
        <v>20</v>
      </c>
      <c r="N207" s="29">
        <f t="shared" si="64"/>
        <v>11700</v>
      </c>
      <c r="O207" s="36">
        <v>28</v>
      </c>
      <c r="P207" s="37">
        <v>47</v>
      </c>
      <c r="Q207" s="37">
        <v>0.4</v>
      </c>
      <c r="R207" s="37">
        <f t="shared" si="71"/>
        <v>526.4</v>
      </c>
      <c r="S207" s="36">
        <v>0</v>
      </c>
      <c r="T207" s="29">
        <f t="shared" si="70"/>
        <v>0</v>
      </c>
      <c r="U207" s="29">
        <f t="shared" si="59"/>
        <v>12226.4</v>
      </c>
      <c r="V207" s="36">
        <f t="shared" si="65"/>
        <v>4000</v>
      </c>
      <c r="W207" s="36">
        <v>1</v>
      </c>
      <c r="X207" s="36">
        <v>363</v>
      </c>
      <c r="Y207" s="28">
        <f t="shared" si="66"/>
        <v>363</v>
      </c>
      <c r="Z207" s="31">
        <v>0</v>
      </c>
      <c r="AA207" s="29">
        <f t="shared" si="73"/>
        <v>4363</v>
      </c>
      <c r="AB207" s="29">
        <f t="shared" si="68"/>
        <v>16589.400000000001</v>
      </c>
      <c r="AC207" s="32"/>
      <c r="AD207" s="32"/>
      <c r="AE207" s="33" t="str">
        <f t="shared" si="69"/>
        <v>647-PR</v>
      </c>
    </row>
    <row r="208" spans="1:31" s="34" customFormat="1" ht="48" customHeight="1" x14ac:dyDescent="0.25">
      <c r="A208" s="23" t="s">
        <v>339</v>
      </c>
      <c r="B208" s="35" t="s">
        <v>340</v>
      </c>
      <c r="C208" s="24" t="s">
        <v>67</v>
      </c>
      <c r="D208" s="24" t="s">
        <v>41</v>
      </c>
      <c r="E208" s="25" t="s">
        <v>263</v>
      </c>
      <c r="F208" s="80" t="s">
        <v>348</v>
      </c>
      <c r="G208" s="25" t="s">
        <v>72</v>
      </c>
      <c r="H208" s="26">
        <v>42</v>
      </c>
      <c r="I208" s="23" t="s">
        <v>37</v>
      </c>
      <c r="J208" s="27">
        <v>585</v>
      </c>
      <c r="K208" s="28">
        <v>15</v>
      </c>
      <c r="L208" s="28">
        <v>0</v>
      </c>
      <c r="M208" s="28">
        <f t="shared" si="72"/>
        <v>15</v>
      </c>
      <c r="N208" s="29">
        <f t="shared" si="64"/>
        <v>8775</v>
      </c>
      <c r="O208" s="36">
        <v>28</v>
      </c>
      <c r="P208" s="37">
        <v>28</v>
      </c>
      <c r="Q208" s="37">
        <v>0.4</v>
      </c>
      <c r="R208" s="37">
        <f t="shared" si="71"/>
        <v>313.60000000000002</v>
      </c>
      <c r="S208" s="36">
        <v>0</v>
      </c>
      <c r="T208" s="29">
        <f t="shared" si="70"/>
        <v>0</v>
      </c>
      <c r="U208" s="29">
        <f t="shared" si="59"/>
        <v>9088.6</v>
      </c>
      <c r="V208" s="36">
        <f t="shared" si="65"/>
        <v>3000</v>
      </c>
      <c r="W208" s="36">
        <v>1</v>
      </c>
      <c r="X208" s="36">
        <v>363</v>
      </c>
      <c r="Y208" s="28">
        <f t="shared" si="66"/>
        <v>363</v>
      </c>
      <c r="Z208" s="31">
        <v>0</v>
      </c>
      <c r="AA208" s="29">
        <f t="shared" si="73"/>
        <v>3363</v>
      </c>
      <c r="AB208" s="29">
        <f t="shared" si="68"/>
        <v>12451.6</v>
      </c>
      <c r="AC208" s="32"/>
      <c r="AD208" s="32"/>
      <c r="AE208" s="33" t="str">
        <f t="shared" si="69"/>
        <v>647-PR</v>
      </c>
    </row>
    <row r="209" spans="1:31" s="34" customFormat="1" ht="50.25" customHeight="1" x14ac:dyDescent="0.25">
      <c r="A209" s="23" t="s">
        <v>339</v>
      </c>
      <c r="B209" s="35" t="s">
        <v>340</v>
      </c>
      <c r="C209" s="24" t="s">
        <v>67</v>
      </c>
      <c r="D209" s="24" t="s">
        <v>33</v>
      </c>
      <c r="E209" s="25" t="s">
        <v>283</v>
      </c>
      <c r="F209" s="25" t="s">
        <v>349</v>
      </c>
      <c r="G209" s="25" t="s">
        <v>343</v>
      </c>
      <c r="H209" s="26">
        <v>42</v>
      </c>
      <c r="I209" s="23" t="s">
        <v>37</v>
      </c>
      <c r="J209" s="27">
        <v>585</v>
      </c>
      <c r="K209" s="28">
        <v>0</v>
      </c>
      <c r="L209" s="28">
        <v>25</v>
      </c>
      <c r="M209" s="28">
        <f t="shared" si="72"/>
        <v>25</v>
      </c>
      <c r="N209" s="29">
        <f t="shared" si="64"/>
        <v>14625</v>
      </c>
      <c r="O209" s="36">
        <v>14</v>
      </c>
      <c r="P209" s="37">
        <v>30</v>
      </c>
      <c r="Q209" s="37">
        <v>0.4</v>
      </c>
      <c r="R209" s="37">
        <f t="shared" si="71"/>
        <v>168</v>
      </c>
      <c r="S209" s="36">
        <v>0</v>
      </c>
      <c r="T209" s="29">
        <f t="shared" si="70"/>
        <v>0</v>
      </c>
      <c r="U209" s="29">
        <f t="shared" si="59"/>
        <v>14793</v>
      </c>
      <c r="V209" s="36">
        <f t="shared" si="65"/>
        <v>5000</v>
      </c>
      <c r="W209" s="36">
        <v>1</v>
      </c>
      <c r="X209" s="36">
        <v>220</v>
      </c>
      <c r="Y209" s="28">
        <f t="shared" si="66"/>
        <v>220</v>
      </c>
      <c r="Z209" s="31">
        <v>0</v>
      </c>
      <c r="AA209" s="29">
        <f t="shared" si="73"/>
        <v>5220</v>
      </c>
      <c r="AB209" s="29">
        <f t="shared" si="68"/>
        <v>20013</v>
      </c>
      <c r="AC209" s="32"/>
      <c r="AD209" s="32"/>
      <c r="AE209" s="33" t="str">
        <f t="shared" si="69"/>
        <v>647-PR</v>
      </c>
    </row>
    <row r="210" spans="1:31" s="34" customFormat="1" ht="47.25" customHeight="1" x14ac:dyDescent="0.25">
      <c r="A210" s="23" t="s">
        <v>339</v>
      </c>
      <c r="B210" s="35" t="s">
        <v>340</v>
      </c>
      <c r="C210" s="24" t="s">
        <v>67</v>
      </c>
      <c r="D210" s="24" t="s">
        <v>33</v>
      </c>
      <c r="E210" s="25" t="s">
        <v>301</v>
      </c>
      <c r="F210" s="25" t="s">
        <v>349</v>
      </c>
      <c r="G210" s="25" t="s">
        <v>343</v>
      </c>
      <c r="H210" s="26">
        <v>42</v>
      </c>
      <c r="I210" s="23" t="s">
        <v>37</v>
      </c>
      <c r="J210" s="27">
        <v>585</v>
      </c>
      <c r="K210" s="28">
        <v>0</v>
      </c>
      <c r="L210" s="28">
        <v>18</v>
      </c>
      <c r="M210" s="28">
        <f t="shared" si="72"/>
        <v>18</v>
      </c>
      <c r="N210" s="29">
        <f t="shared" si="64"/>
        <v>10530</v>
      </c>
      <c r="O210" s="36">
        <v>28</v>
      </c>
      <c r="P210" s="37">
        <v>42</v>
      </c>
      <c r="Q210" s="37">
        <v>0.4</v>
      </c>
      <c r="R210" s="37">
        <f t="shared" si="71"/>
        <v>470.40000000000003</v>
      </c>
      <c r="S210" s="36">
        <v>0</v>
      </c>
      <c r="T210" s="29">
        <f t="shared" si="70"/>
        <v>0</v>
      </c>
      <c r="U210" s="29">
        <f t="shared" si="59"/>
        <v>11000.4</v>
      </c>
      <c r="V210" s="36">
        <f t="shared" si="65"/>
        <v>3600</v>
      </c>
      <c r="W210" s="36">
        <v>1</v>
      </c>
      <c r="X210" s="36">
        <v>220</v>
      </c>
      <c r="Y210" s="28">
        <f t="shared" si="66"/>
        <v>220</v>
      </c>
      <c r="Z210" s="31">
        <v>0</v>
      </c>
      <c r="AA210" s="29">
        <f t="shared" si="73"/>
        <v>3820</v>
      </c>
      <c r="AB210" s="29">
        <f t="shared" si="68"/>
        <v>14820.4</v>
      </c>
      <c r="AC210" s="32"/>
      <c r="AD210" s="32"/>
      <c r="AE210" s="33" t="str">
        <f t="shared" si="69"/>
        <v>647-PR</v>
      </c>
    </row>
    <row r="211" spans="1:31" s="34" customFormat="1" ht="35.450000000000003" customHeight="1" x14ac:dyDescent="0.25">
      <c r="A211" s="23" t="s">
        <v>339</v>
      </c>
      <c r="B211" s="35" t="s">
        <v>340</v>
      </c>
      <c r="C211" s="24" t="s">
        <v>67</v>
      </c>
      <c r="D211" s="24" t="s">
        <v>33</v>
      </c>
      <c r="E211" s="58" t="s">
        <v>112</v>
      </c>
      <c r="F211" s="80" t="s">
        <v>247</v>
      </c>
      <c r="G211" s="25" t="s">
        <v>343</v>
      </c>
      <c r="H211" s="26">
        <v>42</v>
      </c>
      <c r="I211" s="23" t="s">
        <v>37</v>
      </c>
      <c r="J211" s="27">
        <v>585</v>
      </c>
      <c r="K211" s="28">
        <v>0</v>
      </c>
      <c r="L211" s="28">
        <v>17</v>
      </c>
      <c r="M211" s="28">
        <f t="shared" si="72"/>
        <v>17</v>
      </c>
      <c r="N211" s="29">
        <f t="shared" si="64"/>
        <v>9945</v>
      </c>
      <c r="O211" s="36">
        <v>28</v>
      </c>
      <c r="P211" s="37">
        <v>120</v>
      </c>
      <c r="Q211" s="37">
        <v>0.4</v>
      </c>
      <c r="R211" s="37">
        <f t="shared" si="71"/>
        <v>1344</v>
      </c>
      <c r="S211" s="36">
        <v>0</v>
      </c>
      <c r="T211" s="29">
        <f t="shared" si="70"/>
        <v>0</v>
      </c>
      <c r="U211" s="29">
        <f t="shared" si="59"/>
        <v>11289</v>
      </c>
      <c r="V211" s="36">
        <f t="shared" si="65"/>
        <v>3400</v>
      </c>
      <c r="W211" s="36">
        <v>1</v>
      </c>
      <c r="X211" s="36">
        <v>484</v>
      </c>
      <c r="Y211" s="28">
        <f t="shared" si="66"/>
        <v>484</v>
      </c>
      <c r="Z211" s="31">
        <v>0</v>
      </c>
      <c r="AA211" s="29">
        <f t="shared" si="73"/>
        <v>3884</v>
      </c>
      <c r="AB211" s="29">
        <f t="shared" si="68"/>
        <v>15173</v>
      </c>
      <c r="AC211" s="32"/>
      <c r="AD211" s="32"/>
      <c r="AE211" s="33" t="str">
        <f t="shared" si="69"/>
        <v>647-PR</v>
      </c>
    </row>
    <row r="212" spans="1:31" s="34" customFormat="1" ht="35.450000000000003" customHeight="1" x14ac:dyDescent="0.25">
      <c r="A212" s="23" t="s">
        <v>350</v>
      </c>
      <c r="B212" s="35" t="s">
        <v>351</v>
      </c>
      <c r="C212" s="24" t="s">
        <v>67</v>
      </c>
      <c r="D212" s="24" t="s">
        <v>102</v>
      </c>
      <c r="E212" s="25" t="s">
        <v>310</v>
      </c>
      <c r="F212" s="25" t="s">
        <v>48</v>
      </c>
      <c r="G212" s="25" t="s">
        <v>352</v>
      </c>
      <c r="H212" s="26">
        <v>42</v>
      </c>
      <c r="I212" s="23" t="s">
        <v>37</v>
      </c>
      <c r="J212" s="27">
        <v>585</v>
      </c>
      <c r="K212" s="28">
        <v>0</v>
      </c>
      <c r="L212" s="28">
        <v>20</v>
      </c>
      <c r="M212" s="28">
        <f t="shared" si="72"/>
        <v>20</v>
      </c>
      <c r="N212" s="29">
        <f t="shared" si="64"/>
        <v>11700</v>
      </c>
      <c r="O212" s="36">
        <v>28</v>
      </c>
      <c r="P212" s="37">
        <v>16</v>
      </c>
      <c r="Q212" s="37">
        <v>0.4</v>
      </c>
      <c r="R212" s="30">
        <f t="shared" si="71"/>
        <v>179.20000000000002</v>
      </c>
      <c r="S212" s="36">
        <v>300</v>
      </c>
      <c r="T212" s="29">
        <f t="shared" si="70"/>
        <v>6000</v>
      </c>
      <c r="U212" s="29">
        <f t="shared" si="59"/>
        <v>17879.2</v>
      </c>
      <c r="V212" s="36">
        <f t="shared" si="65"/>
        <v>4000</v>
      </c>
      <c r="W212" s="36">
        <v>1</v>
      </c>
      <c r="X212" s="36">
        <v>148</v>
      </c>
      <c r="Y212" s="28">
        <f t="shared" si="66"/>
        <v>148</v>
      </c>
      <c r="Z212" s="31">
        <v>0</v>
      </c>
      <c r="AA212" s="29">
        <f t="shared" si="73"/>
        <v>4148</v>
      </c>
      <c r="AB212" s="29">
        <f t="shared" si="68"/>
        <v>22027.200000000001</v>
      </c>
      <c r="AC212" s="32">
        <f>SUM(M212:M234)</f>
        <v>412</v>
      </c>
      <c r="AD212" s="32">
        <f>SUM(AB212:AB234)</f>
        <v>459297.2</v>
      </c>
      <c r="AE212" s="33" t="str">
        <f t="shared" si="69"/>
        <v>648-PR</v>
      </c>
    </row>
    <row r="213" spans="1:31" s="34" customFormat="1" ht="35.450000000000003" customHeight="1" x14ac:dyDescent="0.25">
      <c r="A213" s="23" t="s">
        <v>350</v>
      </c>
      <c r="B213" s="35" t="s">
        <v>351</v>
      </c>
      <c r="C213" s="24" t="s">
        <v>67</v>
      </c>
      <c r="D213" s="24" t="s">
        <v>102</v>
      </c>
      <c r="E213" s="25" t="s">
        <v>353</v>
      </c>
      <c r="F213" s="25" t="s">
        <v>354</v>
      </c>
      <c r="G213" s="25" t="s">
        <v>78</v>
      </c>
      <c r="H213" s="26">
        <v>42</v>
      </c>
      <c r="I213" s="23" t="s">
        <v>37</v>
      </c>
      <c r="J213" s="27">
        <v>585</v>
      </c>
      <c r="K213" s="28">
        <v>15</v>
      </c>
      <c r="L213" s="28">
        <v>0</v>
      </c>
      <c r="M213" s="28">
        <f t="shared" si="72"/>
        <v>15</v>
      </c>
      <c r="N213" s="29">
        <f t="shared" si="64"/>
        <v>8775</v>
      </c>
      <c r="O213" s="36">
        <v>14</v>
      </c>
      <c r="P213" s="37">
        <v>17</v>
      </c>
      <c r="Q213" s="37">
        <v>0.4</v>
      </c>
      <c r="R213" s="30">
        <f t="shared" si="71"/>
        <v>95.200000000000017</v>
      </c>
      <c r="S213" s="36">
        <v>300</v>
      </c>
      <c r="T213" s="29">
        <f t="shared" si="70"/>
        <v>4500</v>
      </c>
      <c r="U213" s="29">
        <f t="shared" si="59"/>
        <v>13370.2</v>
      </c>
      <c r="V213" s="36">
        <f t="shared" si="65"/>
        <v>3000</v>
      </c>
      <c r="W213" s="36">
        <v>1</v>
      </c>
      <c r="X213" s="36">
        <v>170</v>
      </c>
      <c r="Y213" s="28">
        <f t="shared" si="66"/>
        <v>170</v>
      </c>
      <c r="Z213" s="31">
        <v>0</v>
      </c>
      <c r="AA213" s="29">
        <f t="shared" si="73"/>
        <v>3170</v>
      </c>
      <c r="AB213" s="29">
        <f t="shared" si="68"/>
        <v>16540.2</v>
      </c>
      <c r="AC213" s="32"/>
      <c r="AD213" s="32"/>
      <c r="AE213" s="33" t="str">
        <f t="shared" si="69"/>
        <v>648-PR</v>
      </c>
    </row>
    <row r="214" spans="1:31" s="34" customFormat="1" ht="35.450000000000003" customHeight="1" x14ac:dyDescent="0.25">
      <c r="A214" s="23" t="s">
        <v>350</v>
      </c>
      <c r="B214" s="35" t="s">
        <v>351</v>
      </c>
      <c r="C214" s="24" t="s">
        <v>67</v>
      </c>
      <c r="D214" s="24" t="s">
        <v>102</v>
      </c>
      <c r="E214" s="25" t="s">
        <v>353</v>
      </c>
      <c r="F214" s="25" t="s">
        <v>355</v>
      </c>
      <c r="G214" s="25" t="s">
        <v>352</v>
      </c>
      <c r="H214" s="26">
        <v>42</v>
      </c>
      <c r="I214" s="23" t="s">
        <v>37</v>
      </c>
      <c r="J214" s="27">
        <v>585</v>
      </c>
      <c r="K214" s="28">
        <v>0</v>
      </c>
      <c r="L214" s="28">
        <v>17</v>
      </c>
      <c r="M214" s="28">
        <f t="shared" si="72"/>
        <v>17</v>
      </c>
      <c r="N214" s="29">
        <f t="shared" si="64"/>
        <v>9945</v>
      </c>
      <c r="O214" s="36">
        <v>14</v>
      </c>
      <c r="P214" s="37">
        <v>17</v>
      </c>
      <c r="Q214" s="37">
        <v>0.4</v>
      </c>
      <c r="R214" s="30">
        <f t="shared" si="71"/>
        <v>95.200000000000017</v>
      </c>
      <c r="S214" s="36">
        <v>300</v>
      </c>
      <c r="T214" s="29">
        <f t="shared" si="70"/>
        <v>5100</v>
      </c>
      <c r="U214" s="29">
        <f t="shared" si="59"/>
        <v>15140.2</v>
      </c>
      <c r="V214" s="36">
        <f t="shared" si="65"/>
        <v>3400</v>
      </c>
      <c r="W214" s="36">
        <v>1</v>
      </c>
      <c r="X214" s="36">
        <v>170</v>
      </c>
      <c r="Y214" s="28">
        <f t="shared" si="66"/>
        <v>170</v>
      </c>
      <c r="Z214" s="31">
        <v>0</v>
      </c>
      <c r="AA214" s="29">
        <f t="shared" si="73"/>
        <v>3570</v>
      </c>
      <c r="AB214" s="29">
        <f t="shared" si="68"/>
        <v>18710.2</v>
      </c>
      <c r="AC214" s="32"/>
      <c r="AD214" s="32"/>
      <c r="AE214" s="33" t="str">
        <f t="shared" si="69"/>
        <v>648-PR</v>
      </c>
    </row>
    <row r="215" spans="1:31" s="34" customFormat="1" ht="37.35" customHeight="1" x14ac:dyDescent="0.25">
      <c r="A215" s="23" t="s">
        <v>350</v>
      </c>
      <c r="B215" s="35" t="s">
        <v>351</v>
      </c>
      <c r="C215" s="24" t="s">
        <v>67</v>
      </c>
      <c r="D215" s="24" t="s">
        <v>102</v>
      </c>
      <c r="E215" s="25" t="s">
        <v>341</v>
      </c>
      <c r="F215" s="25" t="s">
        <v>48</v>
      </c>
      <c r="G215" s="25" t="s">
        <v>352</v>
      </c>
      <c r="H215" s="26">
        <v>42</v>
      </c>
      <c r="I215" s="23" t="s">
        <v>37</v>
      </c>
      <c r="J215" s="27">
        <v>585</v>
      </c>
      <c r="K215" s="28">
        <v>18</v>
      </c>
      <c r="L215" s="28">
        <v>0</v>
      </c>
      <c r="M215" s="28">
        <f t="shared" si="72"/>
        <v>18</v>
      </c>
      <c r="N215" s="29">
        <f t="shared" si="64"/>
        <v>10530</v>
      </c>
      <c r="O215" s="36">
        <v>28</v>
      </c>
      <c r="P215" s="37">
        <v>51</v>
      </c>
      <c r="Q215" s="37">
        <v>0.4</v>
      </c>
      <c r="R215" s="30">
        <f t="shared" si="71"/>
        <v>571.20000000000005</v>
      </c>
      <c r="S215" s="36">
        <v>300</v>
      </c>
      <c r="T215" s="29">
        <f t="shared" si="70"/>
        <v>5400</v>
      </c>
      <c r="U215" s="29">
        <f t="shared" si="59"/>
        <v>16501.2</v>
      </c>
      <c r="V215" s="36">
        <f t="shared" si="65"/>
        <v>3600</v>
      </c>
      <c r="W215" s="36">
        <v>1</v>
      </c>
      <c r="X215" s="36">
        <v>187</v>
      </c>
      <c r="Y215" s="28">
        <f t="shared" si="66"/>
        <v>187</v>
      </c>
      <c r="Z215" s="31">
        <v>0</v>
      </c>
      <c r="AA215" s="29">
        <f t="shared" si="73"/>
        <v>3787</v>
      </c>
      <c r="AB215" s="29">
        <f t="shared" si="68"/>
        <v>20288.2</v>
      </c>
      <c r="AC215" s="32"/>
      <c r="AD215" s="32"/>
      <c r="AE215" s="33" t="str">
        <f t="shared" si="69"/>
        <v>648-PR</v>
      </c>
    </row>
    <row r="216" spans="1:31" s="34" customFormat="1" ht="37.35" customHeight="1" x14ac:dyDescent="0.25">
      <c r="A216" s="23" t="s">
        <v>350</v>
      </c>
      <c r="B216" s="35" t="s">
        <v>351</v>
      </c>
      <c r="C216" s="24" t="s">
        <v>67</v>
      </c>
      <c r="D216" s="24" t="s">
        <v>102</v>
      </c>
      <c r="E216" s="25" t="s">
        <v>163</v>
      </c>
      <c r="F216" s="25" t="s">
        <v>48</v>
      </c>
      <c r="G216" s="25" t="s">
        <v>352</v>
      </c>
      <c r="H216" s="26">
        <v>42</v>
      </c>
      <c r="I216" s="23" t="s">
        <v>37</v>
      </c>
      <c r="J216" s="27">
        <v>585</v>
      </c>
      <c r="K216" s="28">
        <v>0</v>
      </c>
      <c r="L216" s="28">
        <v>17</v>
      </c>
      <c r="M216" s="28">
        <f t="shared" si="72"/>
        <v>17</v>
      </c>
      <c r="N216" s="29">
        <f t="shared" si="64"/>
        <v>9945</v>
      </c>
      <c r="O216" s="36">
        <v>28</v>
      </c>
      <c r="P216" s="37">
        <v>12</v>
      </c>
      <c r="Q216" s="37">
        <v>0.4</v>
      </c>
      <c r="R216" s="30">
        <f t="shared" si="71"/>
        <v>134.40000000000003</v>
      </c>
      <c r="S216" s="36">
        <v>300</v>
      </c>
      <c r="T216" s="29">
        <f t="shared" si="70"/>
        <v>5100</v>
      </c>
      <c r="U216" s="29">
        <f t="shared" si="59"/>
        <v>15179.4</v>
      </c>
      <c r="V216" s="36">
        <f t="shared" si="65"/>
        <v>3400</v>
      </c>
      <c r="W216" s="36">
        <v>1</v>
      </c>
      <c r="X216" s="36">
        <v>148</v>
      </c>
      <c r="Y216" s="28">
        <f t="shared" si="66"/>
        <v>148</v>
      </c>
      <c r="Z216" s="31">
        <v>0</v>
      </c>
      <c r="AA216" s="29">
        <f t="shared" si="73"/>
        <v>3548</v>
      </c>
      <c r="AB216" s="29">
        <f t="shared" si="68"/>
        <v>18727.400000000001</v>
      </c>
      <c r="AC216" s="32"/>
      <c r="AD216" s="32"/>
      <c r="AE216" s="33" t="str">
        <f t="shared" si="69"/>
        <v>648-PR</v>
      </c>
    </row>
    <row r="217" spans="1:31" s="34" customFormat="1" ht="35.25" customHeight="1" x14ac:dyDescent="0.25">
      <c r="A217" s="23" t="s">
        <v>350</v>
      </c>
      <c r="B217" s="35" t="s">
        <v>351</v>
      </c>
      <c r="C217" s="24" t="s">
        <v>67</v>
      </c>
      <c r="D217" s="24" t="s">
        <v>102</v>
      </c>
      <c r="E217" s="25" t="s">
        <v>169</v>
      </c>
      <c r="F217" s="25" t="s">
        <v>356</v>
      </c>
      <c r="G217" s="25" t="s">
        <v>352</v>
      </c>
      <c r="H217" s="26">
        <v>42</v>
      </c>
      <c r="I217" s="23" t="s">
        <v>37</v>
      </c>
      <c r="J217" s="27">
        <v>585</v>
      </c>
      <c r="K217" s="28">
        <v>18</v>
      </c>
      <c r="L217" s="28">
        <v>0</v>
      </c>
      <c r="M217" s="28">
        <f t="shared" si="72"/>
        <v>18</v>
      </c>
      <c r="N217" s="29">
        <f t="shared" si="64"/>
        <v>10530</v>
      </c>
      <c r="O217" s="36">
        <v>28</v>
      </c>
      <c r="P217" s="37">
        <v>36</v>
      </c>
      <c r="Q217" s="37">
        <v>0.4</v>
      </c>
      <c r="R217" s="30">
        <f t="shared" si="71"/>
        <v>403.2</v>
      </c>
      <c r="S217" s="36">
        <v>300</v>
      </c>
      <c r="T217" s="29">
        <f t="shared" si="70"/>
        <v>5400</v>
      </c>
      <c r="U217" s="29">
        <f t="shared" si="59"/>
        <v>16333.2</v>
      </c>
      <c r="V217" s="36">
        <f t="shared" si="65"/>
        <v>3600</v>
      </c>
      <c r="W217" s="36">
        <v>1</v>
      </c>
      <c r="X217" s="36">
        <v>187</v>
      </c>
      <c r="Y217" s="28">
        <f t="shared" si="66"/>
        <v>187</v>
      </c>
      <c r="Z217" s="31">
        <v>0</v>
      </c>
      <c r="AA217" s="29">
        <f t="shared" si="73"/>
        <v>3787</v>
      </c>
      <c r="AB217" s="29">
        <f t="shared" si="68"/>
        <v>20120.2</v>
      </c>
      <c r="AC217" s="32"/>
      <c r="AD217" s="32"/>
      <c r="AE217" s="33" t="str">
        <f t="shared" si="69"/>
        <v>648-PR</v>
      </c>
    </row>
    <row r="218" spans="1:31" s="34" customFormat="1" ht="34.5" customHeight="1" x14ac:dyDescent="0.25">
      <c r="A218" s="23" t="s">
        <v>350</v>
      </c>
      <c r="B218" s="35" t="s">
        <v>351</v>
      </c>
      <c r="C218" s="24" t="s">
        <v>67</v>
      </c>
      <c r="D218" s="24" t="s">
        <v>105</v>
      </c>
      <c r="E218" s="25" t="s">
        <v>177</v>
      </c>
      <c r="F218" s="25" t="s">
        <v>43</v>
      </c>
      <c r="G218" s="25" t="s">
        <v>78</v>
      </c>
      <c r="H218" s="26">
        <v>42</v>
      </c>
      <c r="I218" s="23" t="s">
        <v>37</v>
      </c>
      <c r="J218" s="27">
        <v>585</v>
      </c>
      <c r="K218" s="28">
        <v>0</v>
      </c>
      <c r="L218" s="28">
        <v>18</v>
      </c>
      <c r="M218" s="28">
        <f t="shared" si="72"/>
        <v>18</v>
      </c>
      <c r="N218" s="29">
        <f t="shared" si="64"/>
        <v>10530</v>
      </c>
      <c r="O218" s="36">
        <v>28</v>
      </c>
      <c r="P218" s="37">
        <v>26</v>
      </c>
      <c r="Q218" s="37">
        <v>0.4</v>
      </c>
      <c r="R218" s="37">
        <f t="shared" si="71"/>
        <v>291.2</v>
      </c>
      <c r="S218" s="36">
        <v>300</v>
      </c>
      <c r="T218" s="29">
        <f t="shared" si="70"/>
        <v>5400</v>
      </c>
      <c r="U218" s="29">
        <f t="shared" si="59"/>
        <v>16221.2</v>
      </c>
      <c r="V218" s="36">
        <f t="shared" si="65"/>
        <v>3600</v>
      </c>
      <c r="W218" s="36">
        <v>1</v>
      </c>
      <c r="X218" s="36">
        <v>170</v>
      </c>
      <c r="Y218" s="28">
        <f t="shared" si="66"/>
        <v>170</v>
      </c>
      <c r="Z218" s="31">
        <v>0</v>
      </c>
      <c r="AA218" s="29">
        <f t="shared" si="73"/>
        <v>3770</v>
      </c>
      <c r="AB218" s="29">
        <f t="shared" si="68"/>
        <v>19991.2</v>
      </c>
      <c r="AC218" s="32"/>
      <c r="AD218" s="32"/>
      <c r="AE218" s="33" t="str">
        <f t="shared" si="69"/>
        <v>648-PR</v>
      </c>
    </row>
    <row r="219" spans="1:31" s="34" customFormat="1" ht="39" customHeight="1" x14ac:dyDescent="0.25">
      <c r="A219" s="23" t="s">
        <v>350</v>
      </c>
      <c r="B219" s="35" t="s">
        <v>351</v>
      </c>
      <c r="C219" s="24" t="s">
        <v>67</v>
      </c>
      <c r="D219" s="24" t="s">
        <v>105</v>
      </c>
      <c r="E219" s="25" t="s">
        <v>177</v>
      </c>
      <c r="F219" s="25" t="s">
        <v>48</v>
      </c>
      <c r="G219" s="25" t="s">
        <v>357</v>
      </c>
      <c r="H219" s="26">
        <v>56</v>
      </c>
      <c r="I219" s="23" t="s">
        <v>37</v>
      </c>
      <c r="J219" s="27">
        <v>585</v>
      </c>
      <c r="K219" s="28">
        <v>18</v>
      </c>
      <c r="L219" s="28">
        <v>0</v>
      </c>
      <c r="M219" s="28">
        <f t="shared" si="72"/>
        <v>18</v>
      </c>
      <c r="N219" s="29">
        <f t="shared" si="64"/>
        <v>10530</v>
      </c>
      <c r="O219" s="36">
        <v>28</v>
      </c>
      <c r="P219" s="37">
        <v>26</v>
      </c>
      <c r="Q219" s="37">
        <v>0.4</v>
      </c>
      <c r="R219" s="37">
        <f t="shared" si="71"/>
        <v>291.2</v>
      </c>
      <c r="S219" s="36">
        <v>300</v>
      </c>
      <c r="T219" s="29">
        <f t="shared" si="70"/>
        <v>5400</v>
      </c>
      <c r="U219" s="29">
        <f t="shared" ref="U219:U282" si="74">N219+R219+T219</f>
        <v>16221.2</v>
      </c>
      <c r="V219" s="36">
        <f t="shared" si="65"/>
        <v>3600</v>
      </c>
      <c r="W219" s="36">
        <v>1</v>
      </c>
      <c r="X219" s="36">
        <v>170</v>
      </c>
      <c r="Y219" s="28">
        <f t="shared" si="66"/>
        <v>170</v>
      </c>
      <c r="Z219" s="31">
        <v>0</v>
      </c>
      <c r="AA219" s="29">
        <f t="shared" si="73"/>
        <v>3770</v>
      </c>
      <c r="AB219" s="29">
        <f t="shared" si="68"/>
        <v>19991.2</v>
      </c>
      <c r="AC219" s="32"/>
      <c r="AD219" s="32"/>
      <c r="AE219" s="33" t="str">
        <f t="shared" si="69"/>
        <v>648-PR</v>
      </c>
    </row>
    <row r="220" spans="1:31" s="34" customFormat="1" ht="37.9" customHeight="1" x14ac:dyDescent="0.25">
      <c r="A220" s="23" t="s">
        <v>350</v>
      </c>
      <c r="B220" s="35" t="s">
        <v>351</v>
      </c>
      <c r="C220" s="24" t="s">
        <v>67</v>
      </c>
      <c r="D220" s="24" t="s">
        <v>105</v>
      </c>
      <c r="E220" s="25" t="s">
        <v>345</v>
      </c>
      <c r="F220" s="25" t="s">
        <v>48</v>
      </c>
      <c r="G220" s="25" t="s">
        <v>335</v>
      </c>
      <c r="H220" s="26">
        <v>42</v>
      </c>
      <c r="I220" s="23" t="s">
        <v>37</v>
      </c>
      <c r="J220" s="27">
        <v>585</v>
      </c>
      <c r="K220" s="28">
        <v>18</v>
      </c>
      <c r="L220" s="28">
        <v>0</v>
      </c>
      <c r="M220" s="28">
        <f t="shared" si="72"/>
        <v>18</v>
      </c>
      <c r="N220" s="29">
        <f t="shared" si="64"/>
        <v>10530</v>
      </c>
      <c r="O220" s="36">
        <v>28</v>
      </c>
      <c r="P220" s="37">
        <v>68</v>
      </c>
      <c r="Q220" s="37">
        <v>0.4</v>
      </c>
      <c r="R220" s="37">
        <f t="shared" si="71"/>
        <v>761.60000000000014</v>
      </c>
      <c r="S220" s="36">
        <v>300</v>
      </c>
      <c r="T220" s="29">
        <f t="shared" si="70"/>
        <v>5400</v>
      </c>
      <c r="U220" s="29">
        <f t="shared" si="74"/>
        <v>16691.599999999999</v>
      </c>
      <c r="V220" s="36">
        <f t="shared" si="65"/>
        <v>3600</v>
      </c>
      <c r="W220" s="36">
        <v>1</v>
      </c>
      <c r="X220" s="36">
        <v>313</v>
      </c>
      <c r="Y220" s="28">
        <f t="shared" si="66"/>
        <v>313</v>
      </c>
      <c r="Z220" s="31">
        <v>0</v>
      </c>
      <c r="AA220" s="29">
        <f t="shared" si="73"/>
        <v>3913</v>
      </c>
      <c r="AB220" s="29">
        <f t="shared" si="68"/>
        <v>20604.599999999999</v>
      </c>
      <c r="AC220" s="32"/>
      <c r="AD220" s="32"/>
      <c r="AE220" s="33" t="str">
        <f t="shared" si="69"/>
        <v>648-PR</v>
      </c>
    </row>
    <row r="221" spans="1:31" s="34" customFormat="1" ht="48" customHeight="1" x14ac:dyDescent="0.25">
      <c r="A221" s="23" t="s">
        <v>350</v>
      </c>
      <c r="B221" s="35" t="s">
        <v>351</v>
      </c>
      <c r="C221" s="24" t="s">
        <v>67</v>
      </c>
      <c r="D221" s="24" t="s">
        <v>105</v>
      </c>
      <c r="E221" s="25" t="s">
        <v>292</v>
      </c>
      <c r="F221" s="25" t="s">
        <v>48</v>
      </c>
      <c r="G221" s="25" t="s">
        <v>357</v>
      </c>
      <c r="H221" s="26">
        <v>56</v>
      </c>
      <c r="I221" s="23" t="s">
        <v>37</v>
      </c>
      <c r="J221" s="27">
        <v>585</v>
      </c>
      <c r="K221" s="28">
        <v>0</v>
      </c>
      <c r="L221" s="28">
        <v>18</v>
      </c>
      <c r="M221" s="28">
        <f t="shared" si="72"/>
        <v>18</v>
      </c>
      <c r="N221" s="29">
        <f t="shared" si="64"/>
        <v>10530</v>
      </c>
      <c r="O221" s="36">
        <v>28</v>
      </c>
      <c r="P221" s="37">
        <v>10</v>
      </c>
      <c r="Q221" s="37">
        <v>0.4</v>
      </c>
      <c r="R221" s="37">
        <f t="shared" si="71"/>
        <v>112</v>
      </c>
      <c r="S221" s="36">
        <v>300</v>
      </c>
      <c r="T221" s="29">
        <f t="shared" si="70"/>
        <v>5400</v>
      </c>
      <c r="U221" s="29">
        <f t="shared" si="74"/>
        <v>16042</v>
      </c>
      <c r="V221" s="36">
        <f t="shared" si="65"/>
        <v>3600</v>
      </c>
      <c r="W221" s="36">
        <v>1</v>
      </c>
      <c r="X221" s="36">
        <v>313</v>
      </c>
      <c r="Y221" s="28">
        <f t="shared" si="66"/>
        <v>313</v>
      </c>
      <c r="Z221" s="31">
        <v>0</v>
      </c>
      <c r="AA221" s="29">
        <f t="shared" si="73"/>
        <v>3913</v>
      </c>
      <c r="AB221" s="29">
        <f t="shared" si="68"/>
        <v>19955</v>
      </c>
      <c r="AC221" s="32"/>
      <c r="AD221" s="32"/>
      <c r="AE221" s="33" t="str">
        <f t="shared" si="69"/>
        <v>648-PR</v>
      </c>
    </row>
    <row r="222" spans="1:31" s="34" customFormat="1" ht="37.9" customHeight="1" x14ac:dyDescent="0.25">
      <c r="A222" s="23" t="s">
        <v>350</v>
      </c>
      <c r="B222" s="35" t="s">
        <v>351</v>
      </c>
      <c r="C222" s="24" t="s">
        <v>67</v>
      </c>
      <c r="D222" s="24" t="s">
        <v>105</v>
      </c>
      <c r="E222" s="25" t="s">
        <v>358</v>
      </c>
      <c r="F222" s="25" t="s">
        <v>48</v>
      </c>
      <c r="G222" s="25" t="s">
        <v>94</v>
      </c>
      <c r="H222" s="26">
        <v>42</v>
      </c>
      <c r="I222" s="23" t="s">
        <v>37</v>
      </c>
      <c r="J222" s="27">
        <v>585</v>
      </c>
      <c r="K222" s="28">
        <v>0</v>
      </c>
      <c r="L222" s="28">
        <v>20</v>
      </c>
      <c r="M222" s="28">
        <f t="shared" si="72"/>
        <v>20</v>
      </c>
      <c r="N222" s="29">
        <f t="shared" si="64"/>
        <v>11700</v>
      </c>
      <c r="O222" s="36">
        <v>14</v>
      </c>
      <c r="P222" s="37">
        <v>13</v>
      </c>
      <c r="Q222" s="37">
        <v>0.4</v>
      </c>
      <c r="R222" s="37">
        <f t="shared" si="71"/>
        <v>72.8</v>
      </c>
      <c r="S222" s="36">
        <v>300</v>
      </c>
      <c r="T222" s="29">
        <f t="shared" si="70"/>
        <v>6000</v>
      </c>
      <c r="U222" s="29">
        <f t="shared" si="74"/>
        <v>17772.8</v>
      </c>
      <c r="V222" s="36">
        <f t="shared" si="65"/>
        <v>4000</v>
      </c>
      <c r="W222" s="36">
        <v>1</v>
      </c>
      <c r="X222" s="36">
        <v>170</v>
      </c>
      <c r="Y222" s="28">
        <f t="shared" si="66"/>
        <v>170</v>
      </c>
      <c r="Z222" s="31"/>
      <c r="AA222" s="29">
        <f t="shared" si="73"/>
        <v>4170</v>
      </c>
      <c r="AB222" s="29">
        <f t="shared" si="68"/>
        <v>21942.799999999999</v>
      </c>
      <c r="AC222" s="32"/>
      <c r="AD222" s="32"/>
      <c r="AE222" s="33" t="str">
        <f t="shared" si="69"/>
        <v>648-PR</v>
      </c>
    </row>
    <row r="223" spans="1:31" s="34" customFormat="1" ht="34.5" x14ac:dyDescent="0.25">
      <c r="A223" s="23" t="s">
        <v>350</v>
      </c>
      <c r="B223" s="35" t="s">
        <v>351</v>
      </c>
      <c r="C223" s="24" t="s">
        <v>67</v>
      </c>
      <c r="D223" s="24" t="s">
        <v>41</v>
      </c>
      <c r="E223" s="25" t="s">
        <v>263</v>
      </c>
      <c r="F223" s="25" t="s">
        <v>43</v>
      </c>
      <c r="G223" s="25" t="s">
        <v>78</v>
      </c>
      <c r="H223" s="26">
        <v>42</v>
      </c>
      <c r="I223" s="23" t="s">
        <v>37</v>
      </c>
      <c r="J223" s="27">
        <v>585</v>
      </c>
      <c r="K223" s="28">
        <v>15</v>
      </c>
      <c r="L223" s="28">
        <v>0</v>
      </c>
      <c r="M223" s="28">
        <f t="shared" si="72"/>
        <v>15</v>
      </c>
      <c r="N223" s="29">
        <f t="shared" si="64"/>
        <v>8775</v>
      </c>
      <c r="O223" s="36">
        <v>28</v>
      </c>
      <c r="P223" s="37">
        <v>47</v>
      </c>
      <c r="Q223" s="37">
        <v>0.4</v>
      </c>
      <c r="R223" s="37">
        <f t="shared" si="71"/>
        <v>526.4</v>
      </c>
      <c r="S223" s="36">
        <v>300</v>
      </c>
      <c r="T223" s="29">
        <f t="shared" si="70"/>
        <v>4500</v>
      </c>
      <c r="U223" s="29">
        <f t="shared" si="74"/>
        <v>13801.4</v>
      </c>
      <c r="V223" s="36">
        <f t="shared" si="65"/>
        <v>3000</v>
      </c>
      <c r="W223" s="36">
        <v>1</v>
      </c>
      <c r="X223" s="36">
        <v>363</v>
      </c>
      <c r="Y223" s="28">
        <f t="shared" si="66"/>
        <v>363</v>
      </c>
      <c r="Z223" s="31">
        <v>0</v>
      </c>
      <c r="AA223" s="29">
        <f t="shared" si="73"/>
        <v>3363</v>
      </c>
      <c r="AB223" s="29">
        <f t="shared" si="68"/>
        <v>17164.400000000001</v>
      </c>
      <c r="AC223" s="32"/>
      <c r="AD223" s="32"/>
      <c r="AE223" s="33" t="str">
        <f t="shared" si="69"/>
        <v>648-PR</v>
      </c>
    </row>
    <row r="224" spans="1:31" s="34" customFormat="1" ht="37.5" customHeight="1" x14ac:dyDescent="0.25">
      <c r="A224" s="23" t="s">
        <v>350</v>
      </c>
      <c r="B224" s="35" t="s">
        <v>351</v>
      </c>
      <c r="C224" s="24" t="s">
        <v>67</v>
      </c>
      <c r="D224" s="24" t="s">
        <v>41</v>
      </c>
      <c r="E224" s="25" t="s">
        <v>359</v>
      </c>
      <c r="F224" s="25" t="s">
        <v>93</v>
      </c>
      <c r="G224" s="25" t="s">
        <v>94</v>
      </c>
      <c r="H224" s="26">
        <v>42</v>
      </c>
      <c r="I224" s="23" t="s">
        <v>142</v>
      </c>
      <c r="J224" s="27">
        <v>585</v>
      </c>
      <c r="K224" s="28">
        <v>15</v>
      </c>
      <c r="L224" s="28">
        <v>0</v>
      </c>
      <c r="M224" s="28">
        <f t="shared" si="72"/>
        <v>15</v>
      </c>
      <c r="N224" s="29">
        <f t="shared" si="64"/>
        <v>8775</v>
      </c>
      <c r="O224" s="36">
        <v>14</v>
      </c>
      <c r="P224" s="37">
        <v>42</v>
      </c>
      <c r="Q224" s="37">
        <v>0.4</v>
      </c>
      <c r="R224" s="37">
        <f t="shared" si="71"/>
        <v>235.20000000000002</v>
      </c>
      <c r="S224" s="36">
        <v>300</v>
      </c>
      <c r="T224" s="29">
        <f t="shared" si="70"/>
        <v>4500</v>
      </c>
      <c r="U224" s="29">
        <f t="shared" si="74"/>
        <v>13510.2</v>
      </c>
      <c r="V224" s="36">
        <f t="shared" si="65"/>
        <v>3000</v>
      </c>
      <c r="W224" s="36">
        <v>1</v>
      </c>
      <c r="X224" s="36">
        <v>242</v>
      </c>
      <c r="Y224" s="28">
        <f t="shared" si="66"/>
        <v>242</v>
      </c>
      <c r="Z224" s="31">
        <v>0</v>
      </c>
      <c r="AA224" s="29">
        <f t="shared" si="73"/>
        <v>3242</v>
      </c>
      <c r="AB224" s="29">
        <f t="shared" si="68"/>
        <v>16752.2</v>
      </c>
      <c r="AC224" s="32"/>
      <c r="AD224" s="32"/>
      <c r="AE224" s="33" t="str">
        <f t="shared" si="69"/>
        <v>648-PR</v>
      </c>
    </row>
    <row r="225" spans="1:31" s="34" customFormat="1" ht="34.5" x14ac:dyDescent="0.25">
      <c r="A225" s="23" t="s">
        <v>350</v>
      </c>
      <c r="B225" s="35" t="s">
        <v>351</v>
      </c>
      <c r="C225" s="24" t="s">
        <v>67</v>
      </c>
      <c r="D225" s="24" t="s">
        <v>41</v>
      </c>
      <c r="E225" s="25" t="s">
        <v>359</v>
      </c>
      <c r="F225" s="25" t="s">
        <v>93</v>
      </c>
      <c r="G225" s="25" t="s">
        <v>94</v>
      </c>
      <c r="H225" s="26">
        <v>42</v>
      </c>
      <c r="I225" s="23" t="s">
        <v>142</v>
      </c>
      <c r="J225" s="27">
        <v>585</v>
      </c>
      <c r="K225" s="28">
        <v>0</v>
      </c>
      <c r="L225" s="28">
        <v>22</v>
      </c>
      <c r="M225" s="28">
        <f t="shared" si="72"/>
        <v>22</v>
      </c>
      <c r="N225" s="29">
        <f t="shared" si="64"/>
        <v>12870</v>
      </c>
      <c r="O225" s="36">
        <v>14</v>
      </c>
      <c r="P225" s="37">
        <v>42</v>
      </c>
      <c r="Q225" s="37">
        <v>0.4</v>
      </c>
      <c r="R225" s="37">
        <f t="shared" si="71"/>
        <v>235.20000000000002</v>
      </c>
      <c r="S225" s="36">
        <v>300</v>
      </c>
      <c r="T225" s="29">
        <f t="shared" si="70"/>
        <v>6600</v>
      </c>
      <c r="U225" s="29">
        <f t="shared" si="74"/>
        <v>19705.2</v>
      </c>
      <c r="V225" s="36">
        <f t="shared" si="65"/>
        <v>4400</v>
      </c>
      <c r="W225" s="36">
        <v>1</v>
      </c>
      <c r="X225" s="36">
        <v>242</v>
      </c>
      <c r="Y225" s="28">
        <f t="shared" si="66"/>
        <v>242</v>
      </c>
      <c r="Z225" s="31">
        <v>0</v>
      </c>
      <c r="AA225" s="29">
        <f t="shared" si="73"/>
        <v>4642</v>
      </c>
      <c r="AB225" s="29">
        <f t="shared" si="68"/>
        <v>24347.200000000001</v>
      </c>
      <c r="AC225" s="32"/>
      <c r="AD225" s="32"/>
      <c r="AE225" s="33" t="str">
        <f t="shared" si="69"/>
        <v>648-PR</v>
      </c>
    </row>
    <row r="226" spans="1:31" s="34" customFormat="1" ht="34.5" x14ac:dyDescent="0.25">
      <c r="A226" s="23" t="s">
        <v>350</v>
      </c>
      <c r="B226" s="35" t="s">
        <v>351</v>
      </c>
      <c r="C226" s="24" t="s">
        <v>67</v>
      </c>
      <c r="D226" s="24" t="s">
        <v>41</v>
      </c>
      <c r="E226" s="25" t="s">
        <v>200</v>
      </c>
      <c r="F226" s="25" t="s">
        <v>360</v>
      </c>
      <c r="G226" s="25" t="s">
        <v>361</v>
      </c>
      <c r="H226" s="26">
        <v>56</v>
      </c>
      <c r="I226" s="23" t="s">
        <v>37</v>
      </c>
      <c r="J226" s="27">
        <v>585</v>
      </c>
      <c r="K226" s="28">
        <v>0</v>
      </c>
      <c r="L226" s="28">
        <v>20</v>
      </c>
      <c r="M226" s="28">
        <f t="shared" si="72"/>
        <v>20</v>
      </c>
      <c r="N226" s="29">
        <f t="shared" ref="N226:N276" si="75">(J226*M226)</f>
        <v>11700</v>
      </c>
      <c r="O226" s="36">
        <v>36</v>
      </c>
      <c r="P226" s="37">
        <v>28</v>
      </c>
      <c r="Q226" s="37">
        <v>0.4</v>
      </c>
      <c r="R226" s="37">
        <f t="shared" si="71"/>
        <v>403.20000000000005</v>
      </c>
      <c r="S226" s="36">
        <v>175</v>
      </c>
      <c r="T226" s="29">
        <f t="shared" si="70"/>
        <v>3500</v>
      </c>
      <c r="U226" s="29">
        <f t="shared" si="74"/>
        <v>15603.2</v>
      </c>
      <c r="V226" s="36">
        <f t="shared" ref="V226:V276" si="76">M226*200</f>
        <v>4000</v>
      </c>
      <c r="W226" s="36">
        <v>1</v>
      </c>
      <c r="X226" s="36">
        <v>242</v>
      </c>
      <c r="Y226" s="28">
        <f t="shared" ref="Y226:Y276" si="77">SUM(X226*W226)</f>
        <v>242</v>
      </c>
      <c r="Z226" s="31">
        <v>0</v>
      </c>
      <c r="AA226" s="29">
        <f t="shared" si="73"/>
        <v>4242</v>
      </c>
      <c r="AB226" s="29">
        <f t="shared" si="68"/>
        <v>19845.2</v>
      </c>
      <c r="AC226" s="32"/>
      <c r="AD226" s="32"/>
      <c r="AE226" s="33" t="str">
        <f t="shared" si="69"/>
        <v>648-PR</v>
      </c>
    </row>
    <row r="227" spans="1:31" s="34" customFormat="1" ht="35.450000000000003" customHeight="1" x14ac:dyDescent="0.25">
      <c r="A227" s="23" t="s">
        <v>350</v>
      </c>
      <c r="B227" s="35" t="s">
        <v>351</v>
      </c>
      <c r="C227" s="24" t="s">
        <v>67</v>
      </c>
      <c r="D227" s="24" t="s">
        <v>41</v>
      </c>
      <c r="E227" s="25" t="s">
        <v>362</v>
      </c>
      <c r="F227" s="25" t="s">
        <v>43</v>
      </c>
      <c r="G227" s="25" t="s">
        <v>78</v>
      </c>
      <c r="H227" s="26">
        <v>42</v>
      </c>
      <c r="I227" s="23" t="s">
        <v>37</v>
      </c>
      <c r="J227" s="27">
        <v>585</v>
      </c>
      <c r="K227" s="28">
        <v>0</v>
      </c>
      <c r="L227" s="28">
        <v>17</v>
      </c>
      <c r="M227" s="28">
        <f t="shared" si="72"/>
        <v>17</v>
      </c>
      <c r="N227" s="29">
        <f t="shared" si="75"/>
        <v>9945</v>
      </c>
      <c r="O227" s="36">
        <v>28</v>
      </c>
      <c r="P227" s="37">
        <v>133</v>
      </c>
      <c r="Q227" s="37">
        <v>0.4</v>
      </c>
      <c r="R227" s="37">
        <f t="shared" si="71"/>
        <v>1489.6000000000001</v>
      </c>
      <c r="S227" s="36">
        <v>300</v>
      </c>
      <c r="T227" s="29">
        <f t="shared" si="70"/>
        <v>5100</v>
      </c>
      <c r="U227" s="29">
        <f t="shared" si="74"/>
        <v>16534.599999999999</v>
      </c>
      <c r="V227" s="36">
        <f t="shared" si="76"/>
        <v>3400</v>
      </c>
      <c r="W227" s="36">
        <v>1</v>
      </c>
      <c r="X227" s="36">
        <v>550</v>
      </c>
      <c r="Y227" s="28">
        <f t="shared" si="77"/>
        <v>550</v>
      </c>
      <c r="Z227" s="31">
        <v>0</v>
      </c>
      <c r="AA227" s="29">
        <f t="shared" si="73"/>
        <v>3950</v>
      </c>
      <c r="AB227" s="29">
        <f t="shared" ref="AB227:AB289" si="78">AA227+U227</f>
        <v>20484.599999999999</v>
      </c>
      <c r="AC227" s="32"/>
      <c r="AD227" s="32"/>
      <c r="AE227" s="33" t="str">
        <f t="shared" si="69"/>
        <v>648-PR</v>
      </c>
    </row>
    <row r="228" spans="1:31" s="34" customFormat="1" ht="35.450000000000003" customHeight="1" x14ac:dyDescent="0.25">
      <c r="A228" s="23" t="s">
        <v>350</v>
      </c>
      <c r="B228" s="35" t="s">
        <v>351</v>
      </c>
      <c r="C228" s="24" t="s">
        <v>67</v>
      </c>
      <c r="D228" s="24" t="s">
        <v>33</v>
      </c>
      <c r="E228" s="25" t="s">
        <v>283</v>
      </c>
      <c r="F228" s="25" t="s">
        <v>48</v>
      </c>
      <c r="G228" s="25" t="s">
        <v>94</v>
      </c>
      <c r="H228" s="26">
        <v>42</v>
      </c>
      <c r="I228" s="23" t="s">
        <v>37</v>
      </c>
      <c r="J228" s="27">
        <v>585</v>
      </c>
      <c r="K228" s="28">
        <v>17</v>
      </c>
      <c r="L228" s="28">
        <v>0</v>
      </c>
      <c r="M228" s="28">
        <f t="shared" si="72"/>
        <v>17</v>
      </c>
      <c r="N228" s="29">
        <f t="shared" si="75"/>
        <v>9945</v>
      </c>
      <c r="O228" s="36">
        <v>14</v>
      </c>
      <c r="P228" s="37">
        <v>30</v>
      </c>
      <c r="Q228" s="37">
        <v>0.4</v>
      </c>
      <c r="R228" s="37">
        <f t="shared" si="71"/>
        <v>168</v>
      </c>
      <c r="S228" s="36">
        <v>300</v>
      </c>
      <c r="T228" s="29">
        <f t="shared" si="70"/>
        <v>5100</v>
      </c>
      <c r="U228" s="29">
        <f t="shared" si="74"/>
        <v>15213</v>
      </c>
      <c r="V228" s="36">
        <f t="shared" si="76"/>
        <v>3400</v>
      </c>
      <c r="W228" s="36">
        <v>1</v>
      </c>
      <c r="X228" s="36">
        <v>220</v>
      </c>
      <c r="Y228" s="28">
        <f t="shared" si="77"/>
        <v>220</v>
      </c>
      <c r="Z228" s="31">
        <v>0</v>
      </c>
      <c r="AA228" s="29">
        <f t="shared" si="73"/>
        <v>3620</v>
      </c>
      <c r="AB228" s="29">
        <f t="shared" si="78"/>
        <v>18833</v>
      </c>
      <c r="AC228" s="32"/>
      <c r="AD228" s="32"/>
      <c r="AE228" s="33" t="str">
        <f t="shared" si="69"/>
        <v>648-PR</v>
      </c>
    </row>
    <row r="229" spans="1:31" s="34" customFormat="1" ht="34.5" x14ac:dyDescent="0.25">
      <c r="A229" s="23" t="s">
        <v>350</v>
      </c>
      <c r="B229" s="35" t="s">
        <v>351</v>
      </c>
      <c r="C229" s="24" t="s">
        <v>67</v>
      </c>
      <c r="D229" s="24" t="s">
        <v>33</v>
      </c>
      <c r="E229" s="25" t="s">
        <v>47</v>
      </c>
      <c r="F229" s="25" t="s">
        <v>48</v>
      </c>
      <c r="G229" s="25" t="s">
        <v>94</v>
      </c>
      <c r="H229" s="26">
        <v>42</v>
      </c>
      <c r="I229" s="23" t="s">
        <v>37</v>
      </c>
      <c r="J229" s="27">
        <v>585</v>
      </c>
      <c r="K229" s="28">
        <v>15</v>
      </c>
      <c r="L229" s="28">
        <v>0</v>
      </c>
      <c r="M229" s="28">
        <f t="shared" si="72"/>
        <v>15</v>
      </c>
      <c r="N229" s="29">
        <f t="shared" si="75"/>
        <v>8775</v>
      </c>
      <c r="O229" s="36">
        <v>14</v>
      </c>
      <c r="P229" s="37">
        <v>134</v>
      </c>
      <c r="Q229" s="37">
        <v>0.4</v>
      </c>
      <c r="R229" s="37">
        <f t="shared" si="71"/>
        <v>750.4</v>
      </c>
      <c r="S229" s="36">
        <v>300</v>
      </c>
      <c r="T229" s="29">
        <f t="shared" si="70"/>
        <v>4500</v>
      </c>
      <c r="U229" s="29">
        <f t="shared" si="74"/>
        <v>14025.4</v>
      </c>
      <c r="V229" s="36">
        <f t="shared" si="76"/>
        <v>3000</v>
      </c>
      <c r="W229" s="36">
        <v>1</v>
      </c>
      <c r="X229" s="36">
        <v>440</v>
      </c>
      <c r="Y229" s="28">
        <f t="shared" si="77"/>
        <v>440</v>
      </c>
      <c r="Z229" s="31">
        <v>0</v>
      </c>
      <c r="AA229" s="29">
        <f t="shared" si="73"/>
        <v>3440</v>
      </c>
      <c r="AB229" s="29">
        <f t="shared" si="78"/>
        <v>17465.400000000001</v>
      </c>
      <c r="AC229" s="32"/>
      <c r="AD229" s="32"/>
      <c r="AE229" s="33" t="str">
        <f t="shared" ref="AE229:AE279" si="79">A229</f>
        <v>648-PR</v>
      </c>
    </row>
    <row r="230" spans="1:31" s="34" customFormat="1" ht="39" customHeight="1" x14ac:dyDescent="0.25">
      <c r="A230" s="23" t="s">
        <v>350</v>
      </c>
      <c r="B230" s="35" t="s">
        <v>351</v>
      </c>
      <c r="C230" s="24" t="s">
        <v>67</v>
      </c>
      <c r="D230" s="24" t="s">
        <v>33</v>
      </c>
      <c r="E230" s="25" t="s">
        <v>47</v>
      </c>
      <c r="F230" s="25" t="s">
        <v>363</v>
      </c>
      <c r="G230" s="25" t="s">
        <v>364</v>
      </c>
      <c r="H230" s="26">
        <v>42</v>
      </c>
      <c r="I230" s="23" t="s">
        <v>37</v>
      </c>
      <c r="J230" s="27">
        <v>585</v>
      </c>
      <c r="K230" s="28">
        <v>0</v>
      </c>
      <c r="L230" s="28">
        <v>20</v>
      </c>
      <c r="M230" s="28">
        <f t="shared" si="72"/>
        <v>20</v>
      </c>
      <c r="N230" s="29">
        <f t="shared" si="75"/>
        <v>11700</v>
      </c>
      <c r="O230" s="36">
        <v>14</v>
      </c>
      <c r="P230" s="37">
        <v>134</v>
      </c>
      <c r="Q230" s="37">
        <v>0.4</v>
      </c>
      <c r="R230" s="37">
        <f t="shared" si="71"/>
        <v>750.4</v>
      </c>
      <c r="S230" s="36">
        <v>300</v>
      </c>
      <c r="T230" s="29">
        <f t="shared" si="70"/>
        <v>6000</v>
      </c>
      <c r="U230" s="29">
        <f t="shared" si="74"/>
        <v>18450.400000000001</v>
      </c>
      <c r="V230" s="36">
        <f t="shared" si="76"/>
        <v>4000</v>
      </c>
      <c r="W230" s="36">
        <v>1</v>
      </c>
      <c r="X230" s="36">
        <v>440</v>
      </c>
      <c r="Y230" s="28">
        <f t="shared" si="77"/>
        <v>440</v>
      </c>
      <c r="Z230" s="31">
        <v>0</v>
      </c>
      <c r="AA230" s="29">
        <f t="shared" si="73"/>
        <v>4440</v>
      </c>
      <c r="AB230" s="29">
        <f t="shared" si="78"/>
        <v>22890.400000000001</v>
      </c>
      <c r="AC230" s="32"/>
      <c r="AD230" s="32"/>
      <c r="AE230" s="33" t="str">
        <f t="shared" si="79"/>
        <v>648-PR</v>
      </c>
    </row>
    <row r="231" spans="1:31" s="71" customFormat="1" ht="38.450000000000003" customHeight="1" x14ac:dyDescent="0.25">
      <c r="A231" s="23" t="s">
        <v>350</v>
      </c>
      <c r="B231" s="35" t="s">
        <v>351</v>
      </c>
      <c r="C231" s="24" t="s">
        <v>67</v>
      </c>
      <c r="D231" s="24" t="s">
        <v>33</v>
      </c>
      <c r="E231" s="25" t="s">
        <v>34</v>
      </c>
      <c r="F231" s="25" t="s">
        <v>355</v>
      </c>
      <c r="G231" s="25" t="s">
        <v>80</v>
      </c>
      <c r="H231" s="26">
        <v>42</v>
      </c>
      <c r="I231" s="23" t="s">
        <v>37</v>
      </c>
      <c r="J231" s="27">
        <v>585</v>
      </c>
      <c r="K231" s="28">
        <v>18</v>
      </c>
      <c r="L231" s="28">
        <v>0</v>
      </c>
      <c r="M231" s="28">
        <f t="shared" si="72"/>
        <v>18</v>
      </c>
      <c r="N231" s="29">
        <f t="shared" si="75"/>
        <v>10530</v>
      </c>
      <c r="O231" s="36">
        <v>28</v>
      </c>
      <c r="P231" s="37">
        <v>162</v>
      </c>
      <c r="Q231" s="37">
        <v>0.4</v>
      </c>
      <c r="R231" s="37">
        <f t="shared" si="71"/>
        <v>1814.3999999999999</v>
      </c>
      <c r="S231" s="36">
        <v>300</v>
      </c>
      <c r="T231" s="29">
        <f t="shared" si="70"/>
        <v>5400</v>
      </c>
      <c r="U231" s="29">
        <f t="shared" si="74"/>
        <v>17744.400000000001</v>
      </c>
      <c r="V231" s="36">
        <f t="shared" si="76"/>
        <v>3600</v>
      </c>
      <c r="W231" s="36">
        <v>1</v>
      </c>
      <c r="X231" s="36">
        <v>495</v>
      </c>
      <c r="Y231" s="28">
        <f t="shared" si="77"/>
        <v>495</v>
      </c>
      <c r="Z231" s="31">
        <v>0</v>
      </c>
      <c r="AA231" s="29">
        <f t="shared" si="73"/>
        <v>4095</v>
      </c>
      <c r="AB231" s="29">
        <f t="shared" si="78"/>
        <v>21839.4</v>
      </c>
      <c r="AC231" s="32"/>
      <c r="AD231" s="32"/>
      <c r="AE231" s="33" t="str">
        <f t="shared" si="79"/>
        <v>648-PR</v>
      </c>
    </row>
    <row r="232" spans="1:31" s="71" customFormat="1" ht="38.450000000000003" customHeight="1" x14ac:dyDescent="0.25">
      <c r="A232" s="23" t="s">
        <v>350</v>
      </c>
      <c r="B232" s="35" t="s">
        <v>351</v>
      </c>
      <c r="C232" s="24" t="s">
        <v>67</v>
      </c>
      <c r="D232" s="24" t="s">
        <v>33</v>
      </c>
      <c r="E232" s="25" t="s">
        <v>301</v>
      </c>
      <c r="F232" s="25" t="s">
        <v>365</v>
      </c>
      <c r="G232" s="25" t="s">
        <v>80</v>
      </c>
      <c r="H232" s="26">
        <v>42</v>
      </c>
      <c r="I232" s="23" t="s">
        <v>37</v>
      </c>
      <c r="J232" s="27">
        <v>585</v>
      </c>
      <c r="K232" s="28">
        <v>0</v>
      </c>
      <c r="L232" s="28">
        <v>19</v>
      </c>
      <c r="M232" s="28">
        <f t="shared" si="72"/>
        <v>19</v>
      </c>
      <c r="N232" s="29">
        <f t="shared" si="75"/>
        <v>11115</v>
      </c>
      <c r="O232" s="36">
        <v>14</v>
      </c>
      <c r="P232" s="37">
        <v>46</v>
      </c>
      <c r="Q232" s="37">
        <v>0.4</v>
      </c>
      <c r="R232" s="37">
        <f t="shared" si="71"/>
        <v>257.60000000000002</v>
      </c>
      <c r="S232" s="36">
        <v>300</v>
      </c>
      <c r="T232" s="29">
        <f t="shared" si="70"/>
        <v>5700</v>
      </c>
      <c r="U232" s="29">
        <f t="shared" si="74"/>
        <v>17072.599999999999</v>
      </c>
      <c r="V232" s="36">
        <f t="shared" si="76"/>
        <v>3800</v>
      </c>
      <c r="W232" s="36">
        <v>1</v>
      </c>
      <c r="X232" s="36">
        <v>154</v>
      </c>
      <c r="Y232" s="28">
        <f t="shared" si="77"/>
        <v>154</v>
      </c>
      <c r="Z232" s="31">
        <v>0</v>
      </c>
      <c r="AA232" s="29">
        <f t="shared" si="73"/>
        <v>3954</v>
      </c>
      <c r="AB232" s="29">
        <f t="shared" si="78"/>
        <v>21026.6</v>
      </c>
      <c r="AC232" s="32"/>
      <c r="AD232" s="32"/>
      <c r="AE232" s="33" t="str">
        <f t="shared" si="79"/>
        <v>648-PR</v>
      </c>
    </row>
    <row r="233" spans="1:31" s="34" customFormat="1" ht="30.75" customHeight="1" x14ac:dyDescent="0.25">
      <c r="A233" s="23" t="s">
        <v>350</v>
      </c>
      <c r="B233" s="35" t="s">
        <v>351</v>
      </c>
      <c r="C233" s="24" t="s">
        <v>67</v>
      </c>
      <c r="D233" s="24" t="s">
        <v>33</v>
      </c>
      <c r="E233" s="25" t="s">
        <v>301</v>
      </c>
      <c r="F233" s="25" t="s">
        <v>366</v>
      </c>
      <c r="G233" s="25" t="s">
        <v>367</v>
      </c>
      <c r="H233" s="26">
        <v>42</v>
      </c>
      <c r="I233" s="23" t="s">
        <v>37</v>
      </c>
      <c r="J233" s="27">
        <v>585</v>
      </c>
      <c r="K233" s="28">
        <v>0</v>
      </c>
      <c r="L233" s="28">
        <v>18</v>
      </c>
      <c r="M233" s="28">
        <f t="shared" si="72"/>
        <v>18</v>
      </c>
      <c r="N233" s="29">
        <f t="shared" si="75"/>
        <v>10530</v>
      </c>
      <c r="O233" s="36">
        <v>14</v>
      </c>
      <c r="P233" s="37">
        <v>46</v>
      </c>
      <c r="Q233" s="37">
        <v>0.4</v>
      </c>
      <c r="R233" s="37">
        <f t="shared" si="71"/>
        <v>257.60000000000002</v>
      </c>
      <c r="S233" s="36">
        <v>150</v>
      </c>
      <c r="T233" s="29">
        <f t="shared" si="70"/>
        <v>2700</v>
      </c>
      <c r="U233" s="29">
        <f t="shared" si="74"/>
        <v>13487.6</v>
      </c>
      <c r="V233" s="36">
        <f t="shared" si="76"/>
        <v>3600</v>
      </c>
      <c r="W233" s="36">
        <v>1</v>
      </c>
      <c r="X233" s="36">
        <v>220</v>
      </c>
      <c r="Y233" s="28">
        <f t="shared" si="77"/>
        <v>220</v>
      </c>
      <c r="Z233" s="31">
        <v>0</v>
      </c>
      <c r="AA233" s="29">
        <f t="shared" si="73"/>
        <v>3820</v>
      </c>
      <c r="AB233" s="29">
        <f t="shared" si="78"/>
        <v>17307.599999999999</v>
      </c>
      <c r="AC233" s="32"/>
      <c r="AD233" s="32"/>
      <c r="AE233" s="33" t="str">
        <f t="shared" si="79"/>
        <v>648-PR</v>
      </c>
    </row>
    <row r="234" spans="1:31" s="34" customFormat="1" ht="38.25" customHeight="1" x14ac:dyDescent="0.25">
      <c r="A234" s="23" t="s">
        <v>350</v>
      </c>
      <c r="B234" s="35" t="s">
        <v>351</v>
      </c>
      <c r="C234" s="24" t="s">
        <v>67</v>
      </c>
      <c r="D234" s="24" t="s">
        <v>33</v>
      </c>
      <c r="E234" s="58" t="s">
        <v>112</v>
      </c>
      <c r="F234" s="25" t="s">
        <v>43</v>
      </c>
      <c r="G234" s="25" t="s">
        <v>80</v>
      </c>
      <c r="H234" s="26">
        <v>42</v>
      </c>
      <c r="I234" s="23" t="s">
        <v>37</v>
      </c>
      <c r="J234" s="27">
        <v>585</v>
      </c>
      <c r="K234" s="28">
        <v>19</v>
      </c>
      <c r="L234" s="28">
        <v>0</v>
      </c>
      <c r="M234" s="28">
        <f t="shared" si="72"/>
        <v>19</v>
      </c>
      <c r="N234" s="29">
        <f t="shared" si="75"/>
        <v>11115</v>
      </c>
      <c r="O234" s="36">
        <v>28</v>
      </c>
      <c r="P234" s="37">
        <v>120</v>
      </c>
      <c r="Q234" s="37">
        <v>0.4</v>
      </c>
      <c r="R234" s="37">
        <f t="shared" si="71"/>
        <v>1344</v>
      </c>
      <c r="S234" s="36">
        <v>300</v>
      </c>
      <c r="T234" s="29">
        <f t="shared" si="70"/>
        <v>5700</v>
      </c>
      <c r="U234" s="29">
        <f t="shared" si="74"/>
        <v>18159</v>
      </c>
      <c r="V234" s="36">
        <f t="shared" si="76"/>
        <v>3800</v>
      </c>
      <c r="W234" s="36">
        <v>1</v>
      </c>
      <c r="X234" s="36">
        <v>484</v>
      </c>
      <c r="Y234" s="28">
        <f t="shared" si="77"/>
        <v>484</v>
      </c>
      <c r="Z234" s="31">
        <v>0</v>
      </c>
      <c r="AA234" s="29">
        <f t="shared" si="73"/>
        <v>4284</v>
      </c>
      <c r="AB234" s="29">
        <f t="shared" si="78"/>
        <v>22443</v>
      </c>
      <c r="AC234" s="32"/>
      <c r="AD234" s="32"/>
      <c r="AE234" s="33" t="str">
        <f t="shared" si="79"/>
        <v>648-PR</v>
      </c>
    </row>
    <row r="235" spans="1:31" s="34" customFormat="1" ht="35.450000000000003" customHeight="1" x14ac:dyDescent="0.25">
      <c r="A235" s="23" t="s">
        <v>368</v>
      </c>
      <c r="B235" s="35" t="s">
        <v>369</v>
      </c>
      <c r="C235" s="24" t="s">
        <v>67</v>
      </c>
      <c r="D235" s="24" t="s">
        <v>105</v>
      </c>
      <c r="E235" s="25" t="s">
        <v>358</v>
      </c>
      <c r="F235" s="25" t="s">
        <v>43</v>
      </c>
      <c r="G235" s="25" t="s">
        <v>78</v>
      </c>
      <c r="H235" s="26">
        <v>42</v>
      </c>
      <c r="I235" s="23" t="s">
        <v>37</v>
      </c>
      <c r="J235" s="27">
        <v>585</v>
      </c>
      <c r="K235" s="28">
        <v>16</v>
      </c>
      <c r="L235" s="28">
        <v>0</v>
      </c>
      <c r="M235" s="28">
        <f t="shared" si="72"/>
        <v>16</v>
      </c>
      <c r="N235" s="29">
        <f t="shared" si="75"/>
        <v>9360</v>
      </c>
      <c r="O235" s="36">
        <v>28</v>
      </c>
      <c r="P235" s="37">
        <v>13</v>
      </c>
      <c r="Q235" s="37">
        <v>0.4</v>
      </c>
      <c r="R235" s="37">
        <f t="shared" si="71"/>
        <v>145.6</v>
      </c>
      <c r="S235" s="36">
        <v>300</v>
      </c>
      <c r="T235" s="29">
        <f t="shared" si="70"/>
        <v>4800</v>
      </c>
      <c r="U235" s="29">
        <f t="shared" si="74"/>
        <v>14305.6</v>
      </c>
      <c r="V235" s="36">
        <f t="shared" si="76"/>
        <v>3200</v>
      </c>
      <c r="W235" s="36">
        <v>0</v>
      </c>
      <c r="X235" s="36">
        <v>0</v>
      </c>
      <c r="Y235" s="28">
        <f t="shared" si="77"/>
        <v>0</v>
      </c>
      <c r="Z235" s="31">
        <v>0</v>
      </c>
      <c r="AA235" s="29">
        <f t="shared" si="73"/>
        <v>3200</v>
      </c>
      <c r="AB235" s="29">
        <f t="shared" si="78"/>
        <v>17505.599999999999</v>
      </c>
      <c r="AC235" s="32">
        <f>SUM(M235:M236)</f>
        <v>36</v>
      </c>
      <c r="AD235" s="32">
        <f>SUM(AB235:AB236)</f>
        <v>39564</v>
      </c>
      <c r="AE235" s="33" t="str">
        <f t="shared" si="79"/>
        <v>648-SH</v>
      </c>
    </row>
    <row r="236" spans="1:31" s="34" customFormat="1" ht="53.25" customHeight="1" x14ac:dyDescent="0.25">
      <c r="A236" s="23" t="s">
        <v>368</v>
      </c>
      <c r="B236" s="35" t="s">
        <v>369</v>
      </c>
      <c r="C236" s="24" t="s">
        <v>67</v>
      </c>
      <c r="D236" s="24" t="s">
        <v>105</v>
      </c>
      <c r="E236" s="25" t="s">
        <v>370</v>
      </c>
      <c r="F236" s="25" t="s">
        <v>43</v>
      </c>
      <c r="G236" s="25" t="s">
        <v>78</v>
      </c>
      <c r="H236" s="26">
        <v>42</v>
      </c>
      <c r="I236" s="23" t="s">
        <v>37</v>
      </c>
      <c r="J236" s="27">
        <v>585</v>
      </c>
      <c r="K236" s="28">
        <v>20</v>
      </c>
      <c r="L236" s="28">
        <v>0</v>
      </c>
      <c r="M236" s="28">
        <f t="shared" si="72"/>
        <v>20</v>
      </c>
      <c r="N236" s="29">
        <f t="shared" si="75"/>
        <v>11700</v>
      </c>
      <c r="O236" s="36">
        <v>28</v>
      </c>
      <c r="P236" s="37">
        <v>32</v>
      </c>
      <c r="Q236" s="37">
        <v>0.4</v>
      </c>
      <c r="R236" s="37">
        <f t="shared" si="71"/>
        <v>358.40000000000003</v>
      </c>
      <c r="S236" s="36">
        <v>300</v>
      </c>
      <c r="T236" s="29">
        <f t="shared" si="70"/>
        <v>6000</v>
      </c>
      <c r="U236" s="29">
        <f t="shared" si="74"/>
        <v>18058.400000000001</v>
      </c>
      <c r="V236" s="36">
        <f t="shared" si="76"/>
        <v>4000</v>
      </c>
      <c r="W236" s="36">
        <v>0</v>
      </c>
      <c r="X236" s="36">
        <v>0</v>
      </c>
      <c r="Y236" s="28">
        <f t="shared" si="77"/>
        <v>0</v>
      </c>
      <c r="Z236" s="31">
        <v>0</v>
      </c>
      <c r="AA236" s="29">
        <f t="shared" si="73"/>
        <v>4000</v>
      </c>
      <c r="AB236" s="29">
        <f t="shared" si="78"/>
        <v>22058.400000000001</v>
      </c>
      <c r="AC236" s="32"/>
      <c r="AD236" s="32"/>
      <c r="AE236" s="33" t="str">
        <f t="shared" si="79"/>
        <v>648-SH</v>
      </c>
    </row>
    <row r="237" spans="1:31" s="34" customFormat="1" ht="53.25" customHeight="1" x14ac:dyDescent="0.25">
      <c r="A237" s="23" t="s">
        <v>371</v>
      </c>
      <c r="B237" s="35" t="s">
        <v>372</v>
      </c>
      <c r="C237" s="24" t="s">
        <v>67</v>
      </c>
      <c r="D237" s="24" t="s">
        <v>102</v>
      </c>
      <c r="E237" s="25" t="s">
        <v>373</v>
      </c>
      <c r="F237" s="25" t="s">
        <v>166</v>
      </c>
      <c r="G237" s="25" t="s">
        <v>86</v>
      </c>
      <c r="H237" s="26">
        <v>42</v>
      </c>
      <c r="I237" s="23" t="s">
        <v>37</v>
      </c>
      <c r="J237" s="27">
        <v>585</v>
      </c>
      <c r="K237" s="28">
        <v>0</v>
      </c>
      <c r="L237" s="28">
        <v>15</v>
      </c>
      <c r="M237" s="28">
        <f t="shared" si="72"/>
        <v>15</v>
      </c>
      <c r="N237" s="29">
        <f t="shared" si="75"/>
        <v>8775</v>
      </c>
      <c r="O237" s="29">
        <v>28</v>
      </c>
      <c r="P237" s="30">
        <v>68</v>
      </c>
      <c r="Q237" s="30">
        <v>0.4</v>
      </c>
      <c r="R237" s="30">
        <f t="shared" si="71"/>
        <v>761.60000000000014</v>
      </c>
      <c r="S237" s="29">
        <v>0</v>
      </c>
      <c r="T237" s="29">
        <f t="shared" si="70"/>
        <v>0</v>
      </c>
      <c r="U237" s="29">
        <f t="shared" si="74"/>
        <v>9536.6</v>
      </c>
      <c r="V237" s="29">
        <f t="shared" si="76"/>
        <v>3000</v>
      </c>
      <c r="W237" s="29">
        <v>1</v>
      </c>
      <c r="X237" s="29">
        <v>250</v>
      </c>
      <c r="Y237" s="28">
        <f t="shared" si="77"/>
        <v>250</v>
      </c>
      <c r="Z237" s="28">
        <v>0</v>
      </c>
      <c r="AA237" s="29">
        <f t="shared" si="73"/>
        <v>3250</v>
      </c>
      <c r="AB237" s="29">
        <f t="shared" si="78"/>
        <v>12786.6</v>
      </c>
      <c r="AC237" s="32">
        <f>SUM(M237)</f>
        <v>15</v>
      </c>
      <c r="AD237" s="32">
        <f>SUM(AB237)</f>
        <v>12786.6</v>
      </c>
      <c r="AE237" s="33" t="str">
        <f t="shared" si="79"/>
        <v>650-A</v>
      </c>
    </row>
    <row r="238" spans="1:31" s="34" customFormat="1" ht="39.75" customHeight="1" x14ac:dyDescent="0.25">
      <c r="A238" s="23" t="s">
        <v>374</v>
      </c>
      <c r="B238" s="35" t="s">
        <v>375</v>
      </c>
      <c r="C238" s="24" t="s">
        <v>67</v>
      </c>
      <c r="D238" s="24" t="s">
        <v>102</v>
      </c>
      <c r="E238" s="25" t="s">
        <v>341</v>
      </c>
      <c r="F238" s="25" t="s">
        <v>376</v>
      </c>
      <c r="G238" s="25" t="s">
        <v>76</v>
      </c>
      <c r="H238" s="26">
        <v>42</v>
      </c>
      <c r="I238" s="23" t="s">
        <v>37</v>
      </c>
      <c r="J238" s="27">
        <v>585</v>
      </c>
      <c r="K238" s="28">
        <v>15</v>
      </c>
      <c r="L238" s="28">
        <v>0</v>
      </c>
      <c r="M238" s="28">
        <f t="shared" si="72"/>
        <v>15</v>
      </c>
      <c r="N238" s="29">
        <f t="shared" si="75"/>
        <v>8775</v>
      </c>
      <c r="O238" s="36">
        <v>28</v>
      </c>
      <c r="P238" s="37">
        <v>51</v>
      </c>
      <c r="Q238" s="37">
        <v>0.4</v>
      </c>
      <c r="R238" s="37">
        <f t="shared" si="71"/>
        <v>571.20000000000005</v>
      </c>
      <c r="S238" s="36">
        <v>300</v>
      </c>
      <c r="T238" s="29">
        <f t="shared" si="70"/>
        <v>4500</v>
      </c>
      <c r="U238" s="29">
        <f t="shared" si="74"/>
        <v>13846.2</v>
      </c>
      <c r="V238" s="36">
        <f t="shared" si="76"/>
        <v>3000</v>
      </c>
      <c r="W238" s="36">
        <v>1</v>
      </c>
      <c r="X238" s="36">
        <v>187</v>
      </c>
      <c r="Y238" s="28">
        <f t="shared" si="77"/>
        <v>187</v>
      </c>
      <c r="Z238" s="28">
        <v>0</v>
      </c>
      <c r="AA238" s="29">
        <f t="shared" si="73"/>
        <v>3187</v>
      </c>
      <c r="AB238" s="29">
        <f t="shared" si="78"/>
        <v>17033.2</v>
      </c>
      <c r="AC238" s="32">
        <f>SUM(M238:M244)</f>
        <v>125</v>
      </c>
      <c r="AD238" s="32">
        <f>SUM(AB238:AB244)</f>
        <v>134254.20000000001</v>
      </c>
      <c r="AE238" s="33" t="str">
        <f t="shared" si="79"/>
        <v>651-PR</v>
      </c>
    </row>
    <row r="239" spans="1:31" s="34" customFormat="1" ht="39.75" customHeight="1" x14ac:dyDescent="0.25">
      <c r="A239" s="23" t="s">
        <v>374</v>
      </c>
      <c r="B239" s="35" t="s">
        <v>375</v>
      </c>
      <c r="C239" s="24" t="s">
        <v>67</v>
      </c>
      <c r="D239" s="24" t="s">
        <v>102</v>
      </c>
      <c r="E239" s="25" t="s">
        <v>163</v>
      </c>
      <c r="F239" s="25" t="s">
        <v>376</v>
      </c>
      <c r="G239" s="25" t="s">
        <v>76</v>
      </c>
      <c r="H239" s="26">
        <v>42</v>
      </c>
      <c r="I239" s="23" t="s">
        <v>37</v>
      </c>
      <c r="J239" s="27">
        <v>585</v>
      </c>
      <c r="K239" s="28">
        <v>17</v>
      </c>
      <c r="L239" s="28">
        <v>0</v>
      </c>
      <c r="M239" s="28">
        <f t="shared" si="72"/>
        <v>17</v>
      </c>
      <c r="N239" s="29">
        <f t="shared" si="75"/>
        <v>9945</v>
      </c>
      <c r="O239" s="36">
        <v>28</v>
      </c>
      <c r="P239" s="37">
        <v>12</v>
      </c>
      <c r="Q239" s="37">
        <v>0.4</v>
      </c>
      <c r="R239" s="37">
        <f t="shared" si="71"/>
        <v>134.40000000000003</v>
      </c>
      <c r="S239" s="36">
        <v>300</v>
      </c>
      <c r="T239" s="29">
        <f t="shared" si="70"/>
        <v>5100</v>
      </c>
      <c r="U239" s="29">
        <f t="shared" si="74"/>
        <v>15179.4</v>
      </c>
      <c r="V239" s="36">
        <f t="shared" si="76"/>
        <v>3400</v>
      </c>
      <c r="W239" s="36">
        <v>1</v>
      </c>
      <c r="X239" s="36">
        <v>148</v>
      </c>
      <c r="Y239" s="28">
        <f t="shared" si="77"/>
        <v>148</v>
      </c>
      <c r="Z239" s="28">
        <v>0</v>
      </c>
      <c r="AA239" s="29">
        <f t="shared" si="73"/>
        <v>3548</v>
      </c>
      <c r="AB239" s="29">
        <f t="shared" si="78"/>
        <v>18727.400000000001</v>
      </c>
      <c r="AC239" s="32"/>
      <c r="AD239" s="32"/>
      <c r="AE239" s="33" t="str">
        <f t="shared" si="79"/>
        <v>651-PR</v>
      </c>
    </row>
    <row r="240" spans="1:31" s="34" customFormat="1" ht="38.25" customHeight="1" x14ac:dyDescent="0.25">
      <c r="A240" s="23" t="s">
        <v>374</v>
      </c>
      <c r="B240" s="35" t="s">
        <v>375</v>
      </c>
      <c r="C240" s="24" t="s">
        <v>67</v>
      </c>
      <c r="D240" s="24" t="s">
        <v>102</v>
      </c>
      <c r="E240" s="25" t="s">
        <v>171</v>
      </c>
      <c r="F240" s="25" t="s">
        <v>376</v>
      </c>
      <c r="G240" s="25" t="s">
        <v>76</v>
      </c>
      <c r="H240" s="26">
        <v>42</v>
      </c>
      <c r="I240" s="23" t="s">
        <v>37</v>
      </c>
      <c r="J240" s="27">
        <v>585</v>
      </c>
      <c r="K240" s="28">
        <v>0</v>
      </c>
      <c r="L240" s="28">
        <v>16</v>
      </c>
      <c r="M240" s="28">
        <f t="shared" si="72"/>
        <v>16</v>
      </c>
      <c r="N240" s="29">
        <f t="shared" si="75"/>
        <v>9360</v>
      </c>
      <c r="O240" s="36">
        <v>28</v>
      </c>
      <c r="P240" s="37">
        <v>20</v>
      </c>
      <c r="Q240" s="37">
        <v>0.4</v>
      </c>
      <c r="R240" s="37">
        <f t="shared" si="71"/>
        <v>224</v>
      </c>
      <c r="S240" s="36">
        <v>300</v>
      </c>
      <c r="T240" s="29">
        <f t="shared" si="70"/>
        <v>4800</v>
      </c>
      <c r="U240" s="29">
        <f t="shared" si="74"/>
        <v>14384</v>
      </c>
      <c r="V240" s="36">
        <f t="shared" si="76"/>
        <v>3200</v>
      </c>
      <c r="W240" s="36">
        <v>1</v>
      </c>
      <c r="X240" s="36">
        <v>165</v>
      </c>
      <c r="Y240" s="28">
        <f t="shared" si="77"/>
        <v>165</v>
      </c>
      <c r="Z240" s="28">
        <v>0</v>
      </c>
      <c r="AA240" s="29">
        <f t="shared" si="73"/>
        <v>3365</v>
      </c>
      <c r="AB240" s="29">
        <f t="shared" si="78"/>
        <v>17749</v>
      </c>
      <c r="AC240" s="32"/>
      <c r="AD240" s="32"/>
      <c r="AE240" s="33" t="str">
        <f t="shared" si="79"/>
        <v>651-PR</v>
      </c>
    </row>
    <row r="241" spans="1:31" s="34" customFormat="1" ht="38.25" customHeight="1" x14ac:dyDescent="0.25">
      <c r="A241" s="23" t="s">
        <v>374</v>
      </c>
      <c r="B241" s="35" t="s">
        <v>375</v>
      </c>
      <c r="C241" s="24" t="s">
        <v>67</v>
      </c>
      <c r="D241" s="24" t="s">
        <v>105</v>
      </c>
      <c r="E241" s="25" t="s">
        <v>109</v>
      </c>
      <c r="F241" s="25" t="s">
        <v>377</v>
      </c>
      <c r="G241" s="25" t="s">
        <v>378</v>
      </c>
      <c r="H241" s="26">
        <v>42</v>
      </c>
      <c r="I241" s="23" t="s">
        <v>37</v>
      </c>
      <c r="J241" s="27">
        <v>585</v>
      </c>
      <c r="K241" s="28">
        <v>18</v>
      </c>
      <c r="L241" s="28">
        <v>0</v>
      </c>
      <c r="M241" s="28">
        <f t="shared" si="72"/>
        <v>18</v>
      </c>
      <c r="N241" s="29">
        <f t="shared" si="75"/>
        <v>10530</v>
      </c>
      <c r="O241" s="36">
        <v>28</v>
      </c>
      <c r="P241" s="37">
        <v>24</v>
      </c>
      <c r="Q241" s="37">
        <v>0.4</v>
      </c>
      <c r="R241" s="37">
        <f t="shared" si="71"/>
        <v>268.80000000000007</v>
      </c>
      <c r="S241" s="36">
        <v>50</v>
      </c>
      <c r="T241" s="29">
        <f t="shared" si="70"/>
        <v>900</v>
      </c>
      <c r="U241" s="29">
        <f t="shared" si="74"/>
        <v>11698.8</v>
      </c>
      <c r="V241" s="36">
        <f t="shared" si="76"/>
        <v>3600</v>
      </c>
      <c r="W241" s="36">
        <v>1</v>
      </c>
      <c r="X241" s="36">
        <v>154</v>
      </c>
      <c r="Y241" s="28">
        <f t="shared" si="77"/>
        <v>154</v>
      </c>
      <c r="Z241" s="28">
        <v>0</v>
      </c>
      <c r="AA241" s="29">
        <f t="shared" si="73"/>
        <v>3754</v>
      </c>
      <c r="AB241" s="29">
        <f t="shared" si="78"/>
        <v>15452.8</v>
      </c>
      <c r="AC241" s="32"/>
      <c r="AD241" s="32"/>
      <c r="AE241" s="33" t="str">
        <f t="shared" si="79"/>
        <v>651-PR</v>
      </c>
    </row>
    <row r="242" spans="1:31" s="34" customFormat="1" ht="39" customHeight="1" x14ac:dyDescent="0.25">
      <c r="A242" s="23" t="s">
        <v>374</v>
      </c>
      <c r="B242" s="35" t="s">
        <v>375</v>
      </c>
      <c r="C242" s="24" t="s">
        <v>67</v>
      </c>
      <c r="D242" s="24" t="s">
        <v>105</v>
      </c>
      <c r="E242" s="25" t="s">
        <v>109</v>
      </c>
      <c r="F242" s="25" t="s">
        <v>376</v>
      </c>
      <c r="G242" s="25" t="s">
        <v>76</v>
      </c>
      <c r="H242" s="26">
        <v>42</v>
      </c>
      <c r="I242" s="23" t="s">
        <v>37</v>
      </c>
      <c r="J242" s="27">
        <v>585</v>
      </c>
      <c r="K242" s="28">
        <v>0</v>
      </c>
      <c r="L242" s="28">
        <v>17</v>
      </c>
      <c r="M242" s="28">
        <f t="shared" si="72"/>
        <v>17</v>
      </c>
      <c r="N242" s="29">
        <f t="shared" si="75"/>
        <v>9945</v>
      </c>
      <c r="O242" s="36">
        <v>28</v>
      </c>
      <c r="P242" s="37">
        <v>24</v>
      </c>
      <c r="Q242" s="37">
        <v>0.4</v>
      </c>
      <c r="R242" s="37">
        <f t="shared" si="71"/>
        <v>268.80000000000007</v>
      </c>
      <c r="S242" s="36">
        <v>300</v>
      </c>
      <c r="T242" s="29">
        <f t="shared" si="70"/>
        <v>5100</v>
      </c>
      <c r="U242" s="29">
        <f t="shared" si="74"/>
        <v>15313.8</v>
      </c>
      <c r="V242" s="36">
        <f t="shared" si="76"/>
        <v>3400</v>
      </c>
      <c r="W242" s="36">
        <v>1</v>
      </c>
      <c r="X242" s="36">
        <v>154</v>
      </c>
      <c r="Y242" s="28">
        <f t="shared" si="77"/>
        <v>154</v>
      </c>
      <c r="Z242" s="28">
        <v>0</v>
      </c>
      <c r="AA242" s="29">
        <f t="shared" si="73"/>
        <v>3554</v>
      </c>
      <c r="AB242" s="29">
        <f t="shared" si="78"/>
        <v>18867.8</v>
      </c>
      <c r="AC242" s="32"/>
      <c r="AD242" s="32"/>
      <c r="AE242" s="33" t="str">
        <f t="shared" si="79"/>
        <v>651-PR</v>
      </c>
    </row>
    <row r="243" spans="1:31" s="34" customFormat="1" ht="39.75" customHeight="1" x14ac:dyDescent="0.25">
      <c r="A243" s="23" t="s">
        <v>374</v>
      </c>
      <c r="B243" s="35" t="s">
        <v>375</v>
      </c>
      <c r="C243" s="24" t="s">
        <v>67</v>
      </c>
      <c r="D243" s="24" t="s">
        <v>41</v>
      </c>
      <c r="E243" s="25" t="s">
        <v>359</v>
      </c>
      <c r="F243" s="25" t="s">
        <v>75</v>
      </c>
      <c r="G243" s="25" t="s">
        <v>329</v>
      </c>
      <c r="H243" s="26">
        <v>56</v>
      </c>
      <c r="I243" s="23" t="s">
        <v>142</v>
      </c>
      <c r="J243" s="27">
        <v>585</v>
      </c>
      <c r="K243" s="28">
        <v>24</v>
      </c>
      <c r="L243" s="28">
        <v>0</v>
      </c>
      <c r="M243" s="28">
        <f t="shared" si="72"/>
        <v>24</v>
      </c>
      <c r="N243" s="29">
        <f t="shared" si="75"/>
        <v>14040</v>
      </c>
      <c r="O243" s="36">
        <v>14</v>
      </c>
      <c r="P243" s="37">
        <v>42</v>
      </c>
      <c r="Q243" s="37">
        <v>0.4</v>
      </c>
      <c r="R243" s="37">
        <f t="shared" si="71"/>
        <v>235.20000000000002</v>
      </c>
      <c r="S243" s="36">
        <v>300</v>
      </c>
      <c r="T243" s="29">
        <f t="shared" si="70"/>
        <v>7200</v>
      </c>
      <c r="U243" s="29">
        <f t="shared" si="74"/>
        <v>21475.200000000001</v>
      </c>
      <c r="V243" s="36">
        <f t="shared" si="76"/>
        <v>4800</v>
      </c>
      <c r="W243" s="36">
        <v>1</v>
      </c>
      <c r="X243" s="36">
        <v>242</v>
      </c>
      <c r="Y243" s="28">
        <f t="shared" si="77"/>
        <v>242</v>
      </c>
      <c r="Z243" s="31">
        <v>0</v>
      </c>
      <c r="AA243" s="29">
        <f t="shared" si="73"/>
        <v>5042</v>
      </c>
      <c r="AB243" s="29">
        <f t="shared" si="78"/>
        <v>26517.200000000001</v>
      </c>
      <c r="AC243" s="32"/>
      <c r="AD243" s="32"/>
      <c r="AE243" s="33" t="str">
        <f t="shared" si="79"/>
        <v>651-PR</v>
      </c>
    </row>
    <row r="244" spans="1:31" s="34" customFormat="1" ht="48" customHeight="1" x14ac:dyDescent="0.25">
      <c r="A244" s="23" t="s">
        <v>374</v>
      </c>
      <c r="B244" s="35" t="s">
        <v>375</v>
      </c>
      <c r="C244" s="24" t="s">
        <v>67</v>
      </c>
      <c r="D244" s="24" t="s">
        <v>33</v>
      </c>
      <c r="E244" s="25" t="s">
        <v>283</v>
      </c>
      <c r="F244" s="25" t="s">
        <v>377</v>
      </c>
      <c r="G244" s="25" t="s">
        <v>76</v>
      </c>
      <c r="H244" s="26">
        <v>42</v>
      </c>
      <c r="I244" s="23" t="s">
        <v>37</v>
      </c>
      <c r="J244" s="27">
        <v>585</v>
      </c>
      <c r="K244" s="28">
        <v>0</v>
      </c>
      <c r="L244" s="28">
        <v>18</v>
      </c>
      <c r="M244" s="28">
        <v>18</v>
      </c>
      <c r="N244" s="29">
        <f t="shared" si="75"/>
        <v>10530</v>
      </c>
      <c r="O244" s="36">
        <v>28</v>
      </c>
      <c r="P244" s="37">
        <v>14</v>
      </c>
      <c r="Q244" s="37">
        <v>0.4</v>
      </c>
      <c r="R244" s="37">
        <f t="shared" si="71"/>
        <v>156.80000000000001</v>
      </c>
      <c r="S244" s="36">
        <v>300</v>
      </c>
      <c r="T244" s="29">
        <f t="shared" si="70"/>
        <v>5400</v>
      </c>
      <c r="U244" s="29">
        <f t="shared" si="74"/>
        <v>16086.8</v>
      </c>
      <c r="V244" s="36">
        <f t="shared" si="76"/>
        <v>3600</v>
      </c>
      <c r="W244" s="36">
        <v>1</v>
      </c>
      <c r="X244" s="36">
        <v>220</v>
      </c>
      <c r="Y244" s="28">
        <f t="shared" si="77"/>
        <v>220</v>
      </c>
      <c r="Z244" s="28">
        <v>0</v>
      </c>
      <c r="AA244" s="29">
        <f t="shared" si="73"/>
        <v>3820</v>
      </c>
      <c r="AB244" s="29">
        <f t="shared" si="78"/>
        <v>19906.8</v>
      </c>
      <c r="AC244" s="32"/>
      <c r="AD244" s="32"/>
      <c r="AE244" s="33" t="str">
        <f t="shared" si="79"/>
        <v>651-PR</v>
      </c>
    </row>
    <row r="245" spans="1:31" s="34" customFormat="1" ht="48.75" customHeight="1" x14ac:dyDescent="0.25">
      <c r="A245" s="23" t="s">
        <v>379</v>
      </c>
      <c r="B245" s="35" t="s">
        <v>380</v>
      </c>
      <c r="C245" s="24" t="s">
        <v>32</v>
      </c>
      <c r="D245" s="24" t="s">
        <v>146</v>
      </c>
      <c r="E245" s="25" t="s">
        <v>191</v>
      </c>
      <c r="F245" s="25" t="s">
        <v>222</v>
      </c>
      <c r="G245" s="25" t="s">
        <v>223</v>
      </c>
      <c r="H245" s="26">
        <v>45</v>
      </c>
      <c r="I245" s="23" t="s">
        <v>70</v>
      </c>
      <c r="J245" s="27">
        <v>1200</v>
      </c>
      <c r="K245" s="28">
        <v>0</v>
      </c>
      <c r="L245" s="28">
        <v>19</v>
      </c>
      <c r="M245" s="28">
        <f t="shared" ref="M245" si="80">K245+L245</f>
        <v>19</v>
      </c>
      <c r="N245" s="29">
        <f t="shared" si="75"/>
        <v>22800</v>
      </c>
      <c r="O245" s="36">
        <v>0</v>
      </c>
      <c r="P245" s="37">
        <v>0</v>
      </c>
      <c r="Q245" s="37">
        <v>0.4</v>
      </c>
      <c r="R245" s="37">
        <f>SUM(P245*Q245*O245)</f>
        <v>0</v>
      </c>
      <c r="S245" s="29">
        <v>0</v>
      </c>
      <c r="T245" s="29">
        <f t="shared" si="70"/>
        <v>0</v>
      </c>
      <c r="U245" s="29">
        <f t="shared" si="74"/>
        <v>22800</v>
      </c>
      <c r="V245" s="29">
        <f t="shared" si="76"/>
        <v>3800</v>
      </c>
      <c r="W245" s="29">
        <v>14</v>
      </c>
      <c r="X245" s="29">
        <v>284</v>
      </c>
      <c r="Y245" s="28">
        <f t="shared" si="77"/>
        <v>3976</v>
      </c>
      <c r="Z245" s="28">
        <v>0</v>
      </c>
      <c r="AA245" s="29">
        <f t="shared" si="73"/>
        <v>7776</v>
      </c>
      <c r="AB245" s="29">
        <f t="shared" si="78"/>
        <v>30576</v>
      </c>
      <c r="AC245" s="32">
        <f>SUM(M245)</f>
        <v>19</v>
      </c>
      <c r="AD245" s="32">
        <f>SUM(AB245)</f>
        <v>30576</v>
      </c>
      <c r="AE245" s="33" t="str">
        <f t="shared" si="79"/>
        <v>652-A</v>
      </c>
    </row>
    <row r="246" spans="1:31" s="34" customFormat="1" ht="38.25" customHeight="1" x14ac:dyDescent="0.25">
      <c r="A246" s="23" t="s">
        <v>381</v>
      </c>
      <c r="B246" s="35" t="s">
        <v>219</v>
      </c>
      <c r="C246" s="57" t="s">
        <v>32</v>
      </c>
      <c r="D246" s="57" t="s">
        <v>105</v>
      </c>
      <c r="E246" s="58" t="s">
        <v>325</v>
      </c>
      <c r="F246" s="58" t="s">
        <v>382</v>
      </c>
      <c r="G246" s="58" t="s">
        <v>383</v>
      </c>
      <c r="H246" s="26">
        <v>45</v>
      </c>
      <c r="I246" s="59" t="s">
        <v>142</v>
      </c>
      <c r="J246" s="27">
        <v>585</v>
      </c>
      <c r="K246" s="28">
        <v>17</v>
      </c>
      <c r="L246" s="28">
        <v>0</v>
      </c>
      <c r="M246" s="28">
        <f>K246+L246</f>
        <v>17</v>
      </c>
      <c r="N246" s="29">
        <f>(J246*M246)</f>
        <v>9945</v>
      </c>
      <c r="O246" s="36">
        <v>15</v>
      </c>
      <c r="P246" s="37">
        <v>116</v>
      </c>
      <c r="Q246" s="37">
        <v>0.4</v>
      </c>
      <c r="R246" s="37">
        <f>SUM(P246*Q246*O246)</f>
        <v>696.00000000000011</v>
      </c>
      <c r="S246" s="36">
        <v>300</v>
      </c>
      <c r="T246" s="29">
        <f>(M246*S246)</f>
        <v>5100</v>
      </c>
      <c r="U246" s="29">
        <f>N246+R246+T246</f>
        <v>15741</v>
      </c>
      <c r="V246" s="36">
        <f>M246*200</f>
        <v>3400</v>
      </c>
      <c r="W246" s="29">
        <v>1</v>
      </c>
      <c r="X246" s="29">
        <v>341</v>
      </c>
      <c r="Y246" s="28">
        <f>SUM(X246*W246)</f>
        <v>341</v>
      </c>
      <c r="Z246" s="31">
        <v>0</v>
      </c>
      <c r="AA246" s="29">
        <f>V246+Y246+Z246</f>
        <v>3741</v>
      </c>
      <c r="AB246" s="29">
        <f>AA246+U246</f>
        <v>19482</v>
      </c>
      <c r="AC246" s="32">
        <f>SUM(M246:M261)</f>
        <v>307</v>
      </c>
      <c r="AD246" s="32">
        <f>SUM(AB246:AB261)</f>
        <v>403610</v>
      </c>
      <c r="AE246" s="33" t="str">
        <f>A246</f>
        <v>652-PR</v>
      </c>
    </row>
    <row r="247" spans="1:31" s="34" customFormat="1" ht="45.75" customHeight="1" x14ac:dyDescent="0.25">
      <c r="A247" s="23" t="s">
        <v>381</v>
      </c>
      <c r="B247" s="35" t="s">
        <v>219</v>
      </c>
      <c r="C247" s="57" t="s">
        <v>32</v>
      </c>
      <c r="D247" s="57" t="s">
        <v>105</v>
      </c>
      <c r="E247" s="58" t="s">
        <v>325</v>
      </c>
      <c r="F247" s="58" t="s">
        <v>384</v>
      </c>
      <c r="G247" s="58" t="s">
        <v>385</v>
      </c>
      <c r="H247" s="26">
        <v>45</v>
      </c>
      <c r="I247" s="59" t="s">
        <v>142</v>
      </c>
      <c r="J247" s="27">
        <v>585</v>
      </c>
      <c r="K247" s="28">
        <v>0</v>
      </c>
      <c r="L247" s="28">
        <v>17</v>
      </c>
      <c r="M247" s="28">
        <f>K247+L247</f>
        <v>17</v>
      </c>
      <c r="N247" s="29">
        <f>(J247*M247)</f>
        <v>9945</v>
      </c>
      <c r="O247" s="36">
        <v>15</v>
      </c>
      <c r="P247" s="37">
        <v>116</v>
      </c>
      <c r="Q247" s="37">
        <v>0.4</v>
      </c>
      <c r="R247" s="37">
        <f>SUM(P247*Q247*O247)</f>
        <v>696.00000000000011</v>
      </c>
      <c r="S247" s="36">
        <v>300</v>
      </c>
      <c r="T247" s="29">
        <v>5100</v>
      </c>
      <c r="U247" s="29">
        <f>N247+R247+T247</f>
        <v>15741</v>
      </c>
      <c r="V247" s="36">
        <f>M247*200</f>
        <v>3400</v>
      </c>
      <c r="W247" s="29">
        <v>1</v>
      </c>
      <c r="X247" s="29">
        <v>341</v>
      </c>
      <c r="Y247" s="28">
        <f>SUM(X247*W247)</f>
        <v>341</v>
      </c>
      <c r="Z247" s="31">
        <v>0</v>
      </c>
      <c r="AA247" s="29">
        <f>V247+Y247+Z247</f>
        <v>3741</v>
      </c>
      <c r="AB247" s="29">
        <f>AA247+U247</f>
        <v>19482</v>
      </c>
      <c r="AC247" s="32"/>
      <c r="AD247" s="32"/>
      <c r="AE247" s="33" t="str">
        <f>A247</f>
        <v>652-PR</v>
      </c>
    </row>
    <row r="248" spans="1:31" s="34" customFormat="1" ht="51" customHeight="1" x14ac:dyDescent="0.25">
      <c r="A248" s="23" t="s">
        <v>381</v>
      </c>
      <c r="B248" s="35" t="s">
        <v>219</v>
      </c>
      <c r="C248" s="57" t="s">
        <v>32</v>
      </c>
      <c r="D248" s="57" t="s">
        <v>105</v>
      </c>
      <c r="E248" s="58" t="s">
        <v>253</v>
      </c>
      <c r="F248" s="58" t="s">
        <v>386</v>
      </c>
      <c r="G248" s="58" t="s">
        <v>229</v>
      </c>
      <c r="H248" s="26">
        <v>45</v>
      </c>
      <c r="I248" s="59" t="s">
        <v>37</v>
      </c>
      <c r="J248" s="27">
        <v>585</v>
      </c>
      <c r="K248" s="28">
        <v>0</v>
      </c>
      <c r="L248" s="28">
        <v>17</v>
      </c>
      <c r="M248" s="28">
        <f>K248+L248</f>
        <v>17</v>
      </c>
      <c r="N248" s="29">
        <f>(J248*M248)</f>
        <v>9945</v>
      </c>
      <c r="O248" s="36">
        <v>30</v>
      </c>
      <c r="P248" s="37">
        <v>116</v>
      </c>
      <c r="Q248" s="37">
        <v>0.4</v>
      </c>
      <c r="R248" s="37">
        <f>SUM(P248*Q248*O248)</f>
        <v>1392.0000000000002</v>
      </c>
      <c r="S248" s="36">
        <v>300</v>
      </c>
      <c r="T248" s="29">
        <f>(M248*S248)</f>
        <v>5100</v>
      </c>
      <c r="U248" s="29">
        <f>N248+R248+T248</f>
        <v>16437</v>
      </c>
      <c r="V248" s="36">
        <f>M248*200</f>
        <v>3400</v>
      </c>
      <c r="W248" s="29">
        <v>1</v>
      </c>
      <c r="X248" s="29">
        <v>341</v>
      </c>
      <c r="Y248" s="28">
        <f>SUM(X248*W248)</f>
        <v>341</v>
      </c>
      <c r="Z248" s="31">
        <v>0</v>
      </c>
      <c r="AA248" s="29">
        <f>V248+Y248+Z248</f>
        <v>3741</v>
      </c>
      <c r="AB248" s="29">
        <f>AA248+U248</f>
        <v>20178</v>
      </c>
      <c r="AC248" s="32"/>
      <c r="AD248" s="32"/>
      <c r="AE248" s="33" t="str">
        <f>A248</f>
        <v>652-PR</v>
      </c>
    </row>
    <row r="249" spans="1:31" s="34" customFormat="1" ht="45.75" customHeight="1" x14ac:dyDescent="0.25">
      <c r="A249" s="23" t="s">
        <v>381</v>
      </c>
      <c r="B249" s="35" t="s">
        <v>219</v>
      </c>
      <c r="C249" s="24" t="s">
        <v>32</v>
      </c>
      <c r="D249" s="24" t="s">
        <v>41</v>
      </c>
      <c r="E249" s="25" t="s">
        <v>387</v>
      </c>
      <c r="F249" s="25" t="s">
        <v>130</v>
      </c>
      <c r="G249" s="25" t="s">
        <v>131</v>
      </c>
      <c r="H249" s="26">
        <v>45</v>
      </c>
      <c r="I249" s="23" t="s">
        <v>142</v>
      </c>
      <c r="J249" s="27">
        <v>585</v>
      </c>
      <c r="K249" s="28">
        <v>17</v>
      </c>
      <c r="L249" s="28">
        <v>0</v>
      </c>
      <c r="M249" s="28">
        <f t="shared" ref="M249:M270" si="81">K249+L249</f>
        <v>17</v>
      </c>
      <c r="N249" s="29">
        <f t="shared" si="75"/>
        <v>9945</v>
      </c>
      <c r="O249" s="36">
        <v>15</v>
      </c>
      <c r="P249" s="37">
        <v>110</v>
      </c>
      <c r="Q249" s="37">
        <v>0.4</v>
      </c>
      <c r="R249" s="37">
        <f t="shared" si="71"/>
        <v>660</v>
      </c>
      <c r="S249" s="36">
        <v>300</v>
      </c>
      <c r="T249" s="29">
        <f t="shared" ref="T249:T273" si="82">(M249*S249)</f>
        <v>5100</v>
      </c>
      <c r="U249" s="29">
        <f t="shared" si="74"/>
        <v>15705</v>
      </c>
      <c r="V249" s="36">
        <f t="shared" si="76"/>
        <v>3400</v>
      </c>
      <c r="W249" s="36">
        <v>1</v>
      </c>
      <c r="X249" s="36">
        <v>385</v>
      </c>
      <c r="Y249" s="28">
        <f t="shared" si="77"/>
        <v>385</v>
      </c>
      <c r="Z249" s="31">
        <v>0</v>
      </c>
      <c r="AA249" s="29">
        <f t="shared" si="73"/>
        <v>3785</v>
      </c>
      <c r="AB249" s="29">
        <f t="shared" si="78"/>
        <v>19490</v>
      </c>
      <c r="AC249" s="32"/>
      <c r="AD249" s="32"/>
      <c r="AE249" s="33" t="str">
        <f t="shared" si="79"/>
        <v>652-PR</v>
      </c>
    </row>
    <row r="250" spans="1:31" s="34" customFormat="1" ht="48.75" customHeight="1" x14ac:dyDescent="0.25">
      <c r="A250" s="23" t="s">
        <v>381</v>
      </c>
      <c r="B250" s="35" t="s">
        <v>219</v>
      </c>
      <c r="C250" s="24" t="s">
        <v>32</v>
      </c>
      <c r="D250" s="24" t="s">
        <v>41</v>
      </c>
      <c r="E250" s="25" t="s">
        <v>200</v>
      </c>
      <c r="F250" s="25" t="s">
        <v>130</v>
      </c>
      <c r="G250" s="25" t="s">
        <v>131</v>
      </c>
      <c r="H250" s="26">
        <v>45</v>
      </c>
      <c r="I250" s="23" t="s">
        <v>142</v>
      </c>
      <c r="J250" s="27">
        <v>585</v>
      </c>
      <c r="K250" s="28">
        <v>0</v>
      </c>
      <c r="L250" s="28">
        <v>17</v>
      </c>
      <c r="M250" s="28">
        <f t="shared" si="81"/>
        <v>17</v>
      </c>
      <c r="N250" s="29">
        <f t="shared" si="75"/>
        <v>9945</v>
      </c>
      <c r="O250" s="36">
        <v>15</v>
      </c>
      <c r="P250" s="37">
        <v>128</v>
      </c>
      <c r="Q250" s="37">
        <v>0.4</v>
      </c>
      <c r="R250" s="37">
        <f t="shared" si="71"/>
        <v>768</v>
      </c>
      <c r="S250" s="36">
        <v>300</v>
      </c>
      <c r="T250" s="29">
        <f t="shared" si="82"/>
        <v>5100</v>
      </c>
      <c r="U250" s="29">
        <f t="shared" si="74"/>
        <v>15813</v>
      </c>
      <c r="V250" s="36">
        <f t="shared" si="76"/>
        <v>3400</v>
      </c>
      <c r="W250" s="36">
        <v>1</v>
      </c>
      <c r="X250" s="36">
        <v>484</v>
      </c>
      <c r="Y250" s="28">
        <f t="shared" si="77"/>
        <v>484</v>
      </c>
      <c r="Z250" s="31">
        <v>0</v>
      </c>
      <c r="AA250" s="29">
        <f t="shared" si="73"/>
        <v>3884</v>
      </c>
      <c r="AB250" s="29">
        <f t="shared" si="78"/>
        <v>19697</v>
      </c>
      <c r="AC250" s="32"/>
      <c r="AD250" s="32"/>
      <c r="AE250" s="33" t="str">
        <f t="shared" si="79"/>
        <v>652-PR</v>
      </c>
    </row>
    <row r="251" spans="1:31" s="34" customFormat="1" ht="48.75" customHeight="1" x14ac:dyDescent="0.25">
      <c r="A251" s="23" t="s">
        <v>381</v>
      </c>
      <c r="B251" s="35" t="s">
        <v>219</v>
      </c>
      <c r="C251" s="24" t="s">
        <v>32</v>
      </c>
      <c r="D251" s="24" t="s">
        <v>41</v>
      </c>
      <c r="E251" s="25" t="s">
        <v>200</v>
      </c>
      <c r="F251" s="25" t="s">
        <v>56</v>
      </c>
      <c r="G251" s="25" t="s">
        <v>131</v>
      </c>
      <c r="H251" s="26">
        <v>45</v>
      </c>
      <c r="I251" s="23" t="s">
        <v>37</v>
      </c>
      <c r="J251" s="27">
        <v>585</v>
      </c>
      <c r="K251" s="28">
        <v>17</v>
      </c>
      <c r="L251" s="28">
        <v>0</v>
      </c>
      <c r="M251" s="28">
        <f t="shared" si="81"/>
        <v>17</v>
      </c>
      <c r="N251" s="29">
        <f t="shared" si="75"/>
        <v>9945</v>
      </c>
      <c r="O251" s="36">
        <v>15</v>
      </c>
      <c r="P251" s="37">
        <v>128</v>
      </c>
      <c r="Q251" s="37">
        <v>0.4</v>
      </c>
      <c r="R251" s="37">
        <f t="shared" si="71"/>
        <v>768</v>
      </c>
      <c r="S251" s="36">
        <v>300</v>
      </c>
      <c r="T251" s="29">
        <f t="shared" si="82"/>
        <v>5100</v>
      </c>
      <c r="U251" s="29">
        <f t="shared" si="74"/>
        <v>15813</v>
      </c>
      <c r="V251" s="36">
        <f t="shared" si="76"/>
        <v>3400</v>
      </c>
      <c r="W251" s="36">
        <v>1</v>
      </c>
      <c r="X251" s="36">
        <v>484</v>
      </c>
      <c r="Y251" s="28">
        <f t="shared" si="77"/>
        <v>484</v>
      </c>
      <c r="Z251" s="31">
        <v>0</v>
      </c>
      <c r="AA251" s="29">
        <f t="shared" si="73"/>
        <v>3884</v>
      </c>
      <c r="AB251" s="29">
        <f t="shared" si="78"/>
        <v>19697</v>
      </c>
      <c r="AC251" s="32"/>
      <c r="AD251" s="32"/>
      <c r="AE251" s="33" t="str">
        <f t="shared" si="79"/>
        <v>652-PR</v>
      </c>
    </row>
    <row r="252" spans="1:31" s="34" customFormat="1" ht="41.25" customHeight="1" x14ac:dyDescent="0.25">
      <c r="A252" s="23" t="s">
        <v>381</v>
      </c>
      <c r="B252" s="35" t="s">
        <v>219</v>
      </c>
      <c r="C252" s="24" t="s">
        <v>32</v>
      </c>
      <c r="D252" s="24" t="s">
        <v>41</v>
      </c>
      <c r="E252" s="25" t="s">
        <v>139</v>
      </c>
      <c r="F252" s="25" t="s">
        <v>113</v>
      </c>
      <c r="G252" s="25" t="s">
        <v>114</v>
      </c>
      <c r="H252" s="26">
        <v>45</v>
      </c>
      <c r="I252" s="23" t="s">
        <v>70</v>
      </c>
      <c r="J252" s="27">
        <v>1200</v>
      </c>
      <c r="K252" s="28">
        <v>18</v>
      </c>
      <c r="L252" s="28">
        <v>0</v>
      </c>
      <c r="M252" s="28">
        <f t="shared" si="81"/>
        <v>18</v>
      </c>
      <c r="N252" s="29">
        <f t="shared" si="75"/>
        <v>21600</v>
      </c>
      <c r="O252" s="36">
        <v>0</v>
      </c>
      <c r="P252" s="37">
        <v>14</v>
      </c>
      <c r="Q252" s="37">
        <v>0.4</v>
      </c>
      <c r="R252" s="30">
        <f t="shared" si="71"/>
        <v>0</v>
      </c>
      <c r="S252" s="29">
        <v>0</v>
      </c>
      <c r="T252" s="29">
        <f t="shared" si="82"/>
        <v>0</v>
      </c>
      <c r="U252" s="29">
        <f t="shared" si="74"/>
        <v>21600</v>
      </c>
      <c r="V252" s="29">
        <f t="shared" si="76"/>
        <v>3600</v>
      </c>
      <c r="W252" s="29">
        <v>16</v>
      </c>
      <c r="X252" s="29">
        <v>132</v>
      </c>
      <c r="Y252" s="28">
        <f>SUM(W252*X252)</f>
        <v>2112</v>
      </c>
      <c r="Z252" s="28">
        <v>0</v>
      </c>
      <c r="AA252" s="29">
        <f t="shared" si="73"/>
        <v>5712</v>
      </c>
      <c r="AB252" s="29">
        <f t="shared" si="78"/>
        <v>27312</v>
      </c>
      <c r="AC252" s="32"/>
      <c r="AD252" s="32"/>
      <c r="AE252" s="33" t="str">
        <f t="shared" si="79"/>
        <v>652-PR</v>
      </c>
    </row>
    <row r="253" spans="1:31" s="34" customFormat="1" ht="41.25" customHeight="1" x14ac:dyDescent="0.25">
      <c r="A253" s="23" t="s">
        <v>381</v>
      </c>
      <c r="B253" s="35" t="s">
        <v>219</v>
      </c>
      <c r="C253" s="24" t="s">
        <v>32</v>
      </c>
      <c r="D253" s="24" t="s">
        <v>33</v>
      </c>
      <c r="E253" s="25" t="s">
        <v>156</v>
      </c>
      <c r="F253" s="25" t="s">
        <v>48</v>
      </c>
      <c r="G253" s="25" t="s">
        <v>229</v>
      </c>
      <c r="H253" s="26">
        <v>45</v>
      </c>
      <c r="I253" s="23" t="s">
        <v>37</v>
      </c>
      <c r="J253" s="27">
        <v>585</v>
      </c>
      <c r="K253" s="28">
        <v>0</v>
      </c>
      <c r="L253" s="28">
        <v>24</v>
      </c>
      <c r="M253" s="28">
        <f t="shared" si="81"/>
        <v>24</v>
      </c>
      <c r="N253" s="29">
        <f t="shared" si="75"/>
        <v>14040</v>
      </c>
      <c r="O253" s="36">
        <v>15</v>
      </c>
      <c r="P253" s="37">
        <v>10</v>
      </c>
      <c r="Q253" s="37">
        <v>0.4</v>
      </c>
      <c r="R253" s="37">
        <f t="shared" si="71"/>
        <v>60</v>
      </c>
      <c r="S253" s="36">
        <v>300</v>
      </c>
      <c r="T253" s="29">
        <f t="shared" si="82"/>
        <v>7200</v>
      </c>
      <c r="U253" s="29">
        <f t="shared" si="74"/>
        <v>21300</v>
      </c>
      <c r="V253" s="36">
        <f t="shared" si="76"/>
        <v>4800</v>
      </c>
      <c r="W253" s="36">
        <v>1</v>
      </c>
      <c r="X253" s="36">
        <v>132</v>
      </c>
      <c r="Y253" s="28">
        <f t="shared" ref="Y253:Y261" si="83">SUM(X253*W253)</f>
        <v>132</v>
      </c>
      <c r="Z253" s="31">
        <v>0</v>
      </c>
      <c r="AA253" s="29">
        <f t="shared" si="73"/>
        <v>4932</v>
      </c>
      <c r="AB253" s="29">
        <f t="shared" si="78"/>
        <v>26232</v>
      </c>
      <c r="AC253" s="32"/>
      <c r="AD253" s="32"/>
      <c r="AE253" s="33" t="str">
        <f t="shared" si="79"/>
        <v>652-PR</v>
      </c>
    </row>
    <row r="254" spans="1:31" s="34" customFormat="1" ht="40.5" customHeight="1" x14ac:dyDescent="0.25">
      <c r="A254" s="23" t="s">
        <v>381</v>
      </c>
      <c r="B254" s="35" t="s">
        <v>219</v>
      </c>
      <c r="C254" s="24" t="s">
        <v>32</v>
      </c>
      <c r="D254" s="24" t="s">
        <v>33</v>
      </c>
      <c r="E254" s="25" t="s">
        <v>156</v>
      </c>
      <c r="F254" s="25" t="s">
        <v>48</v>
      </c>
      <c r="G254" s="25" t="s">
        <v>229</v>
      </c>
      <c r="H254" s="26">
        <v>45</v>
      </c>
      <c r="I254" s="23" t="s">
        <v>202</v>
      </c>
      <c r="J254" s="27">
        <v>765</v>
      </c>
      <c r="K254" s="28">
        <v>20</v>
      </c>
      <c r="L254" s="28">
        <v>0</v>
      </c>
      <c r="M254" s="28">
        <f t="shared" si="81"/>
        <v>20</v>
      </c>
      <c r="N254" s="29">
        <f t="shared" si="75"/>
        <v>15300</v>
      </c>
      <c r="O254" s="36">
        <v>15</v>
      </c>
      <c r="P254" s="37">
        <v>10</v>
      </c>
      <c r="Q254" s="37">
        <v>0.4</v>
      </c>
      <c r="R254" s="37">
        <f t="shared" si="71"/>
        <v>60</v>
      </c>
      <c r="S254" s="36">
        <v>300</v>
      </c>
      <c r="T254" s="29">
        <f t="shared" si="82"/>
        <v>6000</v>
      </c>
      <c r="U254" s="29">
        <f t="shared" si="74"/>
        <v>21360</v>
      </c>
      <c r="V254" s="36">
        <f t="shared" si="76"/>
        <v>4000</v>
      </c>
      <c r="W254" s="36">
        <v>0</v>
      </c>
      <c r="X254" s="36">
        <v>132</v>
      </c>
      <c r="Y254" s="28">
        <f t="shared" si="83"/>
        <v>0</v>
      </c>
      <c r="Z254" s="31">
        <v>0</v>
      </c>
      <c r="AA254" s="29">
        <f t="shared" si="73"/>
        <v>4000</v>
      </c>
      <c r="AB254" s="29">
        <f t="shared" si="78"/>
        <v>25360</v>
      </c>
      <c r="AC254" s="32"/>
      <c r="AD254" s="32"/>
      <c r="AE254" s="33" t="str">
        <f t="shared" si="79"/>
        <v>652-PR</v>
      </c>
    </row>
    <row r="255" spans="1:31" s="34" customFormat="1" ht="43.5" customHeight="1" x14ac:dyDescent="0.25">
      <c r="A255" s="23" t="s">
        <v>381</v>
      </c>
      <c r="B255" s="35" t="s">
        <v>219</v>
      </c>
      <c r="C255" s="24" t="s">
        <v>32</v>
      </c>
      <c r="D255" s="24" t="s">
        <v>33</v>
      </c>
      <c r="E255" s="25" t="s">
        <v>156</v>
      </c>
      <c r="F255" s="25" t="s">
        <v>48</v>
      </c>
      <c r="G255" s="25" t="s">
        <v>388</v>
      </c>
      <c r="H255" s="26">
        <v>46</v>
      </c>
      <c r="I255" s="23" t="s">
        <v>37</v>
      </c>
      <c r="J255" s="27">
        <v>585</v>
      </c>
      <c r="K255" s="28">
        <v>0</v>
      </c>
      <c r="L255" s="28">
        <v>24</v>
      </c>
      <c r="M255" s="28">
        <f t="shared" si="81"/>
        <v>24</v>
      </c>
      <c r="N255" s="29">
        <f t="shared" si="75"/>
        <v>14040</v>
      </c>
      <c r="O255" s="36">
        <v>15</v>
      </c>
      <c r="P255" s="37">
        <v>10</v>
      </c>
      <c r="Q255" s="37">
        <v>0.4</v>
      </c>
      <c r="R255" s="37">
        <f t="shared" ref="R255:R263" si="84">SUM(P255*Q255*O255)</f>
        <v>60</v>
      </c>
      <c r="S255" s="36">
        <v>300</v>
      </c>
      <c r="T255" s="29">
        <f t="shared" si="82"/>
        <v>7200</v>
      </c>
      <c r="U255" s="29">
        <f t="shared" si="74"/>
        <v>21300</v>
      </c>
      <c r="V255" s="36">
        <f t="shared" si="76"/>
        <v>4800</v>
      </c>
      <c r="W255" s="36">
        <v>1</v>
      </c>
      <c r="X255" s="36">
        <v>132</v>
      </c>
      <c r="Y255" s="28">
        <f t="shared" si="83"/>
        <v>132</v>
      </c>
      <c r="Z255" s="31">
        <v>0</v>
      </c>
      <c r="AA255" s="29">
        <f t="shared" si="73"/>
        <v>4932</v>
      </c>
      <c r="AB255" s="29">
        <f t="shared" si="78"/>
        <v>26232</v>
      </c>
      <c r="AC255" s="32"/>
      <c r="AD255" s="32"/>
      <c r="AE255" s="33" t="str">
        <f t="shared" si="79"/>
        <v>652-PR</v>
      </c>
    </row>
    <row r="256" spans="1:31" s="34" customFormat="1" ht="63.75" customHeight="1" x14ac:dyDescent="0.25">
      <c r="A256" s="23" t="s">
        <v>381</v>
      </c>
      <c r="B256" s="35" t="s">
        <v>219</v>
      </c>
      <c r="C256" s="24" t="s">
        <v>32</v>
      </c>
      <c r="D256" s="24" t="s">
        <v>33</v>
      </c>
      <c r="E256" s="25" t="s">
        <v>156</v>
      </c>
      <c r="F256" s="25" t="s">
        <v>224</v>
      </c>
      <c r="G256" s="25" t="s">
        <v>225</v>
      </c>
      <c r="H256" s="26">
        <v>45</v>
      </c>
      <c r="I256" s="23" t="s">
        <v>70</v>
      </c>
      <c r="J256" s="27">
        <v>1200</v>
      </c>
      <c r="K256" s="28">
        <v>0</v>
      </c>
      <c r="L256" s="28">
        <v>30</v>
      </c>
      <c r="M256" s="28">
        <f t="shared" si="81"/>
        <v>30</v>
      </c>
      <c r="N256" s="29">
        <f t="shared" si="75"/>
        <v>36000</v>
      </c>
      <c r="O256" s="36">
        <v>0</v>
      </c>
      <c r="P256" s="37">
        <v>10</v>
      </c>
      <c r="Q256" s="37">
        <v>0.4</v>
      </c>
      <c r="R256" s="37">
        <f t="shared" si="84"/>
        <v>0</v>
      </c>
      <c r="S256" s="36">
        <v>0</v>
      </c>
      <c r="T256" s="29">
        <f t="shared" si="82"/>
        <v>0</v>
      </c>
      <c r="U256" s="29">
        <f t="shared" si="74"/>
        <v>36000</v>
      </c>
      <c r="V256" s="36">
        <f t="shared" si="76"/>
        <v>6000</v>
      </c>
      <c r="W256" s="36">
        <v>15</v>
      </c>
      <c r="X256" s="36">
        <v>132</v>
      </c>
      <c r="Y256" s="28">
        <f t="shared" si="83"/>
        <v>1980</v>
      </c>
      <c r="Z256" s="31">
        <v>0</v>
      </c>
      <c r="AA256" s="29">
        <f t="shared" si="73"/>
        <v>7980</v>
      </c>
      <c r="AB256" s="29">
        <f t="shared" si="78"/>
        <v>43980</v>
      </c>
      <c r="AC256" s="32"/>
      <c r="AD256" s="32"/>
      <c r="AE256" s="33" t="str">
        <f t="shared" si="79"/>
        <v>652-PR</v>
      </c>
    </row>
    <row r="257" spans="1:31" s="34" customFormat="1" ht="53.25" customHeight="1" x14ac:dyDescent="0.25">
      <c r="A257" s="23" t="s">
        <v>381</v>
      </c>
      <c r="B257" s="35" t="s">
        <v>219</v>
      </c>
      <c r="C257" s="24" t="s">
        <v>32</v>
      </c>
      <c r="D257" s="24" t="s">
        <v>33</v>
      </c>
      <c r="E257" s="25" t="s">
        <v>34</v>
      </c>
      <c r="F257" s="25" t="s">
        <v>48</v>
      </c>
      <c r="G257" s="25" t="s">
        <v>131</v>
      </c>
      <c r="H257" s="26">
        <v>45</v>
      </c>
      <c r="I257" s="23" t="s">
        <v>37</v>
      </c>
      <c r="J257" s="27">
        <v>585</v>
      </c>
      <c r="K257" s="28">
        <v>0</v>
      </c>
      <c r="L257" s="28">
        <v>21</v>
      </c>
      <c r="M257" s="28">
        <f t="shared" si="81"/>
        <v>21</v>
      </c>
      <c r="N257" s="29">
        <f t="shared" si="75"/>
        <v>12285</v>
      </c>
      <c r="O257" s="36">
        <v>30</v>
      </c>
      <c r="P257" s="37">
        <v>10</v>
      </c>
      <c r="Q257" s="37">
        <v>0.4</v>
      </c>
      <c r="R257" s="37">
        <f t="shared" si="84"/>
        <v>120</v>
      </c>
      <c r="S257" s="36">
        <v>300</v>
      </c>
      <c r="T257" s="29">
        <f t="shared" si="82"/>
        <v>6300</v>
      </c>
      <c r="U257" s="29">
        <f t="shared" si="74"/>
        <v>18705</v>
      </c>
      <c r="V257" s="36">
        <f t="shared" si="76"/>
        <v>4200</v>
      </c>
      <c r="W257" s="36">
        <v>1</v>
      </c>
      <c r="X257" s="36">
        <v>132</v>
      </c>
      <c r="Y257" s="28">
        <f t="shared" si="83"/>
        <v>132</v>
      </c>
      <c r="Z257" s="31">
        <v>0</v>
      </c>
      <c r="AA257" s="29">
        <f t="shared" ref="AA257:AA294" si="85">V257+Y257+Z257</f>
        <v>4332</v>
      </c>
      <c r="AB257" s="29">
        <f t="shared" si="78"/>
        <v>23037</v>
      </c>
      <c r="AC257" s="32"/>
      <c r="AD257" s="32"/>
      <c r="AE257" s="33" t="str">
        <f t="shared" si="79"/>
        <v>652-PR</v>
      </c>
    </row>
    <row r="258" spans="1:31" s="34" customFormat="1" ht="48" customHeight="1" x14ac:dyDescent="0.25">
      <c r="A258" s="23" t="s">
        <v>381</v>
      </c>
      <c r="B258" s="35" t="s">
        <v>219</v>
      </c>
      <c r="C258" s="24" t="s">
        <v>32</v>
      </c>
      <c r="D258" s="24" t="s">
        <v>33</v>
      </c>
      <c r="E258" s="58" t="s">
        <v>112</v>
      </c>
      <c r="F258" s="25" t="s">
        <v>48</v>
      </c>
      <c r="G258" s="25" t="s">
        <v>131</v>
      </c>
      <c r="H258" s="26">
        <v>45</v>
      </c>
      <c r="I258" s="23" t="s">
        <v>37</v>
      </c>
      <c r="J258" s="27">
        <v>585</v>
      </c>
      <c r="K258" s="28">
        <v>17</v>
      </c>
      <c r="L258" s="28">
        <v>0</v>
      </c>
      <c r="M258" s="28">
        <f t="shared" si="81"/>
        <v>17</v>
      </c>
      <c r="N258" s="29">
        <f t="shared" si="75"/>
        <v>9945</v>
      </c>
      <c r="O258" s="36">
        <v>15</v>
      </c>
      <c r="P258" s="37">
        <v>88</v>
      </c>
      <c r="Q258" s="37">
        <v>0.4</v>
      </c>
      <c r="R258" s="37">
        <f t="shared" si="84"/>
        <v>528</v>
      </c>
      <c r="S258" s="36">
        <v>300</v>
      </c>
      <c r="T258" s="29">
        <f t="shared" si="82"/>
        <v>5100</v>
      </c>
      <c r="U258" s="29">
        <f t="shared" si="74"/>
        <v>15573</v>
      </c>
      <c r="V258" s="36">
        <f t="shared" si="76"/>
        <v>3400</v>
      </c>
      <c r="W258" s="36">
        <v>1</v>
      </c>
      <c r="X258" s="36">
        <v>742</v>
      </c>
      <c r="Y258" s="28">
        <f t="shared" si="83"/>
        <v>742</v>
      </c>
      <c r="Z258" s="31">
        <v>0</v>
      </c>
      <c r="AA258" s="29">
        <f t="shared" si="85"/>
        <v>4142</v>
      </c>
      <c r="AB258" s="29">
        <f t="shared" si="78"/>
        <v>19715</v>
      </c>
      <c r="AC258" s="32"/>
      <c r="AD258" s="32"/>
      <c r="AE258" s="33" t="str">
        <f t="shared" si="79"/>
        <v>652-PR</v>
      </c>
    </row>
    <row r="259" spans="1:31" s="34" customFormat="1" ht="53.25" customHeight="1" x14ac:dyDescent="0.25">
      <c r="A259" s="23" t="s">
        <v>381</v>
      </c>
      <c r="B259" s="35" t="s">
        <v>219</v>
      </c>
      <c r="C259" s="57" t="s">
        <v>32</v>
      </c>
      <c r="D259" s="57" t="s">
        <v>146</v>
      </c>
      <c r="E259" s="25" t="s">
        <v>103</v>
      </c>
      <c r="F259" s="25" t="s">
        <v>222</v>
      </c>
      <c r="G259" s="25" t="s">
        <v>223</v>
      </c>
      <c r="H259" s="26">
        <v>45</v>
      </c>
      <c r="I259" s="59" t="s">
        <v>70</v>
      </c>
      <c r="J259" s="27">
        <v>1200</v>
      </c>
      <c r="K259" s="28">
        <v>0</v>
      </c>
      <c r="L259" s="28">
        <v>17</v>
      </c>
      <c r="M259" s="28">
        <f t="shared" si="81"/>
        <v>17</v>
      </c>
      <c r="N259" s="29">
        <f t="shared" si="75"/>
        <v>20400</v>
      </c>
      <c r="O259" s="36">
        <v>0</v>
      </c>
      <c r="P259" s="37">
        <v>188</v>
      </c>
      <c r="Q259" s="37">
        <v>0.4</v>
      </c>
      <c r="R259" s="37">
        <f t="shared" si="84"/>
        <v>0</v>
      </c>
      <c r="S259" s="36">
        <v>0</v>
      </c>
      <c r="T259" s="29">
        <f t="shared" si="82"/>
        <v>0</v>
      </c>
      <c r="U259" s="29">
        <f t="shared" si="74"/>
        <v>20400</v>
      </c>
      <c r="V259" s="36">
        <f t="shared" si="76"/>
        <v>3400</v>
      </c>
      <c r="W259" s="29">
        <v>14</v>
      </c>
      <c r="X259" s="29">
        <v>726</v>
      </c>
      <c r="Y259" s="28">
        <f t="shared" si="83"/>
        <v>10164</v>
      </c>
      <c r="Z259" s="31">
        <v>0</v>
      </c>
      <c r="AA259" s="29">
        <f t="shared" si="85"/>
        <v>13564</v>
      </c>
      <c r="AB259" s="29">
        <f t="shared" si="78"/>
        <v>33964</v>
      </c>
      <c r="AC259" s="32"/>
      <c r="AD259" s="32"/>
      <c r="AE259" s="33" t="str">
        <f t="shared" si="79"/>
        <v>652-PR</v>
      </c>
    </row>
    <row r="260" spans="1:31" s="34" customFormat="1" ht="49.5" customHeight="1" x14ac:dyDescent="0.25">
      <c r="A260" s="23" t="s">
        <v>381</v>
      </c>
      <c r="B260" s="35" t="s">
        <v>219</v>
      </c>
      <c r="C260" s="57" t="s">
        <v>32</v>
      </c>
      <c r="D260" s="57" t="s">
        <v>146</v>
      </c>
      <c r="E260" s="25" t="s">
        <v>103</v>
      </c>
      <c r="F260" s="25" t="s">
        <v>382</v>
      </c>
      <c r="G260" s="25" t="s">
        <v>383</v>
      </c>
      <c r="H260" s="26">
        <v>45</v>
      </c>
      <c r="I260" s="59" t="s">
        <v>70</v>
      </c>
      <c r="J260" s="27">
        <v>1200</v>
      </c>
      <c r="K260" s="28">
        <v>17</v>
      </c>
      <c r="L260" s="28">
        <v>0</v>
      </c>
      <c r="M260" s="28">
        <f t="shared" si="81"/>
        <v>17</v>
      </c>
      <c r="N260" s="29">
        <f t="shared" si="75"/>
        <v>20400</v>
      </c>
      <c r="O260" s="36">
        <v>0</v>
      </c>
      <c r="P260" s="37">
        <v>0</v>
      </c>
      <c r="Q260" s="37">
        <v>0.4</v>
      </c>
      <c r="R260" s="37">
        <f t="shared" si="84"/>
        <v>0</v>
      </c>
      <c r="S260" s="36">
        <v>0</v>
      </c>
      <c r="T260" s="29">
        <f t="shared" si="82"/>
        <v>0</v>
      </c>
      <c r="U260" s="29">
        <f t="shared" si="74"/>
        <v>20400</v>
      </c>
      <c r="V260" s="36">
        <f t="shared" si="76"/>
        <v>3400</v>
      </c>
      <c r="W260" s="29">
        <v>14</v>
      </c>
      <c r="X260" s="29">
        <v>584</v>
      </c>
      <c r="Y260" s="28">
        <f t="shared" si="83"/>
        <v>8176</v>
      </c>
      <c r="Z260" s="31">
        <v>0</v>
      </c>
      <c r="AA260" s="29">
        <f t="shared" si="85"/>
        <v>11576</v>
      </c>
      <c r="AB260" s="29">
        <f t="shared" si="78"/>
        <v>31976</v>
      </c>
      <c r="AC260" s="32"/>
      <c r="AD260" s="32"/>
      <c r="AE260" s="33" t="str">
        <f t="shared" si="79"/>
        <v>652-PR</v>
      </c>
    </row>
    <row r="261" spans="1:31" s="34" customFormat="1" ht="54" customHeight="1" x14ac:dyDescent="0.25">
      <c r="A261" s="23" t="s">
        <v>381</v>
      </c>
      <c r="B261" s="35" t="s">
        <v>219</v>
      </c>
      <c r="C261" s="24" t="s">
        <v>32</v>
      </c>
      <c r="D261" s="24" t="s">
        <v>146</v>
      </c>
      <c r="E261" s="25" t="s">
        <v>191</v>
      </c>
      <c r="F261" s="25" t="s">
        <v>48</v>
      </c>
      <c r="G261" s="25" t="s">
        <v>131</v>
      </c>
      <c r="H261" s="26">
        <v>45</v>
      </c>
      <c r="I261" s="23" t="s">
        <v>70</v>
      </c>
      <c r="J261" s="27">
        <v>1200</v>
      </c>
      <c r="K261" s="28">
        <v>0</v>
      </c>
      <c r="L261" s="28">
        <v>17</v>
      </c>
      <c r="M261" s="28">
        <f t="shared" si="81"/>
        <v>17</v>
      </c>
      <c r="N261" s="29">
        <f t="shared" si="75"/>
        <v>20400</v>
      </c>
      <c r="O261" s="36">
        <v>0</v>
      </c>
      <c r="P261" s="37">
        <v>0</v>
      </c>
      <c r="Q261" s="37">
        <v>0.4</v>
      </c>
      <c r="R261" s="37">
        <f t="shared" si="84"/>
        <v>0</v>
      </c>
      <c r="S261" s="36">
        <v>0</v>
      </c>
      <c r="T261" s="29">
        <f t="shared" si="82"/>
        <v>0</v>
      </c>
      <c r="U261" s="29">
        <f t="shared" si="74"/>
        <v>20400</v>
      </c>
      <c r="V261" s="36">
        <f t="shared" si="76"/>
        <v>3400</v>
      </c>
      <c r="W261" s="69">
        <v>14</v>
      </c>
      <c r="X261" s="70">
        <v>284</v>
      </c>
      <c r="Y261" s="28">
        <f t="shared" si="83"/>
        <v>3976</v>
      </c>
      <c r="Z261" s="31">
        <v>0</v>
      </c>
      <c r="AA261" s="29">
        <f t="shared" si="85"/>
        <v>7376</v>
      </c>
      <c r="AB261" s="29">
        <f t="shared" si="78"/>
        <v>27776</v>
      </c>
      <c r="AC261" s="32"/>
      <c r="AD261" s="32"/>
      <c r="AE261" s="33" t="str">
        <f t="shared" si="79"/>
        <v>652-PR</v>
      </c>
    </row>
    <row r="262" spans="1:31" s="34" customFormat="1" ht="49.5" customHeight="1" x14ac:dyDescent="0.25">
      <c r="A262" s="23" t="s">
        <v>389</v>
      </c>
      <c r="B262" s="35" t="s">
        <v>390</v>
      </c>
      <c r="C262" s="57" t="s">
        <v>32</v>
      </c>
      <c r="D262" s="57" t="s">
        <v>41</v>
      </c>
      <c r="E262" s="25" t="s">
        <v>103</v>
      </c>
      <c r="F262" s="25" t="s">
        <v>130</v>
      </c>
      <c r="G262" s="25" t="s">
        <v>131</v>
      </c>
      <c r="H262" s="26">
        <v>45</v>
      </c>
      <c r="I262" s="59" t="s">
        <v>70</v>
      </c>
      <c r="J262" s="27">
        <v>1200</v>
      </c>
      <c r="K262" s="28">
        <v>0</v>
      </c>
      <c r="L262" s="28">
        <v>18</v>
      </c>
      <c r="M262" s="28">
        <f t="shared" si="81"/>
        <v>18</v>
      </c>
      <c r="N262" s="29">
        <f t="shared" si="75"/>
        <v>21600</v>
      </c>
      <c r="O262" s="36">
        <v>0</v>
      </c>
      <c r="P262" s="37">
        <v>0</v>
      </c>
      <c r="Q262" s="37">
        <v>0.4</v>
      </c>
      <c r="R262" s="37">
        <v>0</v>
      </c>
      <c r="S262" s="36">
        <v>0</v>
      </c>
      <c r="T262" s="29">
        <f t="shared" si="82"/>
        <v>0</v>
      </c>
      <c r="U262" s="29">
        <f t="shared" si="74"/>
        <v>21600</v>
      </c>
      <c r="V262" s="29">
        <f t="shared" si="76"/>
        <v>3600</v>
      </c>
      <c r="W262" s="29">
        <v>18</v>
      </c>
      <c r="X262" s="29">
        <v>260</v>
      </c>
      <c r="Y262" s="28">
        <f t="shared" si="77"/>
        <v>4680</v>
      </c>
      <c r="Z262" s="31">
        <v>0</v>
      </c>
      <c r="AA262" s="29">
        <f t="shared" si="85"/>
        <v>8280</v>
      </c>
      <c r="AB262" s="29">
        <f t="shared" si="78"/>
        <v>29880</v>
      </c>
      <c r="AC262" s="32">
        <f>SUM(M262:M265)</f>
        <v>36</v>
      </c>
      <c r="AD262" s="32">
        <f>SUM(AB262:AB265)</f>
        <v>66975</v>
      </c>
      <c r="AE262" s="33" t="str">
        <f t="shared" si="79"/>
        <v>653-AD</v>
      </c>
    </row>
    <row r="263" spans="1:31" s="34" customFormat="1" ht="39" customHeight="1" x14ac:dyDescent="0.25">
      <c r="A263" s="23" t="s">
        <v>389</v>
      </c>
      <c r="B263" s="35" t="s">
        <v>390</v>
      </c>
      <c r="C263" s="57" t="s">
        <v>32</v>
      </c>
      <c r="D263" s="57" t="s">
        <v>146</v>
      </c>
      <c r="E263" s="25" t="s">
        <v>103</v>
      </c>
      <c r="F263" s="58" t="s">
        <v>391</v>
      </c>
      <c r="G263" s="25" t="s">
        <v>392</v>
      </c>
      <c r="H263" s="26">
        <v>45</v>
      </c>
      <c r="I263" s="59" t="s">
        <v>70</v>
      </c>
      <c r="J263" s="27">
        <v>1200</v>
      </c>
      <c r="K263" s="28">
        <v>18</v>
      </c>
      <c r="L263" s="28">
        <v>0</v>
      </c>
      <c r="M263" s="28">
        <f t="shared" si="81"/>
        <v>18</v>
      </c>
      <c r="N263" s="29">
        <f t="shared" si="75"/>
        <v>21600</v>
      </c>
      <c r="O263" s="36">
        <v>0</v>
      </c>
      <c r="P263" s="37">
        <v>0</v>
      </c>
      <c r="Q263" s="37">
        <v>0</v>
      </c>
      <c r="R263" s="37">
        <v>0</v>
      </c>
      <c r="S263" s="36">
        <v>0</v>
      </c>
      <c r="T263" s="29">
        <f t="shared" si="82"/>
        <v>0</v>
      </c>
      <c r="U263" s="29">
        <f t="shared" si="74"/>
        <v>21600</v>
      </c>
      <c r="V263" s="29">
        <f t="shared" si="76"/>
        <v>3600</v>
      </c>
      <c r="W263" s="29">
        <v>15</v>
      </c>
      <c r="X263" s="29">
        <v>247</v>
      </c>
      <c r="Y263" s="28">
        <f t="shared" si="77"/>
        <v>3705</v>
      </c>
      <c r="Z263" s="31">
        <v>0</v>
      </c>
      <c r="AA263" s="29">
        <f t="shared" si="85"/>
        <v>7305</v>
      </c>
      <c r="AB263" s="29">
        <f t="shared" si="78"/>
        <v>28905</v>
      </c>
      <c r="AC263" s="32"/>
      <c r="AD263" s="32"/>
      <c r="AE263" s="33" t="str">
        <f t="shared" si="79"/>
        <v>653-AD</v>
      </c>
    </row>
    <row r="264" spans="1:31" s="34" customFormat="1" ht="45" customHeight="1" x14ac:dyDescent="0.25">
      <c r="A264" s="23" t="s">
        <v>389</v>
      </c>
      <c r="B264" s="35" t="s">
        <v>390</v>
      </c>
      <c r="C264" s="57" t="s">
        <v>32</v>
      </c>
      <c r="D264" s="57" t="s">
        <v>96</v>
      </c>
      <c r="E264" s="25" t="s">
        <v>96</v>
      </c>
      <c r="F264" s="25" t="s">
        <v>96</v>
      </c>
      <c r="G264" s="25" t="s">
        <v>99</v>
      </c>
      <c r="H264" s="26" t="s">
        <v>96</v>
      </c>
      <c r="I264" s="59" t="s">
        <v>96</v>
      </c>
      <c r="J264" s="27">
        <v>0</v>
      </c>
      <c r="K264" s="28">
        <v>0</v>
      </c>
      <c r="L264" s="28">
        <v>0</v>
      </c>
      <c r="M264" s="28">
        <f t="shared" si="81"/>
        <v>0</v>
      </c>
      <c r="N264" s="29">
        <v>0</v>
      </c>
      <c r="O264" s="36">
        <v>0</v>
      </c>
      <c r="P264" s="37">
        <v>0</v>
      </c>
      <c r="Q264" s="37">
        <v>0</v>
      </c>
      <c r="R264" s="37">
        <v>0</v>
      </c>
      <c r="S264" s="36">
        <v>0</v>
      </c>
      <c r="T264" s="29">
        <v>4095</v>
      </c>
      <c r="U264" s="29">
        <f t="shared" si="74"/>
        <v>4095</v>
      </c>
      <c r="V264" s="29">
        <f t="shared" si="76"/>
        <v>0</v>
      </c>
      <c r="W264" s="29">
        <v>0</v>
      </c>
      <c r="X264" s="29">
        <v>0</v>
      </c>
      <c r="Y264" s="28">
        <v>0</v>
      </c>
      <c r="Z264" s="31">
        <v>0</v>
      </c>
      <c r="AA264" s="29">
        <v>0</v>
      </c>
      <c r="AB264" s="29">
        <f t="shared" si="78"/>
        <v>4095</v>
      </c>
      <c r="AC264" s="32"/>
      <c r="AD264" s="32"/>
      <c r="AE264" s="33" t="str">
        <f t="shared" si="79"/>
        <v>653-AD</v>
      </c>
    </row>
    <row r="265" spans="1:31" s="34" customFormat="1" ht="48" customHeight="1" x14ac:dyDescent="0.25">
      <c r="A265" s="23" t="s">
        <v>389</v>
      </c>
      <c r="B265" s="35" t="s">
        <v>390</v>
      </c>
      <c r="C265" s="57" t="s">
        <v>32</v>
      </c>
      <c r="D265" s="57" t="s">
        <v>96</v>
      </c>
      <c r="E265" s="25" t="s">
        <v>96</v>
      </c>
      <c r="F265" s="25" t="s">
        <v>96</v>
      </c>
      <c r="G265" s="25" t="s">
        <v>100</v>
      </c>
      <c r="H265" s="26" t="s">
        <v>96</v>
      </c>
      <c r="I265" s="59" t="s">
        <v>96</v>
      </c>
      <c r="J265" s="27">
        <v>0</v>
      </c>
      <c r="K265" s="28">
        <v>0</v>
      </c>
      <c r="L265" s="28">
        <v>0</v>
      </c>
      <c r="M265" s="28">
        <f t="shared" si="81"/>
        <v>0</v>
      </c>
      <c r="N265" s="29">
        <v>0</v>
      </c>
      <c r="O265" s="36">
        <v>0</v>
      </c>
      <c r="P265" s="37">
        <v>0</v>
      </c>
      <c r="Q265" s="37">
        <v>0</v>
      </c>
      <c r="R265" s="37">
        <v>0</v>
      </c>
      <c r="S265" s="36">
        <v>0</v>
      </c>
      <c r="T265" s="29">
        <v>4095</v>
      </c>
      <c r="U265" s="29">
        <f t="shared" si="74"/>
        <v>4095</v>
      </c>
      <c r="V265" s="29">
        <f t="shared" si="76"/>
        <v>0</v>
      </c>
      <c r="W265" s="29">
        <v>0</v>
      </c>
      <c r="X265" s="29">
        <v>0</v>
      </c>
      <c r="Y265" s="28">
        <v>0</v>
      </c>
      <c r="Z265" s="31">
        <v>0</v>
      </c>
      <c r="AA265" s="29">
        <v>0</v>
      </c>
      <c r="AB265" s="29">
        <f t="shared" si="78"/>
        <v>4095</v>
      </c>
      <c r="AC265" s="32"/>
      <c r="AD265" s="32"/>
      <c r="AE265" s="33" t="str">
        <f t="shared" si="79"/>
        <v>653-AD</v>
      </c>
    </row>
    <row r="266" spans="1:31" s="34" customFormat="1" ht="56.25" customHeight="1" x14ac:dyDescent="0.25">
      <c r="A266" s="23" t="s">
        <v>393</v>
      </c>
      <c r="B266" s="35" t="s">
        <v>394</v>
      </c>
      <c r="C266" s="57" t="s">
        <v>32</v>
      </c>
      <c r="D266" s="57" t="s">
        <v>41</v>
      </c>
      <c r="E266" s="25" t="s">
        <v>145</v>
      </c>
      <c r="F266" s="25" t="s">
        <v>134</v>
      </c>
      <c r="G266" s="25" t="s">
        <v>135</v>
      </c>
      <c r="H266" s="26">
        <v>45</v>
      </c>
      <c r="I266" s="59" t="s">
        <v>70</v>
      </c>
      <c r="J266" s="27">
        <v>1200</v>
      </c>
      <c r="K266" s="28">
        <v>0</v>
      </c>
      <c r="L266" s="28">
        <v>17</v>
      </c>
      <c r="M266" s="28">
        <f t="shared" si="81"/>
        <v>17</v>
      </c>
      <c r="N266" s="29">
        <f t="shared" ref="N266" si="86">(J266*M266)</f>
        <v>20400</v>
      </c>
      <c r="O266" s="36">
        <v>0</v>
      </c>
      <c r="P266" s="37">
        <v>22</v>
      </c>
      <c r="Q266" s="37">
        <v>0.4</v>
      </c>
      <c r="R266" s="37">
        <f>SUM(P266*Q266*O266)</f>
        <v>0</v>
      </c>
      <c r="S266" s="36">
        <v>0</v>
      </c>
      <c r="T266" s="29">
        <f t="shared" ref="T266:T267" si="87">(M266*S266)</f>
        <v>0</v>
      </c>
      <c r="U266" s="29">
        <f t="shared" si="74"/>
        <v>20400</v>
      </c>
      <c r="V266" s="29">
        <f t="shared" si="76"/>
        <v>3400</v>
      </c>
      <c r="W266" s="29">
        <v>9</v>
      </c>
      <c r="X266" s="29">
        <v>190</v>
      </c>
      <c r="Y266" s="28">
        <f t="shared" ref="Y266" si="88">SUM(X266*W266)</f>
        <v>1710</v>
      </c>
      <c r="Z266" s="31">
        <v>5343</v>
      </c>
      <c r="AA266" s="29">
        <f t="shared" ref="AA266:AA268" si="89">V266+Y266+Z266</f>
        <v>10453</v>
      </c>
      <c r="AB266" s="29">
        <f t="shared" si="78"/>
        <v>30853</v>
      </c>
      <c r="AC266" s="32">
        <f>SUM(M266)</f>
        <v>17</v>
      </c>
      <c r="AD266" s="32">
        <f>SUM(AB266)</f>
        <v>30853</v>
      </c>
      <c r="AE266" s="33" t="str">
        <f t="shared" si="79"/>
        <v>654-A</v>
      </c>
    </row>
    <row r="267" spans="1:31" s="34" customFormat="1" ht="41.25" customHeight="1" x14ac:dyDescent="0.25">
      <c r="A267" s="23" t="s">
        <v>395</v>
      </c>
      <c r="B267" s="35" t="s">
        <v>396</v>
      </c>
      <c r="C267" s="24" t="s">
        <v>40</v>
      </c>
      <c r="D267" s="24" t="s">
        <v>41</v>
      </c>
      <c r="E267" s="25" t="s">
        <v>199</v>
      </c>
      <c r="F267" s="25" t="s">
        <v>148</v>
      </c>
      <c r="G267" s="25" t="s">
        <v>397</v>
      </c>
      <c r="H267" s="26">
        <v>45</v>
      </c>
      <c r="I267" s="23" t="s">
        <v>37</v>
      </c>
      <c r="J267" s="27">
        <v>585</v>
      </c>
      <c r="K267" s="28">
        <v>0</v>
      </c>
      <c r="L267" s="28">
        <v>17</v>
      </c>
      <c r="M267" s="28">
        <f>K267+L267</f>
        <v>17</v>
      </c>
      <c r="N267" s="29">
        <f>(J267*M267)</f>
        <v>9945</v>
      </c>
      <c r="O267" s="36">
        <v>18</v>
      </c>
      <c r="P267" s="37">
        <v>140</v>
      </c>
      <c r="Q267" s="30">
        <v>0.4</v>
      </c>
      <c r="R267" s="37">
        <f>SUM(P267*Q267*O267)</f>
        <v>1008</v>
      </c>
      <c r="S267" s="36">
        <v>275</v>
      </c>
      <c r="T267" s="29">
        <f t="shared" si="87"/>
        <v>4675</v>
      </c>
      <c r="U267" s="29">
        <f>N267+R267+T267</f>
        <v>15628</v>
      </c>
      <c r="V267" s="29">
        <f>M267*200</f>
        <v>3400</v>
      </c>
      <c r="W267" s="29">
        <v>1</v>
      </c>
      <c r="X267" s="29">
        <v>670</v>
      </c>
      <c r="Y267" s="28">
        <f>SUM(X267*W267)</f>
        <v>670</v>
      </c>
      <c r="Z267" s="31">
        <v>0</v>
      </c>
      <c r="AA267" s="29">
        <f t="shared" si="89"/>
        <v>4070</v>
      </c>
      <c r="AB267" s="29">
        <f>AA267+U267</f>
        <v>19698</v>
      </c>
      <c r="AC267" s="32">
        <f>SUM(M267)</f>
        <v>17</v>
      </c>
      <c r="AD267" s="32">
        <f>SUM(AB267)</f>
        <v>19698</v>
      </c>
      <c r="AE267" s="33" t="str">
        <f>A267</f>
        <v>655-A</v>
      </c>
    </row>
    <row r="268" spans="1:31" s="34" customFormat="1" ht="48" customHeight="1" x14ac:dyDescent="0.25">
      <c r="A268" s="23" t="s">
        <v>398</v>
      </c>
      <c r="B268" s="35" t="s">
        <v>399</v>
      </c>
      <c r="C268" s="57" t="s">
        <v>67</v>
      </c>
      <c r="D268" s="57" t="s">
        <v>41</v>
      </c>
      <c r="E268" s="25" t="s">
        <v>263</v>
      </c>
      <c r="F268" s="25" t="s">
        <v>338</v>
      </c>
      <c r="G268" s="25" t="s">
        <v>286</v>
      </c>
      <c r="H268" s="26">
        <v>42</v>
      </c>
      <c r="I268" s="59" t="s">
        <v>70</v>
      </c>
      <c r="J268" s="27">
        <v>1200</v>
      </c>
      <c r="K268" s="28">
        <v>0</v>
      </c>
      <c r="L268" s="28">
        <v>20</v>
      </c>
      <c r="M268" s="28">
        <f>K268+L268</f>
        <v>20</v>
      </c>
      <c r="N268" s="29">
        <f>(J268*M268)</f>
        <v>24000</v>
      </c>
      <c r="O268" s="36">
        <v>0</v>
      </c>
      <c r="P268" s="37">
        <v>0</v>
      </c>
      <c r="Q268" s="30">
        <v>0.4</v>
      </c>
      <c r="R268" s="37">
        <f>SUM(P268*Q268*O268)</f>
        <v>0</v>
      </c>
      <c r="S268" s="36">
        <v>0</v>
      </c>
      <c r="T268" s="29">
        <f>(M268*S268)</f>
        <v>0</v>
      </c>
      <c r="U268" s="29">
        <f>N268+R268+T268</f>
        <v>24000</v>
      </c>
      <c r="V268" s="29">
        <f>M268*200</f>
        <v>4000</v>
      </c>
      <c r="W268" s="29">
        <v>14</v>
      </c>
      <c r="X268" s="29">
        <v>280</v>
      </c>
      <c r="Y268" s="28">
        <f>SUM(X268*W268)</f>
        <v>3920</v>
      </c>
      <c r="Z268" s="31">
        <v>5343</v>
      </c>
      <c r="AA268" s="29">
        <f t="shared" si="89"/>
        <v>13263</v>
      </c>
      <c r="AB268" s="29">
        <f>AA268+U268</f>
        <v>37263</v>
      </c>
      <c r="AC268" s="32">
        <f>SUM(M268)</f>
        <v>20</v>
      </c>
      <c r="AD268" s="32">
        <f>SUM(AB268)</f>
        <v>37263</v>
      </c>
      <c r="AE268" s="33" t="str">
        <f t="shared" si="79"/>
        <v>656-A</v>
      </c>
    </row>
    <row r="269" spans="1:31" s="34" customFormat="1" ht="35.450000000000003" customHeight="1" x14ac:dyDescent="0.25">
      <c r="A269" s="40" t="s">
        <v>400</v>
      </c>
      <c r="B269" s="60" t="s">
        <v>401</v>
      </c>
      <c r="C269" s="24" t="s">
        <v>67</v>
      </c>
      <c r="D269" s="24" t="s">
        <v>102</v>
      </c>
      <c r="E269" s="25" t="s">
        <v>103</v>
      </c>
      <c r="F269" s="25" t="s">
        <v>402</v>
      </c>
      <c r="G269" s="60" t="s">
        <v>174</v>
      </c>
      <c r="H269" s="61">
        <v>42</v>
      </c>
      <c r="I269" s="40" t="s">
        <v>70</v>
      </c>
      <c r="J269" s="62">
        <v>753</v>
      </c>
      <c r="K269" s="62">
        <v>0</v>
      </c>
      <c r="L269" s="62">
        <v>10</v>
      </c>
      <c r="M269" s="28">
        <f>K269+L269</f>
        <v>10</v>
      </c>
      <c r="N269" s="29">
        <f>(J269*M269)</f>
        <v>7530</v>
      </c>
      <c r="O269" s="36">
        <v>0</v>
      </c>
      <c r="P269" s="37">
        <v>0</v>
      </c>
      <c r="Q269" s="37">
        <v>0</v>
      </c>
      <c r="R269" s="37">
        <f>SUM(O269*P269)</f>
        <v>0</v>
      </c>
      <c r="S269" s="36">
        <v>0</v>
      </c>
      <c r="T269" s="29">
        <f>(M269*S269)</f>
        <v>0</v>
      </c>
      <c r="U269" s="29">
        <f>N269+R269+T269</f>
        <v>7530</v>
      </c>
      <c r="V269" s="36">
        <f>M269*200</f>
        <v>2000</v>
      </c>
      <c r="W269" s="36">
        <v>10</v>
      </c>
      <c r="X269" s="36">
        <v>94</v>
      </c>
      <c r="Y269" s="28">
        <f>SUM(X269*W269)</f>
        <v>940</v>
      </c>
      <c r="Z269" s="31">
        <v>4950</v>
      </c>
      <c r="AA269" s="29">
        <f>V269+Y269+Z269</f>
        <v>7890</v>
      </c>
      <c r="AB269" s="29">
        <f>AA269+U269</f>
        <v>15420</v>
      </c>
      <c r="AC269" s="32">
        <f>SUM(M269:M269)</f>
        <v>10</v>
      </c>
      <c r="AD269" s="32">
        <f>SUM(AB269:AB269)</f>
        <v>15420</v>
      </c>
      <c r="AE269" s="33" t="str">
        <f>A269</f>
        <v>657-P</v>
      </c>
    </row>
    <row r="270" spans="1:31" s="34" customFormat="1" ht="41.25" customHeight="1" x14ac:dyDescent="0.25">
      <c r="A270" s="40" t="s">
        <v>403</v>
      </c>
      <c r="B270" s="60" t="s">
        <v>404</v>
      </c>
      <c r="C270" s="24" t="s">
        <v>67</v>
      </c>
      <c r="D270" s="24" t="s">
        <v>105</v>
      </c>
      <c r="E270" s="25" t="s">
        <v>103</v>
      </c>
      <c r="F270" s="60" t="s">
        <v>166</v>
      </c>
      <c r="G270" s="25" t="s">
        <v>405</v>
      </c>
      <c r="H270" s="61">
        <v>42</v>
      </c>
      <c r="I270" s="40" t="s">
        <v>202</v>
      </c>
      <c r="J270" s="62">
        <v>765</v>
      </c>
      <c r="K270" s="62">
        <v>0</v>
      </c>
      <c r="L270" s="62">
        <v>15</v>
      </c>
      <c r="M270" s="28">
        <f t="shared" si="81"/>
        <v>15</v>
      </c>
      <c r="N270" s="29">
        <f t="shared" si="75"/>
        <v>11475</v>
      </c>
      <c r="O270" s="36">
        <v>15</v>
      </c>
      <c r="P270" s="37">
        <v>148</v>
      </c>
      <c r="Q270" s="37">
        <v>0</v>
      </c>
      <c r="R270" s="37">
        <f t="shared" ref="R270" si="90">SUM(O270*P270)</f>
        <v>2220</v>
      </c>
      <c r="S270" s="36">
        <v>0</v>
      </c>
      <c r="T270" s="29">
        <f t="shared" si="82"/>
        <v>0</v>
      </c>
      <c r="U270" s="29">
        <f t="shared" si="74"/>
        <v>13695</v>
      </c>
      <c r="V270" s="36">
        <f t="shared" si="76"/>
        <v>3000</v>
      </c>
      <c r="W270" s="36">
        <v>0</v>
      </c>
      <c r="X270" s="36">
        <v>0</v>
      </c>
      <c r="Y270" s="28">
        <f t="shared" si="77"/>
        <v>0</v>
      </c>
      <c r="Z270" s="31">
        <v>0</v>
      </c>
      <c r="AA270" s="29">
        <f t="shared" si="85"/>
        <v>3000</v>
      </c>
      <c r="AB270" s="29">
        <f t="shared" ref="AB270:AB271" si="91">AA270+U270</f>
        <v>16695</v>
      </c>
      <c r="AC270" s="32">
        <f>SUM(M270:M271)</f>
        <v>15</v>
      </c>
      <c r="AD270" s="32">
        <f>SUM(AB270:AB271)</f>
        <v>20190</v>
      </c>
      <c r="AE270" s="33" t="str">
        <f t="shared" si="79"/>
        <v>658-PR</v>
      </c>
    </row>
    <row r="271" spans="1:31" s="34" customFormat="1" ht="39" customHeight="1" x14ac:dyDescent="0.25">
      <c r="A271" s="40" t="s">
        <v>403</v>
      </c>
      <c r="B271" s="60" t="s">
        <v>404</v>
      </c>
      <c r="C271" s="24" t="s">
        <v>67</v>
      </c>
      <c r="D271" s="24" t="s">
        <v>96</v>
      </c>
      <c r="E271" s="25" t="s">
        <v>96</v>
      </c>
      <c r="F271" s="60" t="s">
        <v>96</v>
      </c>
      <c r="G271" s="25" t="s">
        <v>406</v>
      </c>
      <c r="H271" s="61">
        <v>0</v>
      </c>
      <c r="I271" s="40" t="s">
        <v>96</v>
      </c>
      <c r="J271" s="62">
        <v>0</v>
      </c>
      <c r="K271" s="62">
        <v>0</v>
      </c>
      <c r="L271" s="62">
        <v>0</v>
      </c>
      <c r="M271" s="28">
        <v>0</v>
      </c>
      <c r="N271" s="29">
        <v>0</v>
      </c>
      <c r="O271" s="36">
        <v>0</v>
      </c>
      <c r="P271" s="37">
        <v>0</v>
      </c>
      <c r="Q271" s="37"/>
      <c r="R271" s="37">
        <v>0</v>
      </c>
      <c r="S271" s="36">
        <v>0</v>
      </c>
      <c r="T271" s="29">
        <v>3495</v>
      </c>
      <c r="U271" s="29">
        <f t="shared" si="74"/>
        <v>3495</v>
      </c>
      <c r="V271" s="36">
        <f t="shared" si="76"/>
        <v>0</v>
      </c>
      <c r="W271" s="36">
        <v>0</v>
      </c>
      <c r="X271" s="36">
        <v>0</v>
      </c>
      <c r="Y271" s="28">
        <f t="shared" si="77"/>
        <v>0</v>
      </c>
      <c r="Z271" s="31">
        <v>0</v>
      </c>
      <c r="AA271" s="29">
        <v>0</v>
      </c>
      <c r="AB271" s="29">
        <f t="shared" si="91"/>
        <v>3495</v>
      </c>
      <c r="AC271" s="32"/>
      <c r="AD271" s="32"/>
      <c r="AE271" s="33" t="str">
        <f t="shared" si="79"/>
        <v>658-PR</v>
      </c>
    </row>
    <row r="272" spans="1:31" s="34" customFormat="1" ht="49.5" customHeight="1" x14ac:dyDescent="0.25">
      <c r="A272" s="40" t="s">
        <v>407</v>
      </c>
      <c r="B272" s="60" t="s">
        <v>408</v>
      </c>
      <c r="C272" s="24" t="s">
        <v>67</v>
      </c>
      <c r="D272" s="24" t="s">
        <v>102</v>
      </c>
      <c r="E272" s="25" t="s">
        <v>409</v>
      </c>
      <c r="F272" s="24" t="s">
        <v>410</v>
      </c>
      <c r="G272" s="60" t="s">
        <v>411</v>
      </c>
      <c r="H272" s="61">
        <v>42</v>
      </c>
      <c r="I272" s="40" t="s">
        <v>70</v>
      </c>
      <c r="J272" s="62">
        <v>753</v>
      </c>
      <c r="K272" s="62">
        <v>0</v>
      </c>
      <c r="L272" s="62">
        <v>15</v>
      </c>
      <c r="M272" s="28">
        <f t="shared" ref="M272:M283" si="92">K272+L272</f>
        <v>15</v>
      </c>
      <c r="N272" s="81">
        <f t="shared" si="75"/>
        <v>11295</v>
      </c>
      <c r="O272" s="82">
        <v>15</v>
      </c>
      <c r="P272" s="37">
        <v>148</v>
      </c>
      <c r="Q272" s="83">
        <v>0</v>
      </c>
      <c r="R272" s="37">
        <f t="shared" ref="R272:R274" si="93">SUM(O272*P272)</f>
        <v>2220</v>
      </c>
      <c r="S272" s="36">
        <v>0</v>
      </c>
      <c r="T272" s="29">
        <f t="shared" si="82"/>
        <v>0</v>
      </c>
      <c r="U272" s="29">
        <f t="shared" si="74"/>
        <v>13515</v>
      </c>
      <c r="V272" s="36">
        <f t="shared" si="76"/>
        <v>3000</v>
      </c>
      <c r="W272" s="36">
        <v>0</v>
      </c>
      <c r="X272" s="36">
        <v>0</v>
      </c>
      <c r="Y272" s="28">
        <f t="shared" si="77"/>
        <v>0</v>
      </c>
      <c r="Z272" s="31">
        <v>4950</v>
      </c>
      <c r="AA272" s="29">
        <f t="shared" si="85"/>
        <v>7950</v>
      </c>
      <c r="AB272" s="29">
        <f t="shared" si="78"/>
        <v>21465</v>
      </c>
      <c r="AC272" s="32">
        <f>SUM(M272:M277)</f>
        <v>37</v>
      </c>
      <c r="AD272" s="32">
        <f>SUM(AB272:AB277)</f>
        <v>58590</v>
      </c>
      <c r="AE272" s="33" t="str">
        <f t="shared" si="79"/>
        <v>661-AD</v>
      </c>
    </row>
    <row r="273" spans="1:31" s="34" customFormat="1" ht="49.5" customHeight="1" x14ac:dyDescent="0.25">
      <c r="A273" s="40" t="s">
        <v>407</v>
      </c>
      <c r="B273" s="60" t="s">
        <v>408</v>
      </c>
      <c r="C273" s="24" t="s">
        <v>67</v>
      </c>
      <c r="D273" s="24" t="s">
        <v>102</v>
      </c>
      <c r="E273" s="25" t="s">
        <v>409</v>
      </c>
      <c r="F273" s="24" t="s">
        <v>402</v>
      </c>
      <c r="G273" s="60" t="s">
        <v>174</v>
      </c>
      <c r="H273" s="61">
        <v>42</v>
      </c>
      <c r="I273" s="40" t="s">
        <v>70</v>
      </c>
      <c r="J273" s="62">
        <v>753</v>
      </c>
      <c r="K273" s="62">
        <v>0</v>
      </c>
      <c r="L273" s="62">
        <v>5</v>
      </c>
      <c r="M273" s="28">
        <f t="shared" si="92"/>
        <v>5</v>
      </c>
      <c r="N273" s="81">
        <f t="shared" si="75"/>
        <v>3765</v>
      </c>
      <c r="O273" s="82">
        <v>0</v>
      </c>
      <c r="P273" s="37">
        <v>0</v>
      </c>
      <c r="Q273" s="83">
        <v>0</v>
      </c>
      <c r="R273" s="37">
        <f t="shared" si="93"/>
        <v>0</v>
      </c>
      <c r="S273" s="36">
        <v>0</v>
      </c>
      <c r="T273" s="29">
        <f t="shared" si="82"/>
        <v>0</v>
      </c>
      <c r="U273" s="29">
        <f t="shared" si="74"/>
        <v>3765</v>
      </c>
      <c r="V273" s="36">
        <f t="shared" si="76"/>
        <v>1000</v>
      </c>
      <c r="W273" s="36">
        <v>5</v>
      </c>
      <c r="X273" s="36">
        <v>94</v>
      </c>
      <c r="Y273" s="28">
        <f t="shared" si="77"/>
        <v>470</v>
      </c>
      <c r="Z273" s="31">
        <v>0</v>
      </c>
      <c r="AA273" s="29">
        <f t="shared" si="85"/>
        <v>1470</v>
      </c>
      <c r="AB273" s="29">
        <f t="shared" si="78"/>
        <v>5235</v>
      </c>
      <c r="AC273" s="32"/>
      <c r="AD273" s="32"/>
      <c r="AE273" s="33" t="str">
        <f t="shared" si="79"/>
        <v>661-AD</v>
      </c>
    </row>
    <row r="274" spans="1:31" s="34" customFormat="1" ht="39.75" customHeight="1" x14ac:dyDescent="0.25">
      <c r="A274" s="40" t="s">
        <v>407</v>
      </c>
      <c r="B274" s="60" t="s">
        <v>408</v>
      </c>
      <c r="C274" s="24" t="s">
        <v>67</v>
      </c>
      <c r="D274" s="24" t="s">
        <v>105</v>
      </c>
      <c r="E274" s="25" t="s">
        <v>412</v>
      </c>
      <c r="F274" s="24" t="s">
        <v>413</v>
      </c>
      <c r="G274" s="60" t="s">
        <v>414</v>
      </c>
      <c r="H274" s="61">
        <v>42</v>
      </c>
      <c r="I274" s="40" t="s">
        <v>70</v>
      </c>
      <c r="J274" s="62">
        <v>753</v>
      </c>
      <c r="K274" s="62">
        <v>0</v>
      </c>
      <c r="L274" s="62">
        <v>15</v>
      </c>
      <c r="M274" s="28">
        <f>K274+L274</f>
        <v>15</v>
      </c>
      <c r="N274" s="29">
        <f>(J274*M274)</f>
        <v>11295</v>
      </c>
      <c r="O274" s="36">
        <v>10</v>
      </c>
      <c r="P274" s="37">
        <v>148</v>
      </c>
      <c r="Q274" s="37">
        <v>0</v>
      </c>
      <c r="R274" s="37">
        <f t="shared" si="93"/>
        <v>1480</v>
      </c>
      <c r="S274" s="36">
        <v>0</v>
      </c>
      <c r="T274" s="29">
        <f>(M274*S274)</f>
        <v>0</v>
      </c>
      <c r="U274" s="29">
        <f>N274+R274+T274</f>
        <v>12775</v>
      </c>
      <c r="V274" s="36">
        <f>M274*200</f>
        <v>3000</v>
      </c>
      <c r="W274" s="36">
        <v>0</v>
      </c>
      <c r="X274" s="36">
        <v>0</v>
      </c>
      <c r="Y274" s="28">
        <f>SUM(X274*W274)</f>
        <v>0</v>
      </c>
      <c r="Z274" s="31">
        <v>5523</v>
      </c>
      <c r="AA274" s="29">
        <f>V274+Y274+Z274</f>
        <v>8523</v>
      </c>
      <c r="AB274" s="29">
        <f>AA274+U274</f>
        <v>21298</v>
      </c>
      <c r="AC274" s="32"/>
      <c r="AD274" s="32"/>
      <c r="AE274" s="33" t="str">
        <f t="shared" si="79"/>
        <v>661-AD</v>
      </c>
    </row>
    <row r="275" spans="1:31" s="34" customFormat="1" ht="49.5" customHeight="1" x14ac:dyDescent="0.25">
      <c r="A275" s="40" t="s">
        <v>407</v>
      </c>
      <c r="B275" s="60" t="s">
        <v>408</v>
      </c>
      <c r="C275" s="24" t="s">
        <v>67</v>
      </c>
      <c r="D275" s="24" t="s">
        <v>105</v>
      </c>
      <c r="E275" s="25" t="s">
        <v>412</v>
      </c>
      <c r="F275" s="25" t="s">
        <v>330</v>
      </c>
      <c r="G275" s="25" t="s">
        <v>331</v>
      </c>
      <c r="H275" s="61">
        <v>42</v>
      </c>
      <c r="I275" s="40" t="s">
        <v>70</v>
      </c>
      <c r="J275" s="62">
        <v>753</v>
      </c>
      <c r="K275" s="62">
        <v>2</v>
      </c>
      <c r="L275" s="62">
        <v>0</v>
      </c>
      <c r="M275" s="28">
        <f>K275+L275</f>
        <v>2</v>
      </c>
      <c r="N275" s="29">
        <f>(J275*M275)</f>
        <v>1506</v>
      </c>
      <c r="O275" s="36">
        <v>2</v>
      </c>
      <c r="P275" s="37">
        <v>148</v>
      </c>
      <c r="Q275" s="37">
        <v>0</v>
      </c>
      <c r="R275" s="37">
        <f>SUM(O275*P275)</f>
        <v>296</v>
      </c>
      <c r="S275" s="36">
        <v>0</v>
      </c>
      <c r="T275" s="29">
        <f>(M275*S275)</f>
        <v>0</v>
      </c>
      <c r="U275" s="29">
        <f>N275+R275+T275</f>
        <v>1802</v>
      </c>
      <c r="V275" s="36">
        <f>M275*200</f>
        <v>400</v>
      </c>
      <c r="W275" s="36">
        <v>0</v>
      </c>
      <c r="X275" s="36">
        <v>0</v>
      </c>
      <c r="Y275" s="28">
        <f>SUM(X275*W275)</f>
        <v>0</v>
      </c>
      <c r="Z275" s="31">
        <v>0</v>
      </c>
      <c r="AA275" s="29">
        <f>V275+Y275+Z275</f>
        <v>400</v>
      </c>
      <c r="AB275" s="29">
        <f>AA275+U275</f>
        <v>2202</v>
      </c>
      <c r="AC275" s="32"/>
      <c r="AD275" s="32"/>
      <c r="AE275" s="33" t="str">
        <f t="shared" si="79"/>
        <v>661-AD</v>
      </c>
    </row>
    <row r="276" spans="1:31" s="34" customFormat="1" ht="36" customHeight="1" x14ac:dyDescent="0.25">
      <c r="A276" s="40" t="s">
        <v>407</v>
      </c>
      <c r="B276" s="60" t="s">
        <v>408</v>
      </c>
      <c r="C276" s="24" t="s">
        <v>67</v>
      </c>
      <c r="D276" s="24" t="s">
        <v>96</v>
      </c>
      <c r="E276" s="25" t="s">
        <v>103</v>
      </c>
      <c r="F276" s="24"/>
      <c r="G276" s="25" t="s">
        <v>98</v>
      </c>
      <c r="H276" s="61">
        <v>0</v>
      </c>
      <c r="I276" s="40">
        <v>0</v>
      </c>
      <c r="J276" s="62">
        <v>0</v>
      </c>
      <c r="K276" s="62">
        <v>0</v>
      </c>
      <c r="L276" s="62">
        <v>0</v>
      </c>
      <c r="M276" s="28">
        <v>0</v>
      </c>
      <c r="N276" s="29">
        <v>0</v>
      </c>
      <c r="O276" s="36">
        <v>0</v>
      </c>
      <c r="P276" s="37">
        <v>0</v>
      </c>
      <c r="Q276" s="37">
        <v>0</v>
      </c>
      <c r="R276" s="37">
        <v>0</v>
      </c>
      <c r="S276" s="36">
        <v>0</v>
      </c>
      <c r="T276" s="29">
        <v>0</v>
      </c>
      <c r="U276" s="29">
        <f t="shared" si="74"/>
        <v>0</v>
      </c>
      <c r="V276" s="36">
        <v>0</v>
      </c>
      <c r="W276" s="36">
        <v>0</v>
      </c>
      <c r="X276" s="36">
        <v>0</v>
      </c>
      <c r="Y276" s="28">
        <v>0</v>
      </c>
      <c r="Z276" s="31">
        <v>0</v>
      </c>
      <c r="AA276" s="29">
        <v>0</v>
      </c>
      <c r="AB276" s="29">
        <f t="shared" si="78"/>
        <v>0</v>
      </c>
      <c r="AC276" s="32"/>
      <c r="AD276" s="32"/>
      <c r="AE276" s="33" t="str">
        <f t="shared" si="79"/>
        <v>661-AD</v>
      </c>
    </row>
    <row r="277" spans="1:31" s="34" customFormat="1" ht="39" customHeight="1" x14ac:dyDescent="0.25">
      <c r="A277" s="40" t="s">
        <v>407</v>
      </c>
      <c r="B277" s="60" t="s">
        <v>408</v>
      </c>
      <c r="C277" s="24" t="s">
        <v>67</v>
      </c>
      <c r="D277" s="24" t="s">
        <v>96</v>
      </c>
      <c r="E277" s="25" t="s">
        <v>191</v>
      </c>
      <c r="F277" s="24" t="s">
        <v>415</v>
      </c>
      <c r="G277" s="60" t="s">
        <v>416</v>
      </c>
      <c r="H277" s="61">
        <v>0</v>
      </c>
      <c r="I277" s="40">
        <v>0</v>
      </c>
      <c r="J277" s="62">
        <v>0</v>
      </c>
      <c r="K277" s="62">
        <v>0</v>
      </c>
      <c r="L277" s="62">
        <v>0</v>
      </c>
      <c r="M277" s="28">
        <v>0</v>
      </c>
      <c r="N277" s="29">
        <v>0</v>
      </c>
      <c r="O277" s="36">
        <v>0</v>
      </c>
      <c r="P277" s="37">
        <v>0</v>
      </c>
      <c r="Q277" s="37">
        <v>0</v>
      </c>
      <c r="R277" s="37">
        <f>SUM(P277*Q277*O277)</f>
        <v>0</v>
      </c>
      <c r="S277" s="36">
        <v>0</v>
      </c>
      <c r="T277" s="29">
        <v>8390</v>
      </c>
      <c r="U277" s="29">
        <f>N277+R277+T277</f>
        <v>8390</v>
      </c>
      <c r="V277" s="36">
        <v>0</v>
      </c>
      <c r="W277" s="36">
        <v>0</v>
      </c>
      <c r="X277" s="36">
        <v>0</v>
      </c>
      <c r="Y277" s="28">
        <v>0</v>
      </c>
      <c r="Z277" s="31">
        <v>0</v>
      </c>
      <c r="AA277" s="29">
        <v>0</v>
      </c>
      <c r="AB277" s="29">
        <f>AA277+U277</f>
        <v>8390</v>
      </c>
      <c r="AC277" s="32"/>
      <c r="AD277" s="32"/>
      <c r="AE277" s="33" t="str">
        <f t="shared" si="79"/>
        <v>661-AD</v>
      </c>
    </row>
    <row r="278" spans="1:31" s="34" customFormat="1" ht="46.5" customHeight="1" x14ac:dyDescent="0.25">
      <c r="A278" s="40" t="s">
        <v>417</v>
      </c>
      <c r="B278" s="60" t="s">
        <v>418</v>
      </c>
      <c r="C278" s="24" t="s">
        <v>67</v>
      </c>
      <c r="D278" s="24" t="s">
        <v>102</v>
      </c>
      <c r="E278" s="25" t="s">
        <v>409</v>
      </c>
      <c r="F278" s="24" t="s">
        <v>410</v>
      </c>
      <c r="G278" s="60" t="s">
        <v>411</v>
      </c>
      <c r="H278" s="61">
        <v>42</v>
      </c>
      <c r="I278" s="40" t="s">
        <v>70</v>
      </c>
      <c r="J278" s="62">
        <v>753</v>
      </c>
      <c r="K278" s="62">
        <v>0</v>
      </c>
      <c r="L278" s="62">
        <v>3</v>
      </c>
      <c r="M278" s="28">
        <f t="shared" ref="M278:M279" si="94">K278+L278</f>
        <v>3</v>
      </c>
      <c r="N278" s="29">
        <f t="shared" ref="N278:N279" si="95">(J278*M278)</f>
        <v>2259</v>
      </c>
      <c r="O278" s="36">
        <v>3</v>
      </c>
      <c r="P278" s="37">
        <v>148</v>
      </c>
      <c r="Q278" s="37">
        <v>0</v>
      </c>
      <c r="R278" s="37">
        <f t="shared" ref="R278:R283" si="96">SUM(O278*P278)</f>
        <v>444</v>
      </c>
      <c r="S278" s="36">
        <v>0</v>
      </c>
      <c r="T278" s="29">
        <f t="shared" ref="T278:T280" si="97">(M278*S278)</f>
        <v>0</v>
      </c>
      <c r="U278" s="29">
        <f t="shared" si="74"/>
        <v>2703</v>
      </c>
      <c r="V278" s="36">
        <f t="shared" ref="V278:V279" si="98">M278*200</f>
        <v>600</v>
      </c>
      <c r="W278" s="36">
        <v>0</v>
      </c>
      <c r="X278" s="36">
        <v>0</v>
      </c>
      <c r="Y278" s="28">
        <f t="shared" ref="Y278:Y279" si="99">SUM(X278*W278)</f>
        <v>0</v>
      </c>
      <c r="Z278" s="31">
        <v>0</v>
      </c>
      <c r="AA278" s="29">
        <f t="shared" ref="AA278:AA279" si="100">V278+Y278+Z278</f>
        <v>600</v>
      </c>
      <c r="AB278" s="29">
        <f t="shared" si="78"/>
        <v>3303</v>
      </c>
      <c r="AC278" s="32">
        <f>SUM(M278:M280)</f>
        <v>8</v>
      </c>
      <c r="AD278" s="32">
        <f>SUM(AB278:AB280)</f>
        <v>11428</v>
      </c>
      <c r="AE278" s="33" t="s">
        <v>417</v>
      </c>
    </row>
    <row r="279" spans="1:31" s="84" customFormat="1" ht="53.25" customHeight="1" x14ac:dyDescent="0.25">
      <c r="A279" s="40" t="s">
        <v>417</v>
      </c>
      <c r="B279" s="60" t="s">
        <v>418</v>
      </c>
      <c r="C279" s="24" t="s">
        <v>67</v>
      </c>
      <c r="D279" s="24" t="s">
        <v>105</v>
      </c>
      <c r="E279" s="25" t="s">
        <v>412</v>
      </c>
      <c r="F279" s="24" t="s">
        <v>413</v>
      </c>
      <c r="G279" s="60" t="s">
        <v>414</v>
      </c>
      <c r="H279" s="61">
        <v>42</v>
      </c>
      <c r="I279" s="40" t="s">
        <v>70</v>
      </c>
      <c r="J279" s="62">
        <v>753</v>
      </c>
      <c r="K279" s="62">
        <v>0</v>
      </c>
      <c r="L279" s="62">
        <v>3</v>
      </c>
      <c r="M279" s="28">
        <f t="shared" si="94"/>
        <v>3</v>
      </c>
      <c r="N279" s="29">
        <f t="shared" si="95"/>
        <v>2259</v>
      </c>
      <c r="O279" s="36">
        <v>18</v>
      </c>
      <c r="P279" s="37">
        <v>148</v>
      </c>
      <c r="Q279" s="37">
        <v>0</v>
      </c>
      <c r="R279" s="37">
        <f t="shared" si="96"/>
        <v>2664</v>
      </c>
      <c r="S279" s="36">
        <v>0</v>
      </c>
      <c r="T279" s="29">
        <f t="shared" si="97"/>
        <v>0</v>
      </c>
      <c r="U279" s="29">
        <f t="shared" si="74"/>
        <v>4923</v>
      </c>
      <c r="V279" s="36">
        <f t="shared" si="98"/>
        <v>600</v>
      </c>
      <c r="W279" s="36">
        <v>0</v>
      </c>
      <c r="X279" s="36">
        <v>0</v>
      </c>
      <c r="Y279" s="28">
        <f t="shared" si="99"/>
        <v>0</v>
      </c>
      <c r="Z279" s="31">
        <v>0</v>
      </c>
      <c r="AA279" s="29">
        <f t="shared" si="100"/>
        <v>600</v>
      </c>
      <c r="AB279" s="29">
        <f t="shared" si="78"/>
        <v>5523</v>
      </c>
      <c r="AC279" s="32"/>
      <c r="AD279" s="32"/>
      <c r="AE279" s="33" t="s">
        <v>417</v>
      </c>
    </row>
    <row r="280" spans="1:31" s="84" customFormat="1" ht="42" customHeight="1" x14ac:dyDescent="0.25">
      <c r="A280" s="40" t="s">
        <v>417</v>
      </c>
      <c r="B280" s="60" t="s">
        <v>418</v>
      </c>
      <c r="C280" s="24" t="s">
        <v>67</v>
      </c>
      <c r="D280" s="24" t="s">
        <v>105</v>
      </c>
      <c r="E280" s="25" t="s">
        <v>412</v>
      </c>
      <c r="F280" s="25" t="s">
        <v>330</v>
      </c>
      <c r="G280" s="25" t="s">
        <v>331</v>
      </c>
      <c r="H280" s="61">
        <v>42</v>
      </c>
      <c r="I280" s="40" t="s">
        <v>70</v>
      </c>
      <c r="J280" s="62">
        <v>753</v>
      </c>
      <c r="K280" s="62">
        <v>2</v>
      </c>
      <c r="L280" s="62">
        <v>0</v>
      </c>
      <c r="M280" s="28">
        <f>K280+L280</f>
        <v>2</v>
      </c>
      <c r="N280" s="29">
        <f>(J280*M280)</f>
        <v>1506</v>
      </c>
      <c r="O280" s="36">
        <v>2</v>
      </c>
      <c r="P280" s="37">
        <v>148</v>
      </c>
      <c r="Q280" s="37">
        <v>0</v>
      </c>
      <c r="R280" s="37">
        <f t="shared" si="96"/>
        <v>296</v>
      </c>
      <c r="S280" s="36">
        <v>200</v>
      </c>
      <c r="T280" s="29">
        <f t="shared" si="97"/>
        <v>400</v>
      </c>
      <c r="U280" s="29">
        <f>N280+R280+T280</f>
        <v>2202</v>
      </c>
      <c r="V280" s="36">
        <f>M280*200</f>
        <v>400</v>
      </c>
      <c r="W280" s="36">
        <v>0</v>
      </c>
      <c r="X280" s="36">
        <v>0</v>
      </c>
      <c r="Y280" s="28">
        <f>SUM(X280*W280)</f>
        <v>0</v>
      </c>
      <c r="Z280" s="31">
        <v>0</v>
      </c>
      <c r="AA280" s="29">
        <f>V280+Y280+Z280</f>
        <v>400</v>
      </c>
      <c r="AB280" s="29">
        <f t="shared" si="78"/>
        <v>2602</v>
      </c>
      <c r="AC280" s="32"/>
      <c r="AD280" s="32"/>
      <c r="AE280" s="33" t="s">
        <v>417</v>
      </c>
    </row>
    <row r="281" spans="1:31" s="84" customFormat="1" ht="54" customHeight="1" x14ac:dyDescent="0.25">
      <c r="A281" s="40" t="s">
        <v>419</v>
      </c>
      <c r="B281" s="60" t="s">
        <v>420</v>
      </c>
      <c r="C281" s="24" t="s">
        <v>67</v>
      </c>
      <c r="D281" s="24" t="s">
        <v>105</v>
      </c>
      <c r="E281" s="25" t="s">
        <v>103</v>
      </c>
      <c r="F281" s="25" t="s">
        <v>330</v>
      </c>
      <c r="G281" s="25" t="s">
        <v>331</v>
      </c>
      <c r="H281" s="61">
        <v>42</v>
      </c>
      <c r="I281" s="40" t="s">
        <v>70</v>
      </c>
      <c r="J281" s="62">
        <v>753</v>
      </c>
      <c r="K281" s="62">
        <v>16</v>
      </c>
      <c r="L281" s="62">
        <v>0</v>
      </c>
      <c r="M281" s="28">
        <f t="shared" si="92"/>
        <v>16</v>
      </c>
      <c r="N281" s="81">
        <f t="shared" ref="N281:N287" si="101">(J281*M281)</f>
        <v>12048</v>
      </c>
      <c r="O281" s="82">
        <v>16</v>
      </c>
      <c r="P281" s="37">
        <v>148</v>
      </c>
      <c r="Q281" s="37">
        <v>0</v>
      </c>
      <c r="R281" s="37">
        <f t="shared" si="96"/>
        <v>2368</v>
      </c>
      <c r="S281" s="36">
        <v>0</v>
      </c>
      <c r="T281" s="29">
        <v>0</v>
      </c>
      <c r="U281" s="29">
        <f t="shared" ref="U281:U285" si="102">N281+R281+T281</f>
        <v>14416</v>
      </c>
      <c r="V281" s="36">
        <f t="shared" ref="V281:V287" si="103">M281*200</f>
        <v>3200</v>
      </c>
      <c r="W281" s="36">
        <v>1</v>
      </c>
      <c r="X281" s="36">
        <v>132</v>
      </c>
      <c r="Y281" s="28">
        <f t="shared" ref="Y281:Y287" si="104">SUM(X281*W281)</f>
        <v>132</v>
      </c>
      <c r="Z281" s="31">
        <v>5523</v>
      </c>
      <c r="AA281" s="29">
        <f t="shared" si="85"/>
        <v>8855</v>
      </c>
      <c r="AB281" s="29">
        <f t="shared" si="78"/>
        <v>23271</v>
      </c>
      <c r="AC281" s="32">
        <f>SUM(M281:M287)</f>
        <v>52</v>
      </c>
      <c r="AD281" s="32">
        <f>SUM(AB281:AB287)</f>
        <v>137294</v>
      </c>
      <c r="AE281" s="33" t="s">
        <v>419</v>
      </c>
    </row>
    <row r="282" spans="1:31" s="84" customFormat="1" ht="40.35" customHeight="1" x14ac:dyDescent="0.25">
      <c r="A282" s="40" t="s">
        <v>419</v>
      </c>
      <c r="B282" s="60" t="s">
        <v>420</v>
      </c>
      <c r="C282" s="24" t="s">
        <v>67</v>
      </c>
      <c r="D282" s="24" t="s">
        <v>105</v>
      </c>
      <c r="E282" s="25" t="s">
        <v>103</v>
      </c>
      <c r="F282" s="25" t="s">
        <v>130</v>
      </c>
      <c r="G282" s="60" t="s">
        <v>94</v>
      </c>
      <c r="H282" s="61">
        <v>42</v>
      </c>
      <c r="I282" s="40" t="s">
        <v>70</v>
      </c>
      <c r="J282" s="62">
        <v>1200</v>
      </c>
      <c r="K282" s="62">
        <v>0</v>
      </c>
      <c r="L282" s="62">
        <v>18</v>
      </c>
      <c r="M282" s="28">
        <f t="shared" si="92"/>
        <v>18</v>
      </c>
      <c r="N282" s="81">
        <f t="shared" si="101"/>
        <v>21600</v>
      </c>
      <c r="O282" s="82">
        <v>18</v>
      </c>
      <c r="P282" s="37">
        <v>148</v>
      </c>
      <c r="Q282" s="37">
        <v>0</v>
      </c>
      <c r="R282" s="37">
        <f t="shared" si="96"/>
        <v>2664</v>
      </c>
      <c r="S282" s="36">
        <v>0</v>
      </c>
      <c r="T282" s="29">
        <v>0</v>
      </c>
      <c r="U282" s="29">
        <f t="shared" si="102"/>
        <v>24264</v>
      </c>
      <c r="V282" s="36">
        <f t="shared" si="103"/>
        <v>3600</v>
      </c>
      <c r="W282" s="36">
        <v>1</v>
      </c>
      <c r="X282" s="36">
        <v>132</v>
      </c>
      <c r="Y282" s="28">
        <f t="shared" si="104"/>
        <v>132</v>
      </c>
      <c r="Z282" s="31">
        <v>5523</v>
      </c>
      <c r="AA282" s="29">
        <f t="shared" si="85"/>
        <v>9255</v>
      </c>
      <c r="AB282" s="29">
        <f t="shared" si="78"/>
        <v>33519</v>
      </c>
      <c r="AC282" s="32"/>
      <c r="AD282" s="32"/>
      <c r="AE282" s="33" t="s">
        <v>419</v>
      </c>
    </row>
    <row r="283" spans="1:31" s="84" customFormat="1" ht="40.35" customHeight="1" x14ac:dyDescent="0.25">
      <c r="A283" s="40" t="s">
        <v>419</v>
      </c>
      <c r="B283" s="60" t="s">
        <v>420</v>
      </c>
      <c r="C283" s="24" t="s">
        <v>67</v>
      </c>
      <c r="D283" s="24" t="s">
        <v>105</v>
      </c>
      <c r="E283" s="25" t="s">
        <v>103</v>
      </c>
      <c r="F283" s="25" t="s">
        <v>421</v>
      </c>
      <c r="G283" s="25" t="s">
        <v>357</v>
      </c>
      <c r="H283" s="61">
        <v>42</v>
      </c>
      <c r="I283" s="40" t="s">
        <v>70</v>
      </c>
      <c r="J283" s="62">
        <v>1200</v>
      </c>
      <c r="K283" s="62">
        <v>0</v>
      </c>
      <c r="L283" s="62">
        <v>18</v>
      </c>
      <c r="M283" s="28">
        <f t="shared" si="92"/>
        <v>18</v>
      </c>
      <c r="N283" s="81">
        <f t="shared" si="101"/>
        <v>21600</v>
      </c>
      <c r="O283" s="82">
        <v>18</v>
      </c>
      <c r="P283" s="37">
        <v>148</v>
      </c>
      <c r="Q283" s="37">
        <v>0</v>
      </c>
      <c r="R283" s="37">
        <f t="shared" si="96"/>
        <v>2664</v>
      </c>
      <c r="S283" s="36">
        <v>0</v>
      </c>
      <c r="T283" s="29">
        <v>0</v>
      </c>
      <c r="U283" s="29">
        <f t="shared" si="102"/>
        <v>24264</v>
      </c>
      <c r="V283" s="36">
        <f t="shared" si="103"/>
        <v>3600</v>
      </c>
      <c r="W283" s="36">
        <v>1</v>
      </c>
      <c r="X283" s="36">
        <v>132</v>
      </c>
      <c r="Y283" s="28">
        <f t="shared" si="104"/>
        <v>132</v>
      </c>
      <c r="Z283" s="31">
        <v>9123</v>
      </c>
      <c r="AA283" s="29">
        <f t="shared" si="85"/>
        <v>12855</v>
      </c>
      <c r="AB283" s="29">
        <f t="shared" si="78"/>
        <v>37119</v>
      </c>
      <c r="AC283" s="85"/>
      <c r="AD283" s="78"/>
      <c r="AE283" s="33" t="s">
        <v>419</v>
      </c>
    </row>
    <row r="284" spans="1:31" s="84" customFormat="1" ht="40.35" customHeight="1" x14ac:dyDescent="0.25">
      <c r="A284" s="57" t="s">
        <v>419</v>
      </c>
      <c r="B284" s="60" t="s">
        <v>422</v>
      </c>
      <c r="C284" s="24" t="s">
        <v>67</v>
      </c>
      <c r="D284" s="24" t="s">
        <v>96</v>
      </c>
      <c r="E284" s="25" t="s">
        <v>96</v>
      </c>
      <c r="F284" s="25" t="s">
        <v>96</v>
      </c>
      <c r="G284" s="25" t="s">
        <v>97</v>
      </c>
      <c r="H284" s="61" t="s">
        <v>96</v>
      </c>
      <c r="I284" s="40" t="s">
        <v>96</v>
      </c>
      <c r="J284" s="62">
        <v>0</v>
      </c>
      <c r="K284" s="62">
        <v>0</v>
      </c>
      <c r="L284" s="62">
        <v>0</v>
      </c>
      <c r="M284" s="28">
        <v>0</v>
      </c>
      <c r="N284" s="81">
        <f t="shared" si="101"/>
        <v>0</v>
      </c>
      <c r="O284" s="82">
        <v>0</v>
      </c>
      <c r="P284" s="83">
        <v>0</v>
      </c>
      <c r="Q284" s="37">
        <v>0</v>
      </c>
      <c r="R284" s="83">
        <v>0</v>
      </c>
      <c r="S284" s="36">
        <v>0</v>
      </c>
      <c r="T284" s="29">
        <v>21000</v>
      </c>
      <c r="U284" s="29">
        <f t="shared" si="102"/>
        <v>21000</v>
      </c>
      <c r="V284" s="36">
        <f t="shared" si="103"/>
        <v>0</v>
      </c>
      <c r="W284" s="36">
        <v>0</v>
      </c>
      <c r="X284" s="36">
        <v>0</v>
      </c>
      <c r="Y284" s="28">
        <f t="shared" si="104"/>
        <v>0</v>
      </c>
      <c r="Z284" s="31">
        <v>0</v>
      </c>
      <c r="AA284" s="29">
        <v>0</v>
      </c>
      <c r="AB284" s="29">
        <f t="shared" si="78"/>
        <v>21000</v>
      </c>
      <c r="AC284" s="85"/>
      <c r="AD284" s="78"/>
      <c r="AE284" s="33" t="s">
        <v>419</v>
      </c>
    </row>
    <row r="285" spans="1:31" s="84" customFormat="1" ht="40.35" customHeight="1" x14ac:dyDescent="0.25">
      <c r="A285" s="57" t="s">
        <v>419</v>
      </c>
      <c r="B285" s="60" t="s">
        <v>422</v>
      </c>
      <c r="C285" s="24" t="s">
        <v>67</v>
      </c>
      <c r="D285" s="24" t="s">
        <v>96</v>
      </c>
      <c r="E285" s="25" t="s">
        <v>96</v>
      </c>
      <c r="F285" s="25" t="s">
        <v>96</v>
      </c>
      <c r="G285" s="25" t="s">
        <v>98</v>
      </c>
      <c r="H285" s="61" t="s">
        <v>96</v>
      </c>
      <c r="I285" s="40" t="s">
        <v>96</v>
      </c>
      <c r="J285" s="62">
        <v>0</v>
      </c>
      <c r="K285" s="62">
        <v>0</v>
      </c>
      <c r="L285" s="62">
        <v>0</v>
      </c>
      <c r="M285" s="28">
        <v>0</v>
      </c>
      <c r="N285" s="81">
        <f t="shared" si="101"/>
        <v>0</v>
      </c>
      <c r="O285" s="82">
        <v>0</v>
      </c>
      <c r="P285" s="83">
        <v>0</v>
      </c>
      <c r="Q285" s="37">
        <v>0</v>
      </c>
      <c r="R285" s="83">
        <v>0</v>
      </c>
      <c r="S285" s="36">
        <v>0</v>
      </c>
      <c r="T285" s="29">
        <v>10500</v>
      </c>
      <c r="U285" s="29">
        <f t="shared" si="102"/>
        <v>10500</v>
      </c>
      <c r="V285" s="36">
        <f t="shared" si="103"/>
        <v>0</v>
      </c>
      <c r="W285" s="36">
        <v>0</v>
      </c>
      <c r="X285" s="36">
        <v>0</v>
      </c>
      <c r="Y285" s="28">
        <f t="shared" si="104"/>
        <v>0</v>
      </c>
      <c r="Z285" s="31">
        <v>0</v>
      </c>
      <c r="AA285" s="29">
        <v>0</v>
      </c>
      <c r="AB285" s="29">
        <f t="shared" si="78"/>
        <v>10500</v>
      </c>
      <c r="AC285" s="85"/>
      <c r="AD285" s="78"/>
      <c r="AE285" s="33" t="s">
        <v>419</v>
      </c>
    </row>
    <row r="286" spans="1:31" s="34" customFormat="1" ht="45.75" customHeight="1" x14ac:dyDescent="0.25">
      <c r="A286" s="57" t="s">
        <v>419</v>
      </c>
      <c r="B286" s="60" t="s">
        <v>422</v>
      </c>
      <c r="C286" s="24" t="s">
        <v>67</v>
      </c>
      <c r="D286" s="24" t="s">
        <v>96</v>
      </c>
      <c r="E286" s="25" t="s">
        <v>96</v>
      </c>
      <c r="F286" s="25" t="s">
        <v>96</v>
      </c>
      <c r="G286" s="25" t="s">
        <v>116</v>
      </c>
      <c r="H286" s="61" t="s">
        <v>96</v>
      </c>
      <c r="I286" s="40" t="s">
        <v>96</v>
      </c>
      <c r="J286" s="62">
        <v>0</v>
      </c>
      <c r="K286" s="62">
        <v>0</v>
      </c>
      <c r="L286" s="62">
        <v>0</v>
      </c>
      <c r="M286" s="28">
        <v>0</v>
      </c>
      <c r="N286" s="81">
        <f t="shared" si="101"/>
        <v>0</v>
      </c>
      <c r="O286" s="82">
        <v>0</v>
      </c>
      <c r="P286" s="83">
        <v>0</v>
      </c>
      <c r="Q286" s="37">
        <v>0</v>
      </c>
      <c r="R286" s="83">
        <v>0</v>
      </c>
      <c r="S286" s="36">
        <v>0</v>
      </c>
      <c r="T286" s="29">
        <v>7790</v>
      </c>
      <c r="U286" s="29">
        <v>8190</v>
      </c>
      <c r="V286" s="36">
        <f t="shared" si="103"/>
        <v>0</v>
      </c>
      <c r="W286" s="36">
        <v>0</v>
      </c>
      <c r="X286" s="36">
        <v>0</v>
      </c>
      <c r="Y286" s="28">
        <f t="shared" si="104"/>
        <v>0</v>
      </c>
      <c r="Z286" s="31">
        <v>0</v>
      </c>
      <c r="AA286" s="29">
        <v>0</v>
      </c>
      <c r="AB286" s="29">
        <f t="shared" si="78"/>
        <v>8190</v>
      </c>
      <c r="AC286" s="85"/>
      <c r="AD286" s="78"/>
      <c r="AE286" s="33" t="s">
        <v>419</v>
      </c>
    </row>
    <row r="287" spans="1:31" s="34" customFormat="1" ht="40.5" customHeight="1" x14ac:dyDescent="0.25">
      <c r="A287" s="57" t="s">
        <v>419</v>
      </c>
      <c r="B287" s="60" t="s">
        <v>422</v>
      </c>
      <c r="C287" s="24" t="s">
        <v>67</v>
      </c>
      <c r="D287" s="24" t="s">
        <v>96</v>
      </c>
      <c r="E287" s="25" t="s">
        <v>96</v>
      </c>
      <c r="F287" s="25" t="s">
        <v>96</v>
      </c>
      <c r="G287" s="25" t="s">
        <v>125</v>
      </c>
      <c r="H287" s="61" t="s">
        <v>96</v>
      </c>
      <c r="I287" s="40" t="s">
        <v>96</v>
      </c>
      <c r="J287" s="62">
        <v>0</v>
      </c>
      <c r="K287" s="62">
        <v>0</v>
      </c>
      <c r="L287" s="62">
        <v>0</v>
      </c>
      <c r="M287" s="28">
        <v>0</v>
      </c>
      <c r="N287" s="29">
        <f t="shared" si="101"/>
        <v>0</v>
      </c>
      <c r="O287" s="36">
        <v>0</v>
      </c>
      <c r="P287" s="37">
        <v>0</v>
      </c>
      <c r="Q287" s="37">
        <v>0</v>
      </c>
      <c r="R287" s="37">
        <v>0</v>
      </c>
      <c r="S287" s="36">
        <v>0</v>
      </c>
      <c r="T287" s="29">
        <v>4095</v>
      </c>
      <c r="U287" s="29">
        <v>3695</v>
      </c>
      <c r="V287" s="36">
        <f t="shared" si="103"/>
        <v>0</v>
      </c>
      <c r="W287" s="36">
        <v>0</v>
      </c>
      <c r="X287" s="36">
        <v>0</v>
      </c>
      <c r="Y287" s="28">
        <f t="shared" si="104"/>
        <v>0</v>
      </c>
      <c r="Z287" s="31">
        <v>0</v>
      </c>
      <c r="AA287" s="29">
        <v>0</v>
      </c>
      <c r="AB287" s="29">
        <f t="shared" si="78"/>
        <v>3695</v>
      </c>
      <c r="AC287" s="85"/>
      <c r="AD287" s="78"/>
      <c r="AE287" s="33" t="s">
        <v>419</v>
      </c>
    </row>
    <row r="288" spans="1:31" s="34" customFormat="1" ht="41.25" customHeight="1" x14ac:dyDescent="0.25">
      <c r="A288" s="40" t="s">
        <v>423</v>
      </c>
      <c r="B288" s="60" t="s">
        <v>424</v>
      </c>
      <c r="C288" s="24" t="s">
        <v>67</v>
      </c>
      <c r="D288" s="24" t="s">
        <v>102</v>
      </c>
      <c r="E288" s="25" t="s">
        <v>409</v>
      </c>
      <c r="F288" s="25" t="s">
        <v>333</v>
      </c>
      <c r="G288" s="60" t="s">
        <v>183</v>
      </c>
      <c r="H288" s="61">
        <v>42</v>
      </c>
      <c r="I288" s="40" t="s">
        <v>70</v>
      </c>
      <c r="J288" s="62">
        <v>753</v>
      </c>
      <c r="K288" s="62">
        <v>13</v>
      </c>
      <c r="L288" s="62">
        <v>0</v>
      </c>
      <c r="M288" s="28">
        <f>K288+L288</f>
        <v>13</v>
      </c>
      <c r="N288" s="81">
        <f>(J288*M288)</f>
        <v>9789</v>
      </c>
      <c r="O288" s="82">
        <v>13</v>
      </c>
      <c r="P288" s="37">
        <v>148</v>
      </c>
      <c r="Q288" s="83">
        <v>0</v>
      </c>
      <c r="R288" s="37">
        <f t="shared" ref="R288:R289" si="105">SUM(O288*P288)</f>
        <v>1924</v>
      </c>
      <c r="S288" s="36">
        <v>0</v>
      </c>
      <c r="T288" s="29">
        <f>(M288*S288)</f>
        <v>0</v>
      </c>
      <c r="U288" s="29">
        <f>N288+R288+T288</f>
        <v>11713</v>
      </c>
      <c r="V288" s="36">
        <f>M288*200</f>
        <v>2600</v>
      </c>
      <c r="W288" s="36">
        <v>0</v>
      </c>
      <c r="X288" s="36">
        <v>0</v>
      </c>
      <c r="Y288" s="28">
        <f>SUM(X288*W288)</f>
        <v>0</v>
      </c>
      <c r="Z288" s="31">
        <v>4950</v>
      </c>
      <c r="AA288" s="29">
        <f>V288+Y288+Z288</f>
        <v>7550</v>
      </c>
      <c r="AB288" s="29">
        <f>AA288+U288</f>
        <v>19263</v>
      </c>
      <c r="AC288" s="32">
        <f>SUM(M288:M293)</f>
        <v>26</v>
      </c>
      <c r="AD288" s="32">
        <f>SUM(AB288:AB293)</f>
        <v>71527</v>
      </c>
      <c r="AE288" s="33" t="s">
        <v>423</v>
      </c>
    </row>
    <row r="289" spans="1:31" s="34" customFormat="1" ht="41.25" customHeight="1" x14ac:dyDescent="0.25">
      <c r="A289" s="40" t="s">
        <v>423</v>
      </c>
      <c r="B289" s="60" t="s">
        <v>424</v>
      </c>
      <c r="C289" s="24" t="s">
        <v>67</v>
      </c>
      <c r="D289" s="24" t="s">
        <v>102</v>
      </c>
      <c r="E289" s="25" t="s">
        <v>409</v>
      </c>
      <c r="F289" s="25" t="s">
        <v>338</v>
      </c>
      <c r="G289" s="60" t="s">
        <v>286</v>
      </c>
      <c r="H289" s="61">
        <v>42</v>
      </c>
      <c r="I289" s="40" t="s">
        <v>70</v>
      </c>
      <c r="J289" s="62">
        <v>1200</v>
      </c>
      <c r="K289" s="62">
        <v>0</v>
      </c>
      <c r="L289" s="62">
        <v>13</v>
      </c>
      <c r="M289" s="28">
        <f>K289+L289</f>
        <v>13</v>
      </c>
      <c r="N289" s="81">
        <f>(J289*M289)</f>
        <v>15600</v>
      </c>
      <c r="O289" s="82">
        <v>13</v>
      </c>
      <c r="P289" s="37">
        <v>148</v>
      </c>
      <c r="Q289" s="83">
        <v>0</v>
      </c>
      <c r="R289" s="37">
        <f t="shared" si="105"/>
        <v>1924</v>
      </c>
      <c r="S289" s="36">
        <v>0</v>
      </c>
      <c r="T289" s="29">
        <f>(M289*S289)</f>
        <v>0</v>
      </c>
      <c r="U289" s="29">
        <f>N289+R289+T289</f>
        <v>17524</v>
      </c>
      <c r="V289" s="36">
        <f>M289*200</f>
        <v>2600</v>
      </c>
      <c r="W289" s="36">
        <v>0</v>
      </c>
      <c r="X289" s="36">
        <v>0</v>
      </c>
      <c r="Y289" s="28">
        <f>SUM(X289*W289)</f>
        <v>0</v>
      </c>
      <c r="Z289" s="31">
        <v>4950</v>
      </c>
      <c r="AA289" s="29">
        <f>V289+Y289+Z289</f>
        <v>7550</v>
      </c>
      <c r="AB289" s="29">
        <f>AA289+U289</f>
        <v>25074</v>
      </c>
      <c r="AC289" s="32"/>
      <c r="AD289" s="32"/>
      <c r="AE289" s="33" t="s">
        <v>423</v>
      </c>
    </row>
    <row r="290" spans="1:31" s="34" customFormat="1" ht="37.5" customHeight="1" x14ac:dyDescent="0.25">
      <c r="A290" s="40" t="s">
        <v>423</v>
      </c>
      <c r="B290" s="60" t="s">
        <v>425</v>
      </c>
      <c r="C290" s="24" t="s">
        <v>67</v>
      </c>
      <c r="D290" s="24" t="s">
        <v>96</v>
      </c>
      <c r="E290" s="25" t="s">
        <v>96</v>
      </c>
      <c r="F290" s="25" t="s">
        <v>96</v>
      </c>
      <c r="G290" s="60" t="s">
        <v>97</v>
      </c>
      <c r="H290" s="61" t="s">
        <v>96</v>
      </c>
      <c r="I290" s="40" t="s">
        <v>96</v>
      </c>
      <c r="J290" s="62">
        <v>0</v>
      </c>
      <c r="K290" s="62">
        <v>0</v>
      </c>
      <c r="L290" s="62">
        <v>0</v>
      </c>
      <c r="M290" s="28">
        <v>0</v>
      </c>
      <c r="N290" s="81">
        <v>0</v>
      </c>
      <c r="O290" s="82">
        <v>0</v>
      </c>
      <c r="P290" s="83">
        <v>0</v>
      </c>
      <c r="Q290" s="83">
        <v>0</v>
      </c>
      <c r="R290" s="37">
        <v>0</v>
      </c>
      <c r="S290" s="29">
        <v>0</v>
      </c>
      <c r="T290" s="29">
        <v>10500</v>
      </c>
      <c r="U290" s="29">
        <f t="shared" ref="U290:U293" si="106">N290+R290+T290</f>
        <v>10500</v>
      </c>
      <c r="V290" s="36">
        <v>0</v>
      </c>
      <c r="W290" s="36">
        <v>0</v>
      </c>
      <c r="X290" s="28">
        <v>0</v>
      </c>
      <c r="Y290" s="31">
        <v>0</v>
      </c>
      <c r="Z290" s="29">
        <v>0</v>
      </c>
      <c r="AA290" s="29">
        <f t="shared" si="85"/>
        <v>0</v>
      </c>
      <c r="AB290" s="29">
        <f t="shared" ref="AB290:AB293" si="107">AA290+U290</f>
        <v>10500</v>
      </c>
      <c r="AC290" s="86"/>
      <c r="AD290" s="32"/>
      <c r="AE290" s="33" t="s">
        <v>423</v>
      </c>
    </row>
    <row r="291" spans="1:31" s="34" customFormat="1" ht="35.25" customHeight="1" x14ac:dyDescent="0.25">
      <c r="A291" s="40" t="s">
        <v>423</v>
      </c>
      <c r="B291" s="60" t="s">
        <v>425</v>
      </c>
      <c r="C291" s="24" t="s">
        <v>67</v>
      </c>
      <c r="D291" s="24" t="s">
        <v>96</v>
      </c>
      <c r="E291" s="25" t="s">
        <v>96</v>
      </c>
      <c r="F291" s="25" t="s">
        <v>96</v>
      </c>
      <c r="G291" s="60" t="s">
        <v>116</v>
      </c>
      <c r="H291" s="61" t="s">
        <v>96</v>
      </c>
      <c r="I291" s="40" t="s">
        <v>96</v>
      </c>
      <c r="J291" s="62">
        <v>0</v>
      </c>
      <c r="K291" s="62">
        <v>0</v>
      </c>
      <c r="L291" s="62">
        <v>0</v>
      </c>
      <c r="M291" s="28">
        <v>0</v>
      </c>
      <c r="N291" s="81">
        <v>0</v>
      </c>
      <c r="O291" s="82">
        <v>0</v>
      </c>
      <c r="P291" s="83">
        <v>0</v>
      </c>
      <c r="Q291" s="83">
        <v>0</v>
      </c>
      <c r="R291" s="37">
        <v>0</v>
      </c>
      <c r="S291" s="29">
        <v>0</v>
      </c>
      <c r="T291" s="29">
        <v>3095</v>
      </c>
      <c r="U291" s="29">
        <f t="shared" si="106"/>
        <v>3095</v>
      </c>
      <c r="V291" s="36">
        <v>0</v>
      </c>
      <c r="W291" s="36">
        <v>0</v>
      </c>
      <c r="X291" s="28">
        <v>0</v>
      </c>
      <c r="Y291" s="31">
        <v>0</v>
      </c>
      <c r="Z291" s="29">
        <v>0</v>
      </c>
      <c r="AA291" s="29">
        <f t="shared" si="85"/>
        <v>0</v>
      </c>
      <c r="AB291" s="29">
        <f t="shared" si="107"/>
        <v>3095</v>
      </c>
      <c r="AC291" s="86"/>
      <c r="AD291" s="32"/>
      <c r="AE291" s="33" t="s">
        <v>423</v>
      </c>
    </row>
    <row r="292" spans="1:31" s="34" customFormat="1" ht="36" customHeight="1" x14ac:dyDescent="0.25">
      <c r="A292" s="40" t="s">
        <v>423</v>
      </c>
      <c r="B292" s="60" t="s">
        <v>425</v>
      </c>
      <c r="C292" s="24" t="s">
        <v>67</v>
      </c>
      <c r="D292" s="24" t="s">
        <v>96</v>
      </c>
      <c r="E292" s="25" t="s">
        <v>96</v>
      </c>
      <c r="F292" s="25" t="s">
        <v>96</v>
      </c>
      <c r="G292" s="60" t="s">
        <v>98</v>
      </c>
      <c r="H292" s="61" t="s">
        <v>96</v>
      </c>
      <c r="I292" s="40" t="s">
        <v>96</v>
      </c>
      <c r="J292" s="62">
        <v>0</v>
      </c>
      <c r="K292" s="62">
        <v>0</v>
      </c>
      <c r="L292" s="62">
        <v>0</v>
      </c>
      <c r="M292" s="28">
        <v>0</v>
      </c>
      <c r="N292" s="81">
        <v>0</v>
      </c>
      <c r="O292" s="82">
        <v>0</v>
      </c>
      <c r="P292" s="83">
        <v>0</v>
      </c>
      <c r="Q292" s="83">
        <v>0</v>
      </c>
      <c r="R292" s="83">
        <v>0</v>
      </c>
      <c r="S292" s="36">
        <v>0</v>
      </c>
      <c r="T292" s="29">
        <v>10500</v>
      </c>
      <c r="U292" s="29">
        <f t="shared" si="106"/>
        <v>10500</v>
      </c>
      <c r="V292" s="36">
        <v>0</v>
      </c>
      <c r="W292" s="36">
        <v>0</v>
      </c>
      <c r="X292" s="36">
        <v>0</v>
      </c>
      <c r="Y292" s="28">
        <v>0</v>
      </c>
      <c r="Z292" s="31">
        <v>0</v>
      </c>
      <c r="AA292" s="29">
        <v>0</v>
      </c>
      <c r="AB292" s="29">
        <f t="shared" si="107"/>
        <v>10500</v>
      </c>
      <c r="AC292" s="32"/>
      <c r="AD292" s="32"/>
      <c r="AE292" s="33" t="s">
        <v>423</v>
      </c>
    </row>
    <row r="293" spans="1:31" s="34" customFormat="1" ht="36" customHeight="1" x14ac:dyDescent="0.25">
      <c r="A293" s="40" t="s">
        <v>423</v>
      </c>
      <c r="B293" s="60" t="s">
        <v>425</v>
      </c>
      <c r="C293" s="24" t="s">
        <v>67</v>
      </c>
      <c r="D293" s="24" t="s">
        <v>96</v>
      </c>
      <c r="E293" s="25" t="s">
        <v>96</v>
      </c>
      <c r="F293" s="25" t="s">
        <v>96</v>
      </c>
      <c r="G293" s="60" t="s">
        <v>125</v>
      </c>
      <c r="H293" s="61" t="s">
        <v>96</v>
      </c>
      <c r="I293" s="40" t="s">
        <v>96</v>
      </c>
      <c r="J293" s="62">
        <v>0</v>
      </c>
      <c r="K293" s="62">
        <v>0</v>
      </c>
      <c r="L293" s="62">
        <v>0</v>
      </c>
      <c r="M293" s="28">
        <v>0</v>
      </c>
      <c r="N293" s="81">
        <v>0</v>
      </c>
      <c r="O293" s="82">
        <v>0</v>
      </c>
      <c r="P293" s="83">
        <v>0</v>
      </c>
      <c r="Q293" s="83">
        <v>0</v>
      </c>
      <c r="R293" s="83">
        <v>0</v>
      </c>
      <c r="S293" s="36">
        <v>0</v>
      </c>
      <c r="T293" s="29">
        <v>3095</v>
      </c>
      <c r="U293" s="29">
        <f t="shared" si="106"/>
        <v>3095</v>
      </c>
      <c r="V293" s="36">
        <v>0</v>
      </c>
      <c r="W293" s="36">
        <v>0</v>
      </c>
      <c r="X293" s="36">
        <v>0</v>
      </c>
      <c r="Y293" s="28">
        <v>0</v>
      </c>
      <c r="Z293" s="31">
        <v>0</v>
      </c>
      <c r="AA293" s="29">
        <v>0</v>
      </c>
      <c r="AB293" s="29">
        <f t="shared" si="107"/>
        <v>3095</v>
      </c>
      <c r="AC293" s="32"/>
      <c r="AD293" s="32"/>
      <c r="AE293" s="33" t="s">
        <v>423</v>
      </c>
    </row>
    <row r="294" spans="1:31" s="34" customFormat="1" ht="50.25" customHeight="1" x14ac:dyDescent="0.25">
      <c r="A294" s="40" t="s">
        <v>426</v>
      </c>
      <c r="B294" s="60" t="s">
        <v>427</v>
      </c>
      <c r="C294" s="24" t="s">
        <v>67</v>
      </c>
      <c r="D294" s="24" t="s">
        <v>102</v>
      </c>
      <c r="E294" s="25" t="s">
        <v>409</v>
      </c>
      <c r="F294" s="25" t="s">
        <v>333</v>
      </c>
      <c r="G294" s="60" t="s">
        <v>183</v>
      </c>
      <c r="H294" s="61">
        <v>42</v>
      </c>
      <c r="I294" s="40" t="s">
        <v>70</v>
      </c>
      <c r="J294" s="62">
        <v>753</v>
      </c>
      <c r="K294" s="62">
        <v>7</v>
      </c>
      <c r="L294" s="62">
        <v>0</v>
      </c>
      <c r="M294" s="28">
        <f>K294+L294</f>
        <v>7</v>
      </c>
      <c r="N294" s="29">
        <f>(J294*M294)</f>
        <v>5271</v>
      </c>
      <c r="O294" s="36">
        <v>7</v>
      </c>
      <c r="P294" s="37">
        <v>148</v>
      </c>
      <c r="Q294" s="83">
        <v>0</v>
      </c>
      <c r="R294" s="37">
        <f t="shared" ref="R294:R295" si="108">SUM(O294*P294)</f>
        <v>1036</v>
      </c>
      <c r="S294" s="36">
        <v>0</v>
      </c>
      <c r="T294" s="29">
        <f>(M294*S294)</f>
        <v>0</v>
      </c>
      <c r="U294" s="29">
        <f>N294+R294+T294</f>
        <v>6307</v>
      </c>
      <c r="V294" s="36">
        <f>M294*200</f>
        <v>1400</v>
      </c>
      <c r="W294" s="36">
        <v>0</v>
      </c>
      <c r="X294" s="36">
        <v>0</v>
      </c>
      <c r="Y294" s="28">
        <f>SUM(X294*W294)</f>
        <v>0</v>
      </c>
      <c r="Z294" s="31">
        <v>0</v>
      </c>
      <c r="AA294" s="29">
        <f>V294+Y294+Z294</f>
        <v>1400</v>
      </c>
      <c r="AB294" s="29">
        <f>AA294+U294</f>
        <v>7707</v>
      </c>
      <c r="AC294" s="32">
        <f>SUM(M294:M295)</f>
        <v>14</v>
      </c>
      <c r="AD294" s="32">
        <f>SUM(AB294:AB295)</f>
        <v>18543</v>
      </c>
      <c r="AE294" s="33" t="s">
        <v>426</v>
      </c>
    </row>
    <row r="295" spans="1:31" s="34" customFormat="1" ht="45.75" x14ac:dyDescent="0.25">
      <c r="A295" s="40" t="s">
        <v>426</v>
      </c>
      <c r="B295" s="60" t="s">
        <v>427</v>
      </c>
      <c r="C295" s="24" t="s">
        <v>67</v>
      </c>
      <c r="D295" s="24" t="s">
        <v>102</v>
      </c>
      <c r="E295" s="25" t="s">
        <v>409</v>
      </c>
      <c r="F295" s="25" t="s">
        <v>338</v>
      </c>
      <c r="G295" s="60" t="s">
        <v>286</v>
      </c>
      <c r="H295" s="61">
        <v>42</v>
      </c>
      <c r="I295" s="40" t="s">
        <v>70</v>
      </c>
      <c r="J295" s="62">
        <v>1200</v>
      </c>
      <c r="K295" s="62">
        <v>0</v>
      </c>
      <c r="L295" s="62">
        <v>7</v>
      </c>
      <c r="M295" s="28">
        <f>K295+L295</f>
        <v>7</v>
      </c>
      <c r="N295" s="29">
        <f>(J295*M295)</f>
        <v>8400</v>
      </c>
      <c r="O295" s="36">
        <v>7</v>
      </c>
      <c r="P295" s="37">
        <v>148</v>
      </c>
      <c r="Q295" s="83">
        <v>0</v>
      </c>
      <c r="R295" s="37">
        <f t="shared" si="108"/>
        <v>1036</v>
      </c>
      <c r="S295" s="36">
        <v>0</v>
      </c>
      <c r="T295" s="29">
        <f>(M295*S295)</f>
        <v>0</v>
      </c>
      <c r="U295" s="29">
        <f>N295+R295+T295</f>
        <v>9436</v>
      </c>
      <c r="V295" s="36">
        <f>M295*200</f>
        <v>1400</v>
      </c>
      <c r="W295" s="36">
        <v>0</v>
      </c>
      <c r="X295" s="36">
        <v>0</v>
      </c>
      <c r="Y295" s="28">
        <f>SUM(X295*W295)</f>
        <v>0</v>
      </c>
      <c r="Z295" s="31">
        <v>0</v>
      </c>
      <c r="AA295" s="29">
        <f>V295+Y295+Z295</f>
        <v>1400</v>
      </c>
      <c r="AB295" s="29">
        <f>AA295+U295</f>
        <v>10836</v>
      </c>
      <c r="AC295" s="32"/>
      <c r="AD295" s="32"/>
      <c r="AE295" s="33" t="s">
        <v>426</v>
      </c>
    </row>
    <row r="296" spans="1:31" ht="53.25" x14ac:dyDescent="0.25">
      <c r="A296" s="87"/>
      <c r="B296" s="88"/>
      <c r="C296" s="89"/>
      <c r="D296" s="89"/>
      <c r="E296" s="90"/>
      <c r="F296" s="88"/>
      <c r="G296" s="91" t="s">
        <v>428</v>
      </c>
      <c r="H296" s="92"/>
      <c r="I296" s="93"/>
      <c r="J296" s="94"/>
      <c r="K296" s="94">
        <f>SUM(K2:K295)</f>
        <v>1471</v>
      </c>
      <c r="L296" s="94">
        <f>SUM(L2:L295)</f>
        <v>2820</v>
      </c>
      <c r="M296" s="94">
        <f>SUM(M2:M295)</f>
        <v>4291</v>
      </c>
      <c r="N296" s="94">
        <f>SUM(N2:N295)</f>
        <v>3108479</v>
      </c>
      <c r="O296" s="94"/>
      <c r="P296" s="95">
        <f>SUM(P2:P295)</f>
        <v>14851</v>
      </c>
      <c r="Q296" s="95"/>
      <c r="R296" s="95">
        <f>SUM(R2:R295)</f>
        <v>163644.1999999999</v>
      </c>
      <c r="S296" s="94"/>
      <c r="T296" s="94">
        <f>SUM(T2:T295)</f>
        <v>957376</v>
      </c>
      <c r="U296" s="96">
        <f>SUM(U2:U295)</f>
        <v>4229499.2000000011</v>
      </c>
      <c r="V296" s="94">
        <f>SUM(V2:V295)</f>
        <v>892800</v>
      </c>
      <c r="W296" s="94"/>
      <c r="X296" s="94"/>
      <c r="Y296" s="94">
        <f t="shared" ref="Y296:AD296" si="109">SUM(Y2:Y295)</f>
        <v>581101.47</v>
      </c>
      <c r="Z296" s="94">
        <f t="shared" si="109"/>
        <v>81949.570000000007</v>
      </c>
      <c r="AA296" s="97">
        <f t="shared" si="109"/>
        <v>1555851.04</v>
      </c>
      <c r="AB296" s="94">
        <f t="shared" si="109"/>
        <v>5785350.2400000021</v>
      </c>
      <c r="AC296" s="98">
        <f t="shared" si="109"/>
        <v>4291</v>
      </c>
      <c r="AD296" s="98">
        <f t="shared" si="109"/>
        <v>5785350.2399999993</v>
      </c>
      <c r="AE296" s="99"/>
    </row>
    <row r="297" spans="1:31" ht="15" customHeight="1" x14ac:dyDescent="0.25"/>
    <row r="298" spans="1:31" x14ac:dyDescent="0.25">
      <c r="AC298" s="105" t="s">
        <v>429</v>
      </c>
      <c r="AD298" s="106" t="s">
        <v>430</v>
      </c>
      <c r="AE298" s="107"/>
    </row>
    <row r="299" spans="1:31" ht="14.25" customHeight="1" x14ac:dyDescent="0.25">
      <c r="T299" s="108" t="s">
        <v>431</v>
      </c>
      <c r="U299" s="108"/>
      <c r="V299" s="108"/>
      <c r="W299" s="108"/>
      <c r="X299" s="108"/>
      <c r="Y299" s="108"/>
      <c r="Z299" s="108"/>
      <c r="AA299" s="108"/>
      <c r="AB299" s="108"/>
      <c r="AC299" s="78">
        <v>4134</v>
      </c>
      <c r="AD299" s="78">
        <v>5351760</v>
      </c>
      <c r="AE299" s="107"/>
    </row>
    <row r="300" spans="1:31" ht="14.25" customHeight="1" x14ac:dyDescent="0.25">
      <c r="T300" s="109" t="s">
        <v>432</v>
      </c>
      <c r="U300" s="109"/>
      <c r="V300" s="109"/>
      <c r="W300" s="109"/>
      <c r="X300" s="109"/>
      <c r="Y300" s="109"/>
      <c r="Z300" s="109"/>
      <c r="AA300" s="109"/>
      <c r="AB300" s="109"/>
      <c r="AC300" s="78">
        <v>4189</v>
      </c>
      <c r="AD300" s="78">
        <v>5561841</v>
      </c>
      <c r="AE300" s="110"/>
    </row>
    <row r="301" spans="1:31" ht="14.25" customHeight="1" x14ac:dyDescent="0.25">
      <c r="T301" s="109" t="s">
        <v>433</v>
      </c>
      <c r="U301" s="109"/>
      <c r="V301" s="109"/>
      <c r="W301" s="109"/>
      <c r="X301" s="109"/>
      <c r="Y301" s="109"/>
      <c r="Z301" s="109"/>
      <c r="AA301" s="109"/>
      <c r="AB301" s="109"/>
      <c r="AC301" s="78">
        <v>4073</v>
      </c>
      <c r="AD301" s="78">
        <v>5337362</v>
      </c>
      <c r="AE301" s="111"/>
    </row>
    <row r="302" spans="1:31" ht="13.5" customHeight="1" x14ac:dyDescent="0.25">
      <c r="T302" s="112" t="s">
        <v>434</v>
      </c>
      <c r="U302" s="112"/>
      <c r="V302" s="112"/>
      <c r="W302" s="112"/>
      <c r="X302" s="112"/>
      <c r="Y302" s="112"/>
      <c r="Z302" s="112"/>
      <c r="AA302" s="112"/>
      <c r="AB302" s="112"/>
      <c r="AC302" s="78">
        <v>4123</v>
      </c>
      <c r="AD302" s="78">
        <v>5432725</v>
      </c>
      <c r="AE302" s="111"/>
    </row>
    <row r="303" spans="1:31" x14ac:dyDescent="0.25">
      <c r="T303" s="109" t="s">
        <v>435</v>
      </c>
      <c r="U303" s="109"/>
      <c r="V303" s="109"/>
      <c r="W303" s="109"/>
      <c r="X303" s="109"/>
      <c r="Y303" s="109"/>
      <c r="Z303" s="109"/>
      <c r="AA303" s="109"/>
      <c r="AB303" s="109"/>
      <c r="AC303" s="78">
        <v>4157</v>
      </c>
      <c r="AD303" s="78">
        <v>5507304</v>
      </c>
      <c r="AE303" s="107"/>
    </row>
    <row r="304" spans="1:31" x14ac:dyDescent="0.25">
      <c r="T304" s="109" t="s">
        <v>436</v>
      </c>
      <c r="U304" s="109"/>
      <c r="V304" s="109"/>
      <c r="W304" s="109"/>
      <c r="X304" s="109"/>
      <c r="Y304" s="109"/>
      <c r="Z304" s="109"/>
      <c r="AA304" s="109"/>
      <c r="AB304" s="109"/>
      <c r="AC304" s="78">
        <v>4159</v>
      </c>
      <c r="AD304" s="78">
        <v>5506973.4000000004</v>
      </c>
      <c r="AE304" s="111"/>
    </row>
    <row r="305" spans="7:31" x14ac:dyDescent="0.25">
      <c r="T305" s="109" t="s">
        <v>437</v>
      </c>
      <c r="U305" s="109"/>
      <c r="V305" s="109"/>
      <c r="W305" s="109"/>
      <c r="X305" s="109"/>
      <c r="Y305" s="109"/>
      <c r="Z305" s="109"/>
      <c r="AA305" s="109"/>
      <c r="AB305" s="109"/>
      <c r="AC305" s="78">
        <v>4168</v>
      </c>
      <c r="AD305" s="78">
        <v>5570595</v>
      </c>
      <c r="AE305" s="111"/>
    </row>
    <row r="306" spans="7:31" x14ac:dyDescent="0.25">
      <c r="G306" s="34"/>
      <c r="T306" s="109" t="s">
        <v>438</v>
      </c>
      <c r="U306" s="109"/>
      <c r="V306" s="109"/>
      <c r="W306" s="109"/>
      <c r="X306" s="109"/>
      <c r="Y306" s="109"/>
      <c r="Z306" s="109"/>
      <c r="AA306" s="109"/>
      <c r="AB306" s="109"/>
      <c r="AC306" s="78">
        <v>4289</v>
      </c>
      <c r="AD306" s="78">
        <v>5693967</v>
      </c>
      <c r="AE306" s="111"/>
    </row>
    <row r="307" spans="7:31" x14ac:dyDescent="0.25">
      <c r="G307" s="34"/>
      <c r="T307" s="109" t="s">
        <v>439</v>
      </c>
      <c r="U307" s="109"/>
      <c r="V307" s="109"/>
      <c r="W307" s="109"/>
      <c r="X307" s="109"/>
      <c r="Y307" s="109"/>
      <c r="Z307" s="109"/>
      <c r="AA307" s="109"/>
      <c r="AB307" s="109"/>
      <c r="AC307" s="78">
        <v>4288</v>
      </c>
      <c r="AD307" s="78">
        <v>5752344</v>
      </c>
      <c r="AE307" s="111"/>
    </row>
    <row r="308" spans="7:31" x14ac:dyDescent="0.25">
      <c r="T308" s="109" t="s">
        <v>440</v>
      </c>
      <c r="U308" s="109"/>
      <c r="V308" s="109"/>
      <c r="W308" s="109"/>
      <c r="X308" s="109"/>
      <c r="Y308" s="109"/>
      <c r="Z308" s="109"/>
      <c r="AA308" s="109"/>
      <c r="AB308" s="109"/>
      <c r="AC308" s="78">
        <v>4291</v>
      </c>
      <c r="AD308" s="78">
        <v>5785350</v>
      </c>
    </row>
  </sheetData>
  <mergeCells count="10">
    <mergeCell ref="T305:AB305"/>
    <mergeCell ref="T306:AB306"/>
    <mergeCell ref="T307:AB307"/>
    <mergeCell ref="T308:AB308"/>
    <mergeCell ref="T299:AB299"/>
    <mergeCell ref="T300:AB300"/>
    <mergeCell ref="T301:AB301"/>
    <mergeCell ref="T302:AB302"/>
    <mergeCell ref="T303:AB303"/>
    <mergeCell ref="T304:AB304"/>
  </mergeCells>
  <conditionalFormatting sqref="G150 F281:F293 F133:F134 F66 F136 F251 F102 F260:F261 F124:F131 F116:F122 F263:F265 F10:F16 F1:F3 F19:F46 F5:F8 F296:F1048576 F105:F114 F92:F99 F243:F244 F246:F247 F254:F257 F139:F154 F50:F63 F68:F70 F73:F90 F276:F278 F268:F274 F160:F190 F203:F241">
    <cfRule type="cellIs" dxfId="100" priority="88" operator="equal">
      <formula>3</formula>
    </cfRule>
  </conditionalFormatting>
  <conditionalFormatting sqref="F242">
    <cfRule type="cellIs" dxfId="99" priority="84" operator="equal">
      <formula>3</formula>
    </cfRule>
  </conditionalFormatting>
  <conditionalFormatting sqref="F279">
    <cfRule type="cellIs" dxfId="98" priority="82" operator="equal">
      <formula>3</formula>
    </cfRule>
  </conditionalFormatting>
  <conditionalFormatting sqref="F103">
    <cfRule type="cellIs" dxfId="97" priority="80" operator="equal">
      <formula>3</formula>
    </cfRule>
  </conditionalFormatting>
  <conditionalFormatting sqref="F104">
    <cfRule type="cellIs" dxfId="96" priority="78" operator="equal">
      <formula>3</formula>
    </cfRule>
  </conditionalFormatting>
  <conditionalFormatting sqref="F100">
    <cfRule type="cellIs" dxfId="95" priority="79" operator="equal">
      <formula>3</formula>
    </cfRule>
  </conditionalFormatting>
  <conditionalFormatting sqref="F192 F200:F202 F194">
    <cfRule type="cellIs" dxfId="94" priority="77" operator="equal">
      <formula>3</formula>
    </cfRule>
  </conditionalFormatting>
  <conditionalFormatting sqref="F195">
    <cfRule type="cellIs" dxfId="93" priority="75" operator="equal">
      <formula>3</formula>
    </cfRule>
  </conditionalFormatting>
  <conditionalFormatting sqref="F199">
    <cfRule type="cellIs" dxfId="92" priority="72" operator="equal">
      <formula>3</formula>
    </cfRule>
  </conditionalFormatting>
  <conditionalFormatting sqref="F191">
    <cfRule type="cellIs" dxfId="91" priority="70" operator="equal">
      <formula>3</formula>
    </cfRule>
  </conditionalFormatting>
  <conditionalFormatting sqref="F198">
    <cfRule type="cellIs" dxfId="90" priority="68" operator="equal">
      <formula>3</formula>
    </cfRule>
  </conditionalFormatting>
  <conditionalFormatting sqref="F193">
    <cfRule type="cellIs" dxfId="89" priority="66" operator="equal">
      <formula>3</formula>
    </cfRule>
  </conditionalFormatting>
  <conditionalFormatting sqref="F253">
    <cfRule type="cellIs" dxfId="88" priority="64" operator="equal">
      <formula>3</formula>
    </cfRule>
  </conditionalFormatting>
  <conditionalFormatting sqref="F9">
    <cfRule type="cellIs" dxfId="87" priority="62" operator="equal">
      <formula>3</formula>
    </cfRule>
  </conditionalFormatting>
  <conditionalFormatting sqref="F197">
    <cfRule type="cellIs" dxfId="86" priority="60" operator="equal">
      <formula>3</formula>
    </cfRule>
  </conditionalFormatting>
  <conditionalFormatting sqref="F17">
    <cfRule type="cellIs" dxfId="85" priority="58" operator="equal">
      <formula>3</formula>
    </cfRule>
  </conditionalFormatting>
  <conditionalFormatting sqref="F18">
    <cfRule type="cellIs" dxfId="84" priority="56" operator="equal">
      <formula>3</formula>
    </cfRule>
  </conditionalFormatting>
  <conditionalFormatting sqref="F275">
    <cfRule type="cellIs" dxfId="83" priority="54" operator="equal">
      <formula>3</formula>
    </cfRule>
  </conditionalFormatting>
  <conditionalFormatting sqref="F280">
    <cfRule type="cellIs" dxfId="82" priority="52" operator="equal">
      <formula>3</formula>
    </cfRule>
  </conditionalFormatting>
  <conditionalFormatting sqref="F64:F65">
    <cfRule type="cellIs" dxfId="81" priority="51" operator="equal">
      <formula>3</formula>
    </cfRule>
  </conditionalFormatting>
  <conditionalFormatting sqref="F115">
    <cfRule type="cellIs" dxfId="80" priority="48" operator="equal">
      <formula>3</formula>
    </cfRule>
  </conditionalFormatting>
  <conditionalFormatting sqref="F135">
    <cfRule type="cellIs" dxfId="79" priority="46" operator="equal">
      <formula>3</formula>
    </cfRule>
  </conditionalFormatting>
  <conditionalFormatting sqref="F137:F138">
    <cfRule type="cellIs" dxfId="78" priority="44" operator="equal">
      <formula>3</formula>
    </cfRule>
  </conditionalFormatting>
  <conditionalFormatting sqref="F67">
    <cfRule type="cellIs" dxfId="77" priority="38" operator="equal">
      <formula>3</formula>
    </cfRule>
  </conditionalFormatting>
  <conditionalFormatting sqref="F249:F250">
    <cfRule type="cellIs" dxfId="76" priority="43" operator="equal">
      <formula>3</formula>
    </cfRule>
  </conditionalFormatting>
  <conditionalFormatting sqref="F262">
    <cfRule type="cellIs" dxfId="75" priority="41" operator="equal">
      <formula>3</formula>
    </cfRule>
  </conditionalFormatting>
  <conditionalFormatting sqref="F252">
    <cfRule type="cellIs" dxfId="74" priority="37" operator="equal">
      <formula>3</formula>
    </cfRule>
  </conditionalFormatting>
  <conditionalFormatting sqref="F132">
    <cfRule type="cellIs" dxfId="73" priority="35" operator="equal">
      <formula>3</formula>
    </cfRule>
  </conditionalFormatting>
  <conditionalFormatting sqref="F71:F72">
    <cfRule type="cellIs" dxfId="72" priority="33" operator="equal">
      <formula>3</formula>
    </cfRule>
  </conditionalFormatting>
  <conditionalFormatting sqref="F248">
    <cfRule type="cellIs" dxfId="71" priority="30" operator="equal">
      <formula>3</formula>
    </cfRule>
  </conditionalFormatting>
  <conditionalFormatting sqref="F196">
    <cfRule type="cellIs" dxfId="70" priority="28" operator="equal">
      <formula>3</formula>
    </cfRule>
  </conditionalFormatting>
  <conditionalFormatting sqref="F47">
    <cfRule type="cellIs" dxfId="69" priority="27" operator="equal">
      <formula>3</formula>
    </cfRule>
  </conditionalFormatting>
  <conditionalFormatting sqref="F48:F49">
    <cfRule type="cellIs" dxfId="68" priority="25" operator="equal">
      <formula>3</formula>
    </cfRule>
  </conditionalFormatting>
  <conditionalFormatting sqref="F123">
    <cfRule type="cellIs" dxfId="67" priority="22" operator="equal">
      <formula>3</formula>
    </cfRule>
  </conditionalFormatting>
  <conditionalFormatting sqref="F294">
    <cfRule type="cellIs" dxfId="66" priority="20" operator="equal">
      <formula>3</formula>
    </cfRule>
  </conditionalFormatting>
  <conditionalFormatting sqref="F101">
    <cfRule type="cellIs" dxfId="65" priority="19" operator="equal">
      <formula>3</formula>
    </cfRule>
  </conditionalFormatting>
  <conditionalFormatting sqref="F258:F259">
    <cfRule type="cellIs" dxfId="64" priority="16" operator="equal">
      <formula>3</formula>
    </cfRule>
  </conditionalFormatting>
  <conditionalFormatting sqref="F295">
    <cfRule type="cellIs" dxfId="63" priority="14" operator="equal">
      <formula>3</formula>
    </cfRule>
  </conditionalFormatting>
  <conditionalFormatting sqref="F4">
    <cfRule type="cellIs" dxfId="62" priority="12" operator="equal">
      <formula>3</formula>
    </cfRule>
  </conditionalFormatting>
  <conditionalFormatting sqref="F266">
    <cfRule type="cellIs" dxfId="61" priority="10" operator="equal">
      <formula>3</formula>
    </cfRule>
  </conditionalFormatting>
  <conditionalFormatting sqref="F267">
    <cfRule type="cellIs" dxfId="60" priority="9" operator="equal">
      <formula>3</formula>
    </cfRule>
  </conditionalFormatting>
  <conditionalFormatting sqref="F91">
    <cfRule type="cellIs" dxfId="59" priority="6" operator="equal">
      <formula>3</formula>
    </cfRule>
  </conditionalFormatting>
  <conditionalFormatting sqref="F245">
    <cfRule type="cellIs" dxfId="58" priority="4" operator="equal">
      <formula>3</formula>
    </cfRule>
  </conditionalFormatting>
  <conditionalFormatting sqref="F155:F159">
    <cfRule type="cellIs" dxfId="57" priority="1" operator="equal">
      <formula>3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1" operator="containsText" text="3&#10;COURSE&#10;CODE" id="{BCAFE9E8-1029-47AE-B275-67C459496E68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F277 F274</xm:sqref>
        </x14:conditionalFormatting>
        <x14:conditionalFormatting xmlns:xm="http://schemas.microsoft.com/office/excel/2006/main">
          <x14:cfRule type="containsText" priority="90" operator="containsText" text="3" id="{21B73D87-EE8B-4D64-AB67-DDF99EA7786F}">
            <xm:f>NOT(ISERROR(SEARCH("3",'[1-2022-2023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</xm:sqref>
        </x14:conditionalFormatting>
        <x14:conditionalFormatting xmlns:xm="http://schemas.microsoft.com/office/excel/2006/main">
          <x14:cfRule type="containsText" priority="89" operator="containsText" text="3&#10;COURSE&#10;CODE" id="{7002BE81-B5E5-430A-BA86-C43A30DE5FD9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F281:F293 F296:F1048576 F56:F63</xm:sqref>
        </x14:conditionalFormatting>
        <x14:conditionalFormatting xmlns:xm="http://schemas.microsoft.com/office/excel/2006/main">
          <x14:cfRule type="containsText" priority="87" operator="containsText" text="3&#10;COURSE&#10;CODE" id="{6384F38B-BAED-45BD-B685-79F2C20132E1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F74 F276 F122 F124 F104:F106 F77:F83 F174:F179 F86:F90 F92:F100 F229:F244 F246:F247 F68:F70 F160:F168</xm:sqref>
        </x14:conditionalFormatting>
        <x14:conditionalFormatting xmlns:xm="http://schemas.microsoft.com/office/excel/2006/main">
          <x14:cfRule type="containsText" priority="86" operator="containsText" text="3&#10;COURSE&#10;CODE" id="{6EF27F2E-F712-4D88-A9FE-5F3D95BF58D0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F278</xm:sqref>
        </x14:conditionalFormatting>
        <x14:conditionalFormatting xmlns:xm="http://schemas.microsoft.com/office/excel/2006/main">
          <x14:cfRule type="containsText" priority="85" operator="containsText" text="3&#10;COURSE&#10;CODE" id="{D6F78F7F-2A3D-43BE-B6C8-72240BE92D96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F272:F273</xm:sqref>
        </x14:conditionalFormatting>
        <x14:conditionalFormatting xmlns:xm="http://schemas.microsoft.com/office/excel/2006/main">
          <x14:cfRule type="containsText" priority="91" operator="containsText" text="3&#10;COURSE&#10;CODE" id="{B418A4C5-205A-4427-A2B4-477B58ABDDCB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F263:F265 F182:F183 F260:F261 F268 F254:F257</xm:sqref>
        </x14:conditionalFormatting>
        <x14:conditionalFormatting xmlns:xm="http://schemas.microsoft.com/office/excel/2006/main">
          <x14:cfRule type="containsText" priority="92" operator="containsText" text="3&#10;COURSE&#10;CODE" id="{8F958F73-CCE0-40FB-824A-225330229E5E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F170:F172 F126:F131 F73 F116:F121 F269:F271 F75:F76 F10:F16 F1:F3 F50:F51 F19:F46 F5:F8 F107:F114 F200:F217</xm:sqref>
        </x14:conditionalFormatting>
        <x14:conditionalFormatting xmlns:xm="http://schemas.microsoft.com/office/excel/2006/main">
          <x14:cfRule type="containsText" priority="93" operator="containsText" text="3&#10;COURSE&#10;CODE" id="{0E29278E-0A07-4E9B-B199-43EA1466DFD3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F192 F194</xm:sqref>
        </x14:conditionalFormatting>
        <x14:conditionalFormatting xmlns:xm="http://schemas.microsoft.com/office/excel/2006/main">
          <x14:cfRule type="containsText" priority="76" operator="containsText" text="3&#10;COURSE&#10;CODE" id="{7896D6CC-D5A6-4B04-9D6D-0DA86EEBB525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F195 F84:F85 F66 F102</xm:sqref>
        </x14:conditionalFormatting>
        <x14:conditionalFormatting xmlns:xm="http://schemas.microsoft.com/office/excel/2006/main">
          <x14:cfRule type="containsText" priority="74" operator="containsText" text="3&#10;COURSE&#10;CODE" id="{A8F4CA56-CB68-462E-A116-2273FF25684E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F125</xm:sqref>
        </x14:conditionalFormatting>
        <x14:conditionalFormatting xmlns:xm="http://schemas.microsoft.com/office/excel/2006/main">
          <x14:cfRule type="containsText" priority="94" operator="containsText" text="3&#10;COURSE&#10;CODE" id="{0CCCF363-A46F-4488-A121-D25A2296D087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F184:F188</xm:sqref>
        </x14:conditionalFormatting>
        <x14:conditionalFormatting xmlns:xm="http://schemas.microsoft.com/office/excel/2006/main">
          <x14:cfRule type="containsText" priority="95" operator="containsText" text="3&#10;COURSE&#10;CODE" id="{1C9BBC7D-610E-4F47-BDB6-245DFB155E4A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F103 F173 F169</xm:sqref>
        </x14:conditionalFormatting>
        <x14:conditionalFormatting xmlns:xm="http://schemas.microsoft.com/office/excel/2006/main">
          <x14:cfRule type="containsText" priority="96" operator="containsText" text="3&#10;COURSE&#10;CODE" id="{81E0F433-9C86-4AE6-AAF5-12355CAA8C59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F251</xm:sqref>
        </x14:conditionalFormatting>
        <x14:conditionalFormatting xmlns:xm="http://schemas.microsoft.com/office/excel/2006/main">
          <x14:cfRule type="containsText" priority="97" operator="containsText" text="3&#10;COURSE&#10;CODE" id="{6AAE4EB6-14D7-4714-8A0E-136C6197796A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G150 F144:F154</xm:sqref>
        </x14:conditionalFormatting>
        <x14:conditionalFormatting xmlns:xm="http://schemas.microsoft.com/office/excel/2006/main">
          <x14:cfRule type="containsText" priority="98" operator="containsText" text="3&#10;COURSE&#10;CODE" id="{C0BF4D27-AA8A-4585-8251-8C7623D38D91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F190</xm:sqref>
        </x14:conditionalFormatting>
        <x14:conditionalFormatting xmlns:xm="http://schemas.microsoft.com/office/excel/2006/main">
          <x14:cfRule type="containsText" priority="99" operator="containsText" text="3&#10;COURSE&#10;CODE" id="{E0B8C175-C7B2-4F29-B183-15628AFED1C1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F180:F181 F218:F228</xm:sqref>
        </x14:conditionalFormatting>
        <x14:conditionalFormatting xmlns:xm="http://schemas.microsoft.com/office/excel/2006/main">
          <x14:cfRule type="containsText" priority="100" operator="containsText" text="3&#10;COURSE&#10;CODE" id="{01ECF189-A15D-4EBB-8A2A-C2E87C6ECFFA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F133:F134 F136 F139:F143</xm:sqref>
        </x14:conditionalFormatting>
        <x14:conditionalFormatting xmlns:xm="http://schemas.microsoft.com/office/excel/2006/main">
          <x14:cfRule type="containsText" priority="101" operator="containsText" text="3&#10;COURSE&#10;CODE" id="{A46D1755-40D2-4D2C-94C9-CA42BE57A737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F189</xm:sqref>
        </x14:conditionalFormatting>
        <x14:conditionalFormatting xmlns:xm="http://schemas.microsoft.com/office/excel/2006/main">
          <x14:cfRule type="containsText" priority="73" operator="containsText" text="3&#10;COURSE&#10;CODE" id="{72CC7D82-20FF-4C6A-A394-EB95E46D6A4C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F199</xm:sqref>
        </x14:conditionalFormatting>
        <x14:conditionalFormatting xmlns:xm="http://schemas.microsoft.com/office/excel/2006/main">
          <x14:cfRule type="containsText" priority="71" operator="containsText" text="3&#10;COURSE&#10;CODE" id="{880EBA91-413A-4049-99AD-6185F8DC5D79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F191</xm:sqref>
        </x14:conditionalFormatting>
        <x14:conditionalFormatting xmlns:xm="http://schemas.microsoft.com/office/excel/2006/main">
          <x14:cfRule type="containsText" priority="69" operator="containsText" text="3&#10;COURSE&#10;CODE" id="{7EA20AD1-44A4-4CDA-B864-A9945D521089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F198</xm:sqref>
        </x14:conditionalFormatting>
        <x14:conditionalFormatting xmlns:xm="http://schemas.microsoft.com/office/excel/2006/main">
          <x14:cfRule type="containsText" priority="67" operator="containsText" text="3&#10;COURSE&#10;CODE" id="{1B3A3853-A442-4F0C-BCA6-8C7D75F838E4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F193</xm:sqref>
        </x14:conditionalFormatting>
        <x14:conditionalFormatting xmlns:xm="http://schemas.microsoft.com/office/excel/2006/main">
          <x14:cfRule type="containsText" priority="65" operator="containsText" text="3&#10;COURSE&#10;CODE" id="{32EE6A22-57C7-48D1-A6B6-B447950C5B9B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F253</xm:sqref>
        </x14:conditionalFormatting>
        <x14:conditionalFormatting xmlns:xm="http://schemas.microsoft.com/office/excel/2006/main">
          <x14:cfRule type="containsText" priority="63" operator="containsText" text="3&#10;COURSE&#10;CODE" id="{225D2660-2D99-4B11-909F-4C8A53A8E5CF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containsText" priority="61" operator="containsText" text="3&#10;COURSE&#10;CODE" id="{CCFDBA2E-8BB8-4B38-9145-89F7068A42C4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F197</xm:sqref>
        </x14:conditionalFormatting>
        <x14:conditionalFormatting xmlns:xm="http://schemas.microsoft.com/office/excel/2006/main">
          <x14:cfRule type="containsText" priority="59" operator="containsText" text="3&#10;COURSE&#10;CODE" id="{F7FF84CA-8FCA-49F4-8C62-65BA415CB536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containsText" priority="57" operator="containsText" text="3&#10;COURSE&#10;CODE" id="{13E1A739-A816-4D7F-B2A5-73A15C491C23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containsText" priority="55" operator="containsText" text="3&#10;COURSE&#10;CODE" id="{6D7E578E-1556-4122-9CD1-CAD6F79D2909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F275</xm:sqref>
        </x14:conditionalFormatting>
        <x14:conditionalFormatting xmlns:xm="http://schemas.microsoft.com/office/excel/2006/main">
          <x14:cfRule type="containsText" priority="53" operator="containsText" text="3&#10;COURSE&#10;CODE" id="{844FE865-ED2E-4C3B-917C-5F66423BFCD2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F280</xm:sqref>
        </x14:conditionalFormatting>
        <x14:conditionalFormatting xmlns:xm="http://schemas.microsoft.com/office/excel/2006/main">
          <x14:cfRule type="containsText" priority="50" operator="containsText" text="3&#10;COURSE&#10;CODE" id="{6DB084FF-49A3-45C7-9B1A-DC21BE6CEBE7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F64:F65</xm:sqref>
        </x14:conditionalFormatting>
        <x14:conditionalFormatting xmlns:xm="http://schemas.microsoft.com/office/excel/2006/main">
          <x14:cfRule type="containsText" priority="49" operator="containsText" text="3&#10;COURSE&#10;CODE" id="{7D24B6EC-6779-467A-A3C4-96168A78FFEE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F115</xm:sqref>
        </x14:conditionalFormatting>
        <x14:conditionalFormatting xmlns:xm="http://schemas.microsoft.com/office/excel/2006/main">
          <x14:cfRule type="containsText" priority="47" operator="containsText" text="3&#10;COURSE&#10;CODE" id="{9538B8E0-A848-4E86-B87A-4C4190C01CB9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F135</xm:sqref>
        </x14:conditionalFormatting>
        <x14:conditionalFormatting xmlns:xm="http://schemas.microsoft.com/office/excel/2006/main">
          <x14:cfRule type="containsText" priority="45" operator="containsText" text="3&#10;COURSE&#10;CODE" id="{D7A8C795-4F41-425A-B20D-37198ED09BE9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F137:F138</xm:sqref>
        </x14:conditionalFormatting>
        <x14:conditionalFormatting xmlns:xm="http://schemas.microsoft.com/office/excel/2006/main">
          <x14:cfRule type="containsText" priority="40" operator="containsText" text="3&#10;COURSE&#10;CODE" id="{50627638-C606-4038-ABD5-6063EDA102B0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ontainsText" priority="42" operator="containsText" text="3&#10;COURSE&#10;CODE" id="{F345D685-695A-438D-AEE7-8FC576B4BD3E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F249:F250</xm:sqref>
        </x14:conditionalFormatting>
        <x14:conditionalFormatting xmlns:xm="http://schemas.microsoft.com/office/excel/2006/main">
          <x14:cfRule type="containsText" priority="39" operator="containsText" text="3&#10;COURSE&#10;CODE" id="{11FAFA6F-C955-402A-990A-64F3083AAE85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F67</xm:sqref>
        </x14:conditionalFormatting>
        <x14:conditionalFormatting xmlns:xm="http://schemas.microsoft.com/office/excel/2006/main">
          <x14:cfRule type="containsText" priority="36" operator="containsText" text="3&#10;COURSE&#10;CODE" id="{307706B2-CA63-4524-90E5-5DF5934F50F6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F252</xm:sqref>
        </x14:conditionalFormatting>
        <x14:conditionalFormatting xmlns:xm="http://schemas.microsoft.com/office/excel/2006/main">
          <x14:cfRule type="containsText" priority="34" operator="containsText" text="3&#10;COURSE&#10;CODE" id="{48F393B7-61F1-4C3E-9CEA-67A32C33D352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F132</xm:sqref>
        </x14:conditionalFormatting>
        <x14:conditionalFormatting xmlns:xm="http://schemas.microsoft.com/office/excel/2006/main">
          <x14:cfRule type="containsText" priority="32" operator="containsText" text="3&#10;COURSE&#10;CODE" id="{09B4EB68-B30E-494D-803F-E32172C5E0D7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F71:F72</xm:sqref>
        </x14:conditionalFormatting>
        <x14:conditionalFormatting xmlns:xm="http://schemas.microsoft.com/office/excel/2006/main">
          <x14:cfRule type="containsText" priority="31" operator="containsText" text="3&#10;COURSE&#10;CODE" id="{A110E2AC-9114-48E0-B3B0-F99BB57EDAAA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F248</xm:sqref>
        </x14:conditionalFormatting>
        <x14:conditionalFormatting xmlns:xm="http://schemas.microsoft.com/office/excel/2006/main">
          <x14:cfRule type="containsText" priority="29" operator="containsText" text="3&#10;COURSE&#10;CODE" id="{5C3DC3C3-34C2-4C92-AC47-FC59E175A416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F196</xm:sqref>
        </x14:conditionalFormatting>
        <x14:conditionalFormatting xmlns:xm="http://schemas.microsoft.com/office/excel/2006/main">
          <x14:cfRule type="containsText" priority="26" operator="containsText" text="3&#10;COURSE&#10;CODE" id="{966A417F-D081-4C0F-8223-B1DB99FD196D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F47</xm:sqref>
        </x14:conditionalFormatting>
        <x14:conditionalFormatting xmlns:xm="http://schemas.microsoft.com/office/excel/2006/main">
          <x14:cfRule type="containsText" priority="24" operator="containsText" text="3&#10;COURSE&#10;CODE" id="{C4A54EA8-78C7-4A23-B567-F6653F0A5C80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F48:F49</xm:sqref>
        </x14:conditionalFormatting>
        <x14:conditionalFormatting xmlns:xm="http://schemas.microsoft.com/office/excel/2006/main">
          <x14:cfRule type="containsText" priority="23" operator="containsText" text="3&#10;COURSE&#10;CODE" id="{5547F743-62A2-4214-B29A-1AD97566B2FE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F123</xm:sqref>
        </x14:conditionalFormatting>
        <x14:conditionalFormatting xmlns:xm="http://schemas.microsoft.com/office/excel/2006/main">
          <x14:cfRule type="containsText" priority="21" operator="containsText" text="3&#10;COURSE&#10;CODE" id="{6D2F437E-8229-4652-89F8-8BC89ED3357C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F294</xm:sqref>
        </x14:conditionalFormatting>
        <x14:conditionalFormatting xmlns:xm="http://schemas.microsoft.com/office/excel/2006/main">
          <x14:cfRule type="containsText" priority="18" operator="containsText" text="3&#10;COURSE&#10;CODE" id="{88939884-E974-4AFF-883F-1246FAA03B79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F101</xm:sqref>
        </x14:conditionalFormatting>
        <x14:conditionalFormatting xmlns:xm="http://schemas.microsoft.com/office/excel/2006/main">
          <x14:cfRule type="containsText" priority="17" operator="containsText" text="3&#10;COURSE&#10;CODE" id="{40E3CEDF-54C4-4D9C-AEBA-F9D33C3538D1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F258:F259</xm:sqref>
        </x14:conditionalFormatting>
        <x14:conditionalFormatting xmlns:xm="http://schemas.microsoft.com/office/excel/2006/main">
          <x14:cfRule type="containsText" priority="15" operator="containsText" text="3&#10;COURSE&#10;CODE" id="{237C8263-D4B4-4933-949E-9C1A04F4E81A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F295</xm:sqref>
        </x14:conditionalFormatting>
        <x14:conditionalFormatting xmlns:xm="http://schemas.microsoft.com/office/excel/2006/main">
          <x14:cfRule type="containsText" priority="3" operator="containsText" text="3&#10;COURSE&#10;CODE" id="{1BF3315C-23D9-4149-9D83-8313BAAD2706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F52:F55</xm:sqref>
        </x14:conditionalFormatting>
        <x14:conditionalFormatting xmlns:xm="http://schemas.microsoft.com/office/excel/2006/main">
          <x14:cfRule type="containsText" priority="2" operator="containsText" text="3&#10;COURSE&#10;CODE" id="{E43E5D31-41FB-465B-B47E-461398BF4B8B}">
            <xm:f>NOT(ISERROR(SEARCH("3
COURSE
CODE",'[1-2022-2023 CYCLE 6-FINAL.xlsx]CYCLE 6 APPROVALS+SCWI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F155:F159</xm:sqref>
        </x14:conditionalFormatting>
        <x14:conditionalFormatting xmlns:xm="http://schemas.microsoft.com/office/excel/2006/main">
          <x14:cfRule type="containsText" priority="83" operator="containsText" text="3&#10;COURSE&#10;CODE" id="{4E5A386B-782C-4D5F-B1C7-FD1E5508CF6B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F279</xm:sqref>
        </x14:conditionalFormatting>
        <x14:conditionalFormatting xmlns:xm="http://schemas.microsoft.com/office/excel/2006/main">
          <x14:cfRule type="containsText" priority="13" operator="containsText" text="3&#10;COURSE&#10;CODE" id="{C0A89E72-124B-4207-BCA8-39430798D598}">
            <xm:f>NOT(ISERROR(SEARCH("3
COURSE
CODE",'\Users\100464929\Desktop\2023-2024 PROPOSALS\[1-2023-2024 CYCLE 1A.xlsx]INITIAL APPROVALS'!#REF!)))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</xm:sqref>
        </x14:conditionalFormatting>
        <x14:conditionalFormatting xmlns:xm="http://schemas.microsoft.com/office/excel/2006/main">
          <x14:cfRule type="containsText" priority="8" operator="containsText" text="3&#10;COURSE&#10;CODE" id="{C75A4E44-5C86-403A-A23C-77BADCD62101}">
            <xm:f>NOT(ISERROR(SEARCH("3
COURSE
CODE",'\Users\100464929\Desktop\2023-2024 PROPOSALS\[1-2023-2024 CYCLE 1A.xlsx]INITIAL APPROVALS'!#REF!)))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F267</xm:sqref>
        </x14:conditionalFormatting>
        <x14:conditionalFormatting xmlns:xm="http://schemas.microsoft.com/office/excel/2006/main">
          <x14:cfRule type="containsText" priority="11" operator="containsText" text="3&#10;COURSE&#10;CODE" id="{7579F958-CD19-4DF1-A365-D64C4FBDE892}">
            <xm:f>NOT(ISERROR(SEARCH("3
COURSE
CODE",'\Users\100464929\Desktop\2023-2024 PROPOSALS\[1-2023-2024 CYCLE 1A.xlsx]INITIAL APPROVALS'!#REF!)))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F266</xm:sqref>
        </x14:conditionalFormatting>
        <x14:conditionalFormatting xmlns:xm="http://schemas.microsoft.com/office/excel/2006/main">
          <x14:cfRule type="containsText" priority="7" operator="containsText" text="3&#10;COURSE&#10;CODE" id="{C1A00E0B-50EA-48BE-8028-0383FC71E465}">
            <xm:f>NOT(ISERROR(SEARCH("3
COURSE
CODE",'\Users\100464929\Desktop\2023-2024 PROPOSALS\[1-2023-2024 CYCLE 1A.xlsx]INITIAL APPROVALS'!#REF!)))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F91</xm:sqref>
        </x14:conditionalFormatting>
        <x14:conditionalFormatting xmlns:xm="http://schemas.microsoft.com/office/excel/2006/main">
          <x14:cfRule type="containsText" priority="5" operator="containsText" text="3&#10;COURSE&#10;CODE" id="{65451DBB-D35A-4BED-A4DB-B30BD5D5E4E0}">
            <xm:f>NOT(ISERROR(SEARCH("3
COURSE
CODE",'\Users\100464929\Desktop\2023-2024 PROPOSALS\[1-2023-2024 CYCLE 1A.xlsx]INITIAL APPROVALS'!#REF!)))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F245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2022-23 Cycle 6 Final Approvals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2023-06-13T01:00:25Z</dcterms:created>
  <dcterms:modified xsi:type="dcterms:W3CDTF">2023-06-13T01:01:31Z</dcterms:modified>
</cp:coreProperties>
</file>